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19230AA7-59B2-46E2-A43E-8143D8EBD472}" xr6:coauthVersionLast="36" xr6:coauthVersionMax="36" xr10:uidLastSave="{00000000-0000-0000-0000-000000000000}"/>
  <bookViews>
    <workbookView xWindow="0" yWindow="0" windowWidth="22260" windowHeight="12650" firstSheet="1" activeTab="1" xr2:uid="{00000000-000D-0000-FFFF-FFFF00000000}"/>
  </bookViews>
  <sheets>
    <sheet name="х" sheetId="1" state="hidden" r:id="rId1"/>
    <sheet name="1 неделя" sheetId="2" r:id="rId2"/>
    <sheet name="2 неделя" sheetId="3" r:id="rId3"/>
  </sheets>
  <definedNames>
    <definedName name="_xlnm._FilterDatabase" localSheetId="1" hidden="1">'1 неделя'!$L$2:$N$2856</definedName>
    <definedName name="_xlnm._FilterDatabase" localSheetId="2" hidden="1">'2 неделя'!$L$2:$N$2858</definedName>
    <definedName name="_xlnm.Print_Area" localSheetId="1">'1 неделя'!$A$1:$H$2855</definedName>
    <definedName name="_xlnm.Print_Area" localSheetId="2">'2 неделя'!$A$1:$H$2857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H2026" i="2"/>
  <c r="H2003" i="2"/>
  <c r="H1980" i="2"/>
  <c r="H1957" i="2"/>
  <c r="H1987" i="2"/>
  <c r="H1935" i="2"/>
  <c r="H1964" i="2"/>
  <c r="H1912" i="2"/>
  <c r="H1550" i="2"/>
  <c r="H1527" i="2"/>
  <c r="H1504" i="2"/>
  <c r="H1481" i="2"/>
  <c r="H1511" i="2"/>
  <c r="H1459" i="2"/>
  <c r="H1488" i="2"/>
  <c r="H1436" i="2"/>
  <c r="H1076" i="2"/>
  <c r="H1053" i="2"/>
  <c r="H1030" i="2"/>
  <c r="H1007" i="2"/>
  <c r="H1036" i="2"/>
  <c r="H984" i="2"/>
  <c r="H1013" i="2"/>
  <c r="H961" i="2"/>
  <c r="H599" i="2"/>
  <c r="H576" i="2"/>
  <c r="H553" i="2"/>
  <c r="H530" i="2"/>
  <c r="H560" i="2"/>
  <c r="H508" i="2"/>
  <c r="H537" i="2"/>
  <c r="H485" i="2"/>
  <c r="H123" i="2"/>
  <c r="H100" i="2"/>
  <c r="H77" i="2"/>
  <c r="H54" i="2"/>
  <c r="H84" i="2"/>
  <c r="H32" i="2"/>
  <c r="H60" i="2"/>
  <c r="H9" i="2"/>
  <c r="H2027" i="3"/>
  <c r="H2004" i="3"/>
  <c r="H1981" i="3"/>
  <c r="H1958" i="3"/>
  <c r="H1988" i="3"/>
  <c r="H1936" i="3"/>
  <c r="H1965" i="3"/>
  <c r="H1913" i="3"/>
  <c r="H1551" i="3"/>
  <c r="H1528" i="3"/>
  <c r="H1512" i="3"/>
  <c r="H1505" i="3"/>
  <c r="H1489" i="3"/>
  <c r="H1482" i="3"/>
  <c r="H1460" i="3"/>
  <c r="H1437" i="3"/>
  <c r="H1075" i="3"/>
  <c r="H1052" i="3"/>
  <c r="H1029" i="3"/>
  <c r="H1006" i="3"/>
  <c r="H1036" i="3"/>
  <c r="H984" i="3"/>
  <c r="H600" i="3"/>
  <c r="H577" i="3"/>
  <c r="H560" i="3"/>
  <c r="H554" i="3"/>
  <c r="H531" i="3"/>
  <c r="H508" i="3"/>
  <c r="H537" i="3"/>
  <c r="H485" i="3"/>
  <c r="H123" i="3"/>
  <c r="H100" i="3"/>
  <c r="H77" i="3"/>
  <c r="H54" i="3"/>
  <c r="H84" i="3"/>
  <c r="H32" i="3"/>
  <c r="H61" i="3"/>
  <c r="H9" i="3"/>
  <c r="H2503" i="3"/>
  <c r="H2480" i="3"/>
  <c r="H2412" i="3"/>
  <c r="H2389" i="3"/>
  <c r="F2705" i="2"/>
  <c r="H2502" i="2"/>
  <c r="H2479" i="2"/>
  <c r="H2411" i="2"/>
  <c r="H2388" i="2"/>
  <c r="N960" i="2"/>
  <c r="N961" i="2"/>
  <c r="N962" i="2"/>
  <c r="N963" i="2"/>
  <c r="N964" i="2"/>
  <c r="N965" i="2"/>
  <c r="N966" i="2"/>
  <c r="T22" i="1"/>
  <c r="T21" i="1"/>
  <c r="T16" i="1"/>
  <c r="A3" i="1"/>
  <c r="A4" i="1"/>
  <c r="A2" i="3"/>
  <c r="A2" i="2"/>
  <c r="E1798" i="3"/>
  <c r="E1322" i="2"/>
  <c r="B1984" i="2"/>
  <c r="C1984" i="2"/>
  <c r="D1984" i="2"/>
  <c r="E1984" i="2"/>
  <c r="C117" i="2"/>
  <c r="D117" i="2"/>
  <c r="E117" i="2"/>
  <c r="B117" i="2"/>
  <c r="C71" i="2"/>
  <c r="D71" i="2"/>
  <c r="E71" i="2"/>
  <c r="B71" i="2"/>
  <c r="H71" i="2"/>
  <c r="H94" i="2"/>
  <c r="C57" i="2"/>
  <c r="D57" i="2"/>
  <c r="E57" i="2"/>
  <c r="B57" i="2"/>
  <c r="A479" i="3"/>
  <c r="A955" i="3"/>
  <c r="A1431" i="3"/>
  <c r="A1907" i="3"/>
  <c r="A2383" i="3"/>
  <c r="A479" i="2"/>
  <c r="A955" i="2"/>
  <c r="A1430" i="2"/>
  <c r="A1906" i="2"/>
  <c r="A2382" i="2"/>
  <c r="N2841" i="3"/>
  <c r="N2840" i="3"/>
  <c r="N2839" i="3"/>
  <c r="N2838" i="3"/>
  <c r="N2837" i="3"/>
  <c r="N2836" i="3"/>
  <c r="N2835" i="3"/>
  <c r="N2834" i="3"/>
  <c r="N2833" i="3"/>
  <c r="N2832" i="3"/>
  <c r="N2831" i="3"/>
  <c r="N2830" i="3"/>
  <c r="N2829" i="3"/>
  <c r="N2828" i="3"/>
  <c r="N2827" i="3"/>
  <c r="N2826" i="3"/>
  <c r="N2825" i="3"/>
  <c r="N2824" i="3"/>
  <c r="N2818" i="3"/>
  <c r="N2817" i="3"/>
  <c r="N2816" i="3"/>
  <c r="N2815" i="3"/>
  <c r="N2814" i="3"/>
  <c r="N2813" i="3"/>
  <c r="N2812" i="3"/>
  <c r="N2811" i="3"/>
  <c r="N2810" i="3"/>
  <c r="N2809" i="3"/>
  <c r="N2808" i="3"/>
  <c r="N2807" i="3"/>
  <c r="N2806" i="3"/>
  <c r="N2805" i="3"/>
  <c r="N2804" i="3"/>
  <c r="N2803" i="3"/>
  <c r="N2802" i="3"/>
  <c r="N2801" i="3"/>
  <c r="N2795" i="3"/>
  <c r="N2794" i="3"/>
  <c r="N2793" i="3"/>
  <c r="N2792" i="3"/>
  <c r="N2791" i="3"/>
  <c r="N2790" i="3"/>
  <c r="N2789" i="3"/>
  <c r="N2788" i="3"/>
  <c r="N2787" i="3"/>
  <c r="N2786" i="3"/>
  <c r="N2785" i="3"/>
  <c r="N2784" i="3"/>
  <c r="N2783" i="3"/>
  <c r="N2782" i="3"/>
  <c r="N2781" i="3"/>
  <c r="N2780" i="3"/>
  <c r="N2779" i="3"/>
  <c r="N2778" i="3"/>
  <c r="N2772" i="3"/>
  <c r="N2771" i="3"/>
  <c r="N2770" i="3"/>
  <c r="N2769" i="3"/>
  <c r="N2768" i="3"/>
  <c r="N2767" i="3"/>
  <c r="N2766" i="3"/>
  <c r="N2765" i="3"/>
  <c r="N2764" i="3"/>
  <c r="N2763" i="3"/>
  <c r="N2762" i="3"/>
  <c r="N2761" i="3"/>
  <c r="N2760" i="3"/>
  <c r="N2759" i="3"/>
  <c r="N2758" i="3"/>
  <c r="N2757" i="3"/>
  <c r="N2756" i="3"/>
  <c r="N2755" i="3"/>
  <c r="N2749" i="3"/>
  <c r="N2748" i="3"/>
  <c r="N2747" i="3"/>
  <c r="N2746" i="3"/>
  <c r="N2745" i="3"/>
  <c r="N2744" i="3"/>
  <c r="N2743" i="3"/>
  <c r="N2742" i="3"/>
  <c r="N2741" i="3"/>
  <c r="N2740" i="3"/>
  <c r="N2739" i="3"/>
  <c r="N2738" i="3"/>
  <c r="N2737" i="3"/>
  <c r="N2736" i="3"/>
  <c r="N2735" i="3"/>
  <c r="N2734" i="3"/>
  <c r="N2733" i="3"/>
  <c r="N2732" i="3"/>
  <c r="N2726" i="3"/>
  <c r="N2725" i="3"/>
  <c r="N2724" i="3"/>
  <c r="N2723" i="3"/>
  <c r="N2722" i="3"/>
  <c r="N2721" i="3"/>
  <c r="N2720" i="3"/>
  <c r="N2719" i="3"/>
  <c r="N2718" i="3"/>
  <c r="N2717" i="3"/>
  <c r="N2716" i="3"/>
  <c r="N2715" i="3"/>
  <c r="N2714" i="3"/>
  <c r="N2713" i="3"/>
  <c r="N2712" i="3"/>
  <c r="N2711" i="3"/>
  <c r="N2710" i="3"/>
  <c r="N2709" i="3"/>
  <c r="N2703" i="3"/>
  <c r="N2702" i="3"/>
  <c r="N2701" i="3"/>
  <c r="N2700" i="3"/>
  <c r="N2699" i="3"/>
  <c r="N2698" i="3"/>
  <c r="N2697" i="3"/>
  <c r="N2696" i="3"/>
  <c r="N2695" i="3"/>
  <c r="N2694" i="3"/>
  <c r="N2693" i="3"/>
  <c r="N2692" i="3"/>
  <c r="N2691" i="3"/>
  <c r="N2690" i="3"/>
  <c r="N2689" i="3"/>
  <c r="N2688" i="3"/>
  <c r="N2687" i="3"/>
  <c r="N2686" i="3"/>
  <c r="N2680" i="3"/>
  <c r="N2679" i="3"/>
  <c r="N2678" i="3"/>
  <c r="N2677" i="3"/>
  <c r="N2676" i="3"/>
  <c r="N2675" i="3"/>
  <c r="N2674" i="3"/>
  <c r="N2673" i="3"/>
  <c r="N2672" i="3"/>
  <c r="N2671" i="3"/>
  <c r="N2670" i="3"/>
  <c r="N2669" i="3"/>
  <c r="N2668" i="3"/>
  <c r="N2667" i="3"/>
  <c r="N2666" i="3"/>
  <c r="N2665" i="3"/>
  <c r="N2664" i="3"/>
  <c r="N2663" i="3"/>
  <c r="N2657" i="3"/>
  <c r="N2656" i="3"/>
  <c r="N2655" i="3"/>
  <c r="N2654" i="3"/>
  <c r="N2653" i="3"/>
  <c r="N2652" i="3"/>
  <c r="N2651" i="3"/>
  <c r="N2650" i="3"/>
  <c r="N2649" i="3"/>
  <c r="N2648" i="3"/>
  <c r="N2647" i="3"/>
  <c r="N2646" i="3"/>
  <c r="N2645" i="3"/>
  <c r="N2644" i="3"/>
  <c r="N2643" i="3"/>
  <c r="N2642" i="3"/>
  <c r="N2641" i="3"/>
  <c r="N2640" i="3"/>
  <c r="N2634" i="3"/>
  <c r="N2633" i="3"/>
  <c r="N2632" i="3"/>
  <c r="N2631" i="3"/>
  <c r="N2630" i="3"/>
  <c r="N2629" i="3"/>
  <c r="N2628" i="3"/>
  <c r="N2627" i="3"/>
  <c r="N2626" i="3"/>
  <c r="N2625" i="3"/>
  <c r="N2624" i="3"/>
  <c r="N2623" i="3"/>
  <c r="N2622" i="3"/>
  <c r="N2621" i="3"/>
  <c r="N2620" i="3"/>
  <c r="N2619" i="3"/>
  <c r="N2618" i="3"/>
  <c r="N2617" i="3"/>
  <c r="N2611" i="3"/>
  <c r="N2610" i="3"/>
  <c r="N2609" i="3"/>
  <c r="N2608" i="3"/>
  <c r="N2607" i="3"/>
  <c r="N2606" i="3"/>
  <c r="N2605" i="3"/>
  <c r="N2604" i="3"/>
  <c r="N2603" i="3"/>
  <c r="N2602" i="3"/>
  <c r="N2601" i="3"/>
  <c r="N2600" i="3"/>
  <c r="N2599" i="3"/>
  <c r="N2598" i="3"/>
  <c r="N2597" i="3"/>
  <c r="N2596" i="3"/>
  <c r="N2595" i="3"/>
  <c r="N2594" i="3"/>
  <c r="N2588" i="3"/>
  <c r="N2587" i="3"/>
  <c r="N2586" i="3"/>
  <c r="N2585" i="3"/>
  <c r="N2584" i="3"/>
  <c r="N2583" i="3"/>
  <c r="N2582" i="3"/>
  <c r="N2581" i="3"/>
  <c r="N2580" i="3"/>
  <c r="N2579" i="3"/>
  <c r="N2578" i="3"/>
  <c r="N2577" i="3"/>
  <c r="N2576" i="3"/>
  <c r="N2575" i="3"/>
  <c r="N2574" i="3"/>
  <c r="N2573" i="3"/>
  <c r="N2572" i="3"/>
  <c r="N2571" i="3"/>
  <c r="N2565" i="3"/>
  <c r="N2564" i="3"/>
  <c r="N2563" i="3"/>
  <c r="N2562" i="3"/>
  <c r="N2561" i="3"/>
  <c r="N2560" i="3"/>
  <c r="N2559" i="3"/>
  <c r="N2558" i="3"/>
  <c r="N2557" i="3"/>
  <c r="N2556" i="3"/>
  <c r="N2555" i="3"/>
  <c r="N2554" i="3"/>
  <c r="N2553" i="3"/>
  <c r="N2552" i="3"/>
  <c r="N2551" i="3"/>
  <c r="N2550" i="3"/>
  <c r="N2549" i="3"/>
  <c r="N2548" i="3"/>
  <c r="N2542" i="3"/>
  <c r="N2541" i="3"/>
  <c r="N2540" i="3"/>
  <c r="N2539" i="3"/>
  <c r="N2538" i="3"/>
  <c r="N2537" i="3"/>
  <c r="N2536" i="3"/>
  <c r="N2535" i="3"/>
  <c r="N2534" i="3"/>
  <c r="N2533" i="3"/>
  <c r="N2532" i="3"/>
  <c r="N2531" i="3"/>
  <c r="N2530" i="3"/>
  <c r="N2529" i="3"/>
  <c r="N2528" i="3"/>
  <c r="N2527" i="3"/>
  <c r="N2526" i="3"/>
  <c r="N2525" i="3"/>
  <c r="N2519" i="3"/>
  <c r="N2518" i="3"/>
  <c r="N2517" i="3"/>
  <c r="N2516" i="3"/>
  <c r="N2515" i="3"/>
  <c r="N2514" i="3"/>
  <c r="N2513" i="3"/>
  <c r="N2512" i="3"/>
  <c r="N2511" i="3"/>
  <c r="N2510" i="3"/>
  <c r="N2509" i="3"/>
  <c r="N2508" i="3"/>
  <c r="N2507" i="3"/>
  <c r="N2506" i="3"/>
  <c r="N2505" i="3"/>
  <c r="N2504" i="3"/>
  <c r="N2503" i="3"/>
  <c r="N2502" i="3"/>
  <c r="N2496" i="3"/>
  <c r="N2495" i="3"/>
  <c r="N2494" i="3"/>
  <c r="N2493" i="3"/>
  <c r="N2492" i="3"/>
  <c r="N2491" i="3"/>
  <c r="N2490" i="3"/>
  <c r="N2489" i="3"/>
  <c r="N2488" i="3"/>
  <c r="N2487" i="3"/>
  <c r="N2486" i="3"/>
  <c r="N2485" i="3"/>
  <c r="N2484" i="3"/>
  <c r="N2483" i="3"/>
  <c r="N2482" i="3"/>
  <c r="N2481" i="3"/>
  <c r="N2480" i="3"/>
  <c r="N2479" i="3"/>
  <c r="N2473" i="3"/>
  <c r="N2472" i="3"/>
  <c r="N2471" i="3"/>
  <c r="N2470" i="3"/>
  <c r="N2469" i="3"/>
  <c r="N2468" i="3"/>
  <c r="N2467" i="3"/>
  <c r="N2466" i="3"/>
  <c r="N2465" i="3"/>
  <c r="N2464" i="3"/>
  <c r="N2463" i="3"/>
  <c r="N2462" i="3"/>
  <c r="N2461" i="3"/>
  <c r="N2460" i="3"/>
  <c r="N2459" i="3"/>
  <c r="N2458" i="3"/>
  <c r="N2457" i="3"/>
  <c r="N2456" i="3"/>
  <c r="N2450" i="3"/>
  <c r="N2449" i="3"/>
  <c r="N2448" i="3"/>
  <c r="N2447" i="3"/>
  <c r="N2446" i="3"/>
  <c r="N2445" i="3"/>
  <c r="N2444" i="3"/>
  <c r="N2443" i="3"/>
  <c r="N2442" i="3"/>
  <c r="N2441" i="3"/>
  <c r="N2440" i="3"/>
  <c r="N2439" i="3"/>
  <c r="N2438" i="3"/>
  <c r="N2437" i="3"/>
  <c r="N2436" i="3"/>
  <c r="N2435" i="3"/>
  <c r="N2434" i="3"/>
  <c r="N2433" i="3"/>
  <c r="N2427" i="3"/>
  <c r="N2426" i="3"/>
  <c r="N2425" i="3"/>
  <c r="N2424" i="3"/>
  <c r="N2423" i="3"/>
  <c r="N2422" i="3"/>
  <c r="N2421" i="3"/>
  <c r="N2420" i="3"/>
  <c r="N2419" i="3"/>
  <c r="N2418" i="3"/>
  <c r="N2417" i="3"/>
  <c r="N2416" i="3"/>
  <c r="N2415" i="3"/>
  <c r="N2414" i="3"/>
  <c r="N2413" i="3"/>
  <c r="N2412" i="3"/>
  <c r="N2411" i="3"/>
  <c r="N2410" i="3"/>
  <c r="N2404" i="3"/>
  <c r="N2403" i="3"/>
  <c r="N2402" i="3"/>
  <c r="N2401" i="3"/>
  <c r="N2400" i="3"/>
  <c r="N2399" i="3"/>
  <c r="N2398" i="3"/>
  <c r="N2397" i="3"/>
  <c r="N2396" i="3"/>
  <c r="N2395" i="3"/>
  <c r="N2394" i="3"/>
  <c r="N2393" i="3"/>
  <c r="N2392" i="3"/>
  <c r="N2391" i="3"/>
  <c r="N2390" i="3"/>
  <c r="N2389" i="3"/>
  <c r="N2388" i="3"/>
  <c r="N2387" i="3"/>
  <c r="N2365" i="3"/>
  <c r="N2364" i="3"/>
  <c r="N2363" i="3"/>
  <c r="N2362" i="3"/>
  <c r="N2361" i="3"/>
  <c r="N2360" i="3"/>
  <c r="N2359" i="3"/>
  <c r="N2358" i="3"/>
  <c r="N2357" i="3"/>
  <c r="N2356" i="3"/>
  <c r="N2355" i="3"/>
  <c r="N2354" i="3"/>
  <c r="N2353" i="3"/>
  <c r="N2352" i="3"/>
  <c r="N2351" i="3"/>
  <c r="N2350" i="3"/>
  <c r="N2349" i="3"/>
  <c r="N2348" i="3"/>
  <c r="N2342" i="3"/>
  <c r="N2341" i="3"/>
  <c r="N2340" i="3"/>
  <c r="N2339" i="3"/>
  <c r="N2338" i="3"/>
  <c r="N2337" i="3"/>
  <c r="N2336" i="3"/>
  <c r="N2335" i="3"/>
  <c r="N2334" i="3"/>
  <c r="N2333" i="3"/>
  <c r="N2332" i="3"/>
  <c r="N2331" i="3"/>
  <c r="N2330" i="3"/>
  <c r="N2329" i="3"/>
  <c r="N2328" i="3"/>
  <c r="N2327" i="3"/>
  <c r="N2326" i="3"/>
  <c r="N2325" i="3"/>
  <c r="N2319" i="3"/>
  <c r="N2318" i="3"/>
  <c r="N2317" i="3"/>
  <c r="N2316" i="3"/>
  <c r="N2315" i="3"/>
  <c r="N2314" i="3"/>
  <c r="N2313" i="3"/>
  <c r="N2312" i="3"/>
  <c r="N2311" i="3"/>
  <c r="N2310" i="3"/>
  <c r="N2309" i="3"/>
  <c r="N2308" i="3"/>
  <c r="N2307" i="3"/>
  <c r="N2306" i="3"/>
  <c r="N2305" i="3"/>
  <c r="N2304" i="3"/>
  <c r="N2303" i="3"/>
  <c r="N2302" i="3"/>
  <c r="N2296" i="3"/>
  <c r="N2295" i="3"/>
  <c r="N2294" i="3"/>
  <c r="N2293" i="3"/>
  <c r="N2292" i="3"/>
  <c r="N2291" i="3"/>
  <c r="N2290" i="3"/>
  <c r="N2289" i="3"/>
  <c r="N2288" i="3"/>
  <c r="N2287" i="3"/>
  <c r="N2286" i="3"/>
  <c r="N2285" i="3"/>
  <c r="N2284" i="3"/>
  <c r="N2283" i="3"/>
  <c r="N2282" i="3"/>
  <c r="N2281" i="3"/>
  <c r="N2280" i="3"/>
  <c r="N2279" i="3"/>
  <c r="N2273" i="3"/>
  <c r="N2272" i="3"/>
  <c r="N2271" i="3"/>
  <c r="N2270" i="3"/>
  <c r="N2269" i="3"/>
  <c r="N2268" i="3"/>
  <c r="N2267" i="3"/>
  <c r="N2266" i="3"/>
  <c r="N2265" i="3"/>
  <c r="N2264" i="3"/>
  <c r="N2263" i="3"/>
  <c r="N2262" i="3"/>
  <c r="N2261" i="3"/>
  <c r="N2260" i="3"/>
  <c r="N2259" i="3"/>
  <c r="N2258" i="3"/>
  <c r="N2257" i="3"/>
  <c r="N2256" i="3"/>
  <c r="N2250" i="3"/>
  <c r="N2249" i="3"/>
  <c r="N2248" i="3"/>
  <c r="N2247" i="3"/>
  <c r="N2246" i="3"/>
  <c r="N2245" i="3"/>
  <c r="N2244" i="3"/>
  <c r="N2243" i="3"/>
  <c r="N2242" i="3"/>
  <c r="N2241" i="3"/>
  <c r="N2240" i="3"/>
  <c r="N2239" i="3"/>
  <c r="N2238" i="3"/>
  <c r="N2237" i="3"/>
  <c r="N2236" i="3"/>
  <c r="N2235" i="3"/>
  <c r="N2234" i="3"/>
  <c r="N2233" i="3"/>
  <c r="N2227" i="3"/>
  <c r="N2226" i="3"/>
  <c r="N2225" i="3"/>
  <c r="N2224" i="3"/>
  <c r="N2223" i="3"/>
  <c r="N2222" i="3"/>
  <c r="N2221" i="3"/>
  <c r="N2220" i="3"/>
  <c r="N2219" i="3"/>
  <c r="N2218" i="3"/>
  <c r="N2217" i="3"/>
  <c r="N2216" i="3"/>
  <c r="N2215" i="3"/>
  <c r="N2214" i="3"/>
  <c r="N2213" i="3"/>
  <c r="N2212" i="3"/>
  <c r="N2211" i="3"/>
  <c r="N2210" i="3"/>
  <c r="N2204" i="3"/>
  <c r="N2203" i="3"/>
  <c r="N2202" i="3"/>
  <c r="N2201" i="3"/>
  <c r="N2200" i="3"/>
  <c r="N2199" i="3"/>
  <c r="N2198" i="3"/>
  <c r="N2197" i="3"/>
  <c r="N2196" i="3"/>
  <c r="N2195" i="3"/>
  <c r="N2194" i="3"/>
  <c r="N2193" i="3"/>
  <c r="N2192" i="3"/>
  <c r="N2191" i="3"/>
  <c r="N2190" i="3"/>
  <c r="N2189" i="3"/>
  <c r="N2188" i="3"/>
  <c r="N2187" i="3"/>
  <c r="N2181" i="3"/>
  <c r="N2180" i="3"/>
  <c r="N2179" i="3"/>
  <c r="N2178" i="3"/>
  <c r="N2177" i="3"/>
  <c r="N2176" i="3"/>
  <c r="N2175" i="3"/>
  <c r="N2174" i="3"/>
  <c r="N2173" i="3"/>
  <c r="N2172" i="3"/>
  <c r="N2171" i="3"/>
  <c r="N2170" i="3"/>
  <c r="N2169" i="3"/>
  <c r="N2168" i="3"/>
  <c r="N2167" i="3"/>
  <c r="N2166" i="3"/>
  <c r="N2165" i="3"/>
  <c r="N2164" i="3"/>
  <c r="N2158" i="3"/>
  <c r="N2157" i="3"/>
  <c r="N2156" i="3"/>
  <c r="N2155" i="3"/>
  <c r="N2154" i="3"/>
  <c r="N2153" i="3"/>
  <c r="N2152" i="3"/>
  <c r="N2151" i="3"/>
  <c r="N2150" i="3"/>
  <c r="N2149" i="3"/>
  <c r="N2148" i="3"/>
  <c r="N2147" i="3"/>
  <c r="N2146" i="3"/>
  <c r="N2145" i="3"/>
  <c r="N2144" i="3"/>
  <c r="N2143" i="3"/>
  <c r="N2142" i="3"/>
  <c r="N2141" i="3"/>
  <c r="N2135" i="3"/>
  <c r="N2134" i="3"/>
  <c r="N2133" i="3"/>
  <c r="N2132" i="3"/>
  <c r="N2131" i="3"/>
  <c r="N2130" i="3"/>
  <c r="N2129" i="3"/>
  <c r="N2128" i="3"/>
  <c r="N2127" i="3"/>
  <c r="N2126" i="3"/>
  <c r="N2125" i="3"/>
  <c r="N2124" i="3"/>
  <c r="N2123" i="3"/>
  <c r="N2122" i="3"/>
  <c r="N2121" i="3"/>
  <c r="N2120" i="3"/>
  <c r="N2119" i="3"/>
  <c r="N2118" i="3"/>
  <c r="N2112" i="3"/>
  <c r="N2111" i="3"/>
  <c r="N2110" i="3"/>
  <c r="N2109" i="3"/>
  <c r="N2108" i="3"/>
  <c r="N2107" i="3"/>
  <c r="N2106" i="3"/>
  <c r="N2105" i="3"/>
  <c r="N2104" i="3"/>
  <c r="N2103" i="3"/>
  <c r="N2102" i="3"/>
  <c r="N2101" i="3"/>
  <c r="N2100" i="3"/>
  <c r="N2099" i="3"/>
  <c r="N2098" i="3"/>
  <c r="N2097" i="3"/>
  <c r="N2096" i="3"/>
  <c r="N2095" i="3"/>
  <c r="N2089" i="3"/>
  <c r="N2088" i="3"/>
  <c r="N2087" i="3"/>
  <c r="N2086" i="3"/>
  <c r="N2085" i="3"/>
  <c r="N2084" i="3"/>
  <c r="N2083" i="3"/>
  <c r="N2082" i="3"/>
  <c r="N2081" i="3"/>
  <c r="N2080" i="3"/>
  <c r="N2079" i="3"/>
  <c r="N2078" i="3"/>
  <c r="N2077" i="3"/>
  <c r="N2076" i="3"/>
  <c r="N2075" i="3"/>
  <c r="N2074" i="3"/>
  <c r="N2073" i="3"/>
  <c r="N2072" i="3"/>
  <c r="N2066" i="3"/>
  <c r="N2065" i="3"/>
  <c r="N2064" i="3"/>
  <c r="N2063" i="3"/>
  <c r="N2062" i="3"/>
  <c r="N2061" i="3"/>
  <c r="N2060" i="3"/>
  <c r="N2059" i="3"/>
  <c r="N2058" i="3"/>
  <c r="N2057" i="3"/>
  <c r="N2056" i="3"/>
  <c r="N2055" i="3"/>
  <c r="N2054" i="3"/>
  <c r="N2053" i="3"/>
  <c r="N2052" i="3"/>
  <c r="N2051" i="3"/>
  <c r="N2050" i="3"/>
  <c r="N2049" i="3"/>
  <c r="N2043" i="3"/>
  <c r="N2042" i="3"/>
  <c r="N2041" i="3"/>
  <c r="N2040" i="3"/>
  <c r="N2039" i="3"/>
  <c r="N2038" i="3"/>
  <c r="N2037" i="3"/>
  <c r="N2036" i="3"/>
  <c r="N2035" i="3"/>
  <c r="N2034" i="3"/>
  <c r="N2033" i="3"/>
  <c r="N2032" i="3"/>
  <c r="N2031" i="3"/>
  <c r="N2030" i="3"/>
  <c r="N2029" i="3"/>
  <c r="N2028" i="3"/>
  <c r="N2027" i="3"/>
  <c r="N2026" i="3"/>
  <c r="N2020" i="3"/>
  <c r="N2019" i="3"/>
  <c r="N2018" i="3"/>
  <c r="N2017" i="3"/>
  <c r="N2016" i="3"/>
  <c r="N2015" i="3"/>
  <c r="N2014" i="3"/>
  <c r="N2013" i="3"/>
  <c r="N2012" i="3"/>
  <c r="N2011" i="3"/>
  <c r="N2010" i="3"/>
  <c r="N2009" i="3"/>
  <c r="N2008" i="3"/>
  <c r="N2007" i="3"/>
  <c r="N2006" i="3"/>
  <c r="N2005" i="3"/>
  <c r="N2004" i="3"/>
  <c r="N2003" i="3"/>
  <c r="N1997" i="3"/>
  <c r="N1996" i="3"/>
  <c r="N1995" i="3"/>
  <c r="N1994" i="3"/>
  <c r="N1993" i="3"/>
  <c r="N1992" i="3"/>
  <c r="N1991" i="3"/>
  <c r="N1990" i="3"/>
  <c r="N1989" i="3"/>
  <c r="N1988" i="3"/>
  <c r="N1987" i="3"/>
  <c r="N1986" i="3"/>
  <c r="N1985" i="3"/>
  <c r="N1984" i="3"/>
  <c r="N1983" i="3"/>
  <c r="N1982" i="3"/>
  <c r="N1981" i="3"/>
  <c r="N1980" i="3"/>
  <c r="N1974" i="3"/>
  <c r="N1973" i="3"/>
  <c r="N1972" i="3"/>
  <c r="N1971" i="3"/>
  <c r="N1970" i="3"/>
  <c r="N1969" i="3"/>
  <c r="N1968" i="3"/>
  <c r="N1967" i="3"/>
  <c r="N1966" i="3"/>
  <c r="N1965" i="3"/>
  <c r="N1964" i="3"/>
  <c r="N1963" i="3"/>
  <c r="N1962" i="3"/>
  <c r="N1961" i="3"/>
  <c r="N1960" i="3"/>
  <c r="N1959" i="3"/>
  <c r="N1958" i="3"/>
  <c r="N1957" i="3"/>
  <c r="N1951" i="3"/>
  <c r="N1950" i="3"/>
  <c r="N1949" i="3"/>
  <c r="N1948" i="3"/>
  <c r="N1947" i="3"/>
  <c r="N1946" i="3"/>
  <c r="N1945" i="3"/>
  <c r="N1944" i="3"/>
  <c r="N1943" i="3"/>
  <c r="N1942" i="3"/>
  <c r="N1941" i="3"/>
  <c r="N1940" i="3"/>
  <c r="N1939" i="3"/>
  <c r="N1938" i="3"/>
  <c r="N1937" i="3"/>
  <c r="N1936" i="3"/>
  <c r="N1935" i="3"/>
  <c r="N1934" i="3"/>
  <c r="N1928" i="3"/>
  <c r="N1927" i="3"/>
  <c r="N1926" i="3"/>
  <c r="N1925" i="3"/>
  <c r="N1924" i="3"/>
  <c r="N1923" i="3"/>
  <c r="N1922" i="3"/>
  <c r="N1921" i="3"/>
  <c r="N1920" i="3"/>
  <c r="N1919" i="3"/>
  <c r="N1918" i="3"/>
  <c r="N1917" i="3"/>
  <c r="N1916" i="3"/>
  <c r="N1915" i="3"/>
  <c r="N1914" i="3"/>
  <c r="N1913" i="3"/>
  <c r="N1912" i="3"/>
  <c r="N1911" i="3"/>
  <c r="N1889" i="3"/>
  <c r="N1888" i="3"/>
  <c r="N1887" i="3"/>
  <c r="N1886" i="3"/>
  <c r="N1885" i="3"/>
  <c r="N1884" i="3"/>
  <c r="N1883" i="3"/>
  <c r="N1882" i="3"/>
  <c r="N1881" i="3"/>
  <c r="N1880" i="3"/>
  <c r="N1879" i="3"/>
  <c r="N1878" i="3"/>
  <c r="N1877" i="3"/>
  <c r="N1876" i="3"/>
  <c r="N1875" i="3"/>
  <c r="N1874" i="3"/>
  <c r="N1873" i="3"/>
  <c r="N1872" i="3"/>
  <c r="N1866" i="3"/>
  <c r="N1865" i="3"/>
  <c r="N1864" i="3"/>
  <c r="N1863" i="3"/>
  <c r="N1862" i="3"/>
  <c r="N1861" i="3"/>
  <c r="N1860" i="3"/>
  <c r="N1859" i="3"/>
  <c r="N1858" i="3"/>
  <c r="N1857" i="3"/>
  <c r="N1856" i="3"/>
  <c r="N1855" i="3"/>
  <c r="N1854" i="3"/>
  <c r="N1853" i="3"/>
  <c r="N1852" i="3"/>
  <c r="N1851" i="3"/>
  <c r="N1850" i="3"/>
  <c r="N1849" i="3"/>
  <c r="N1843" i="3"/>
  <c r="N1842" i="3"/>
  <c r="N1841" i="3"/>
  <c r="N1840" i="3"/>
  <c r="N1839" i="3"/>
  <c r="N1838" i="3"/>
  <c r="N1837" i="3"/>
  <c r="N1836" i="3"/>
  <c r="N1835" i="3"/>
  <c r="N1834" i="3"/>
  <c r="N1833" i="3"/>
  <c r="N1832" i="3"/>
  <c r="N1831" i="3"/>
  <c r="N1830" i="3"/>
  <c r="N1829" i="3"/>
  <c r="N1828" i="3"/>
  <c r="N1827" i="3"/>
  <c r="N1826" i="3"/>
  <c r="N1820" i="3"/>
  <c r="N1819" i="3"/>
  <c r="N1818" i="3"/>
  <c r="N1817" i="3"/>
  <c r="N1816" i="3"/>
  <c r="N1815" i="3"/>
  <c r="N1814" i="3"/>
  <c r="N1813" i="3"/>
  <c r="N1812" i="3"/>
  <c r="N1811" i="3"/>
  <c r="N1810" i="3"/>
  <c r="N1809" i="3"/>
  <c r="N1808" i="3"/>
  <c r="N1807" i="3"/>
  <c r="N1806" i="3"/>
  <c r="N1805" i="3"/>
  <c r="N1804" i="3"/>
  <c r="N1803" i="3"/>
  <c r="N1797" i="3"/>
  <c r="N1796" i="3"/>
  <c r="N1795" i="3"/>
  <c r="N1794" i="3"/>
  <c r="N1793" i="3"/>
  <c r="N1792" i="3"/>
  <c r="N1791" i="3"/>
  <c r="N1790" i="3"/>
  <c r="N1789" i="3"/>
  <c r="N1788" i="3"/>
  <c r="N1787" i="3"/>
  <c r="N1786" i="3"/>
  <c r="N1785" i="3"/>
  <c r="N1784" i="3"/>
  <c r="N1783" i="3"/>
  <c r="N1782" i="3"/>
  <c r="N1781" i="3"/>
  <c r="N1780" i="3"/>
  <c r="N1774" i="3"/>
  <c r="N1773" i="3"/>
  <c r="N1772" i="3"/>
  <c r="N1771" i="3"/>
  <c r="N1770" i="3"/>
  <c r="N1769" i="3"/>
  <c r="N1768" i="3"/>
  <c r="N1767" i="3"/>
  <c r="N1766" i="3"/>
  <c r="N1765" i="3"/>
  <c r="N1764" i="3"/>
  <c r="N1763" i="3"/>
  <c r="N1762" i="3"/>
  <c r="N1761" i="3"/>
  <c r="N1760" i="3"/>
  <c r="N1759" i="3"/>
  <c r="N1758" i="3"/>
  <c r="N1757" i="3"/>
  <c r="N1751" i="3"/>
  <c r="N1750" i="3"/>
  <c r="N1749" i="3"/>
  <c r="N1748" i="3"/>
  <c r="N1747" i="3"/>
  <c r="N1746" i="3"/>
  <c r="N1745" i="3"/>
  <c r="N1744" i="3"/>
  <c r="N1743" i="3"/>
  <c r="N1742" i="3"/>
  <c r="N1741" i="3"/>
  <c r="N1740" i="3"/>
  <c r="N1739" i="3"/>
  <c r="N1738" i="3"/>
  <c r="N1737" i="3"/>
  <c r="N1736" i="3"/>
  <c r="N1735" i="3"/>
  <c r="N1734" i="3"/>
  <c r="N1728" i="3"/>
  <c r="N1727" i="3"/>
  <c r="N1726" i="3"/>
  <c r="N1725" i="3"/>
  <c r="N1724" i="3"/>
  <c r="N1723" i="3"/>
  <c r="N1722" i="3"/>
  <c r="N1721" i="3"/>
  <c r="N1720" i="3"/>
  <c r="N1719" i="3"/>
  <c r="N1718" i="3"/>
  <c r="N1717" i="3"/>
  <c r="N1716" i="3"/>
  <c r="N1715" i="3"/>
  <c r="N1714" i="3"/>
  <c r="N1713" i="3"/>
  <c r="N1712" i="3"/>
  <c r="N1711" i="3"/>
  <c r="N1705" i="3"/>
  <c r="N1704" i="3"/>
  <c r="N1703" i="3"/>
  <c r="N1702" i="3"/>
  <c r="N1701" i="3"/>
  <c r="N1700" i="3"/>
  <c r="N1699" i="3"/>
  <c r="N1698" i="3"/>
  <c r="N1697" i="3"/>
  <c r="N1696" i="3"/>
  <c r="N1695" i="3"/>
  <c r="N1694" i="3"/>
  <c r="N1693" i="3"/>
  <c r="N1692" i="3"/>
  <c r="N1691" i="3"/>
  <c r="N1690" i="3"/>
  <c r="N1689" i="3"/>
  <c r="N1688" i="3"/>
  <c r="N1682" i="3"/>
  <c r="N1681" i="3"/>
  <c r="N1680" i="3"/>
  <c r="N1679" i="3"/>
  <c r="N1678" i="3"/>
  <c r="N1677" i="3"/>
  <c r="N1676" i="3"/>
  <c r="N1675" i="3"/>
  <c r="N1674" i="3"/>
  <c r="N1673" i="3"/>
  <c r="N1672" i="3"/>
  <c r="N1671" i="3"/>
  <c r="N1670" i="3"/>
  <c r="N1669" i="3"/>
  <c r="N1668" i="3"/>
  <c r="N1667" i="3"/>
  <c r="N1666" i="3"/>
  <c r="N1665" i="3"/>
  <c r="N1659" i="3"/>
  <c r="N1658" i="3"/>
  <c r="N1657" i="3"/>
  <c r="N1656" i="3"/>
  <c r="N1655" i="3"/>
  <c r="N1654" i="3"/>
  <c r="N1653" i="3"/>
  <c r="N1652" i="3"/>
  <c r="N1651" i="3"/>
  <c r="N1650" i="3"/>
  <c r="N1649" i="3"/>
  <c r="N1648" i="3"/>
  <c r="N1647" i="3"/>
  <c r="N1646" i="3"/>
  <c r="N1645" i="3"/>
  <c r="N1644" i="3"/>
  <c r="N1643" i="3"/>
  <c r="N1642" i="3"/>
  <c r="N1636" i="3"/>
  <c r="N1635" i="3"/>
  <c r="N1634" i="3"/>
  <c r="N1633" i="3"/>
  <c r="N1632" i="3"/>
  <c r="N1631" i="3"/>
  <c r="N1630" i="3"/>
  <c r="N1629" i="3"/>
  <c r="N1628" i="3"/>
  <c r="N1627" i="3"/>
  <c r="N1626" i="3"/>
  <c r="N1625" i="3"/>
  <c r="N1624" i="3"/>
  <c r="N1623" i="3"/>
  <c r="N1622" i="3"/>
  <c r="N1621" i="3"/>
  <c r="N1620" i="3"/>
  <c r="N1619" i="3"/>
  <c r="N1613" i="3"/>
  <c r="N1612" i="3"/>
  <c r="N1611" i="3"/>
  <c r="N1610" i="3"/>
  <c r="N1609" i="3"/>
  <c r="N1608" i="3"/>
  <c r="N1607" i="3"/>
  <c r="N1606" i="3"/>
  <c r="N1605" i="3"/>
  <c r="N1604" i="3"/>
  <c r="N1603" i="3"/>
  <c r="N1602" i="3"/>
  <c r="N1601" i="3"/>
  <c r="N1600" i="3"/>
  <c r="N1599" i="3"/>
  <c r="N1598" i="3"/>
  <c r="N1597" i="3"/>
  <c r="N1596" i="3"/>
  <c r="N1590" i="3"/>
  <c r="N1589" i="3"/>
  <c r="N1588" i="3"/>
  <c r="N1587" i="3"/>
  <c r="N1586" i="3"/>
  <c r="N1585" i="3"/>
  <c r="N1584" i="3"/>
  <c r="N1583" i="3"/>
  <c r="N1582" i="3"/>
  <c r="N1581" i="3"/>
  <c r="N1580" i="3"/>
  <c r="N1579" i="3"/>
  <c r="N1578" i="3"/>
  <c r="N1577" i="3"/>
  <c r="N1576" i="3"/>
  <c r="N1575" i="3"/>
  <c r="N1574" i="3"/>
  <c r="N1573" i="3"/>
  <c r="N1567" i="3"/>
  <c r="N1566" i="3"/>
  <c r="N1565" i="3"/>
  <c r="N1564" i="3"/>
  <c r="N1563" i="3"/>
  <c r="N1562" i="3"/>
  <c r="N1561" i="3"/>
  <c r="N1560" i="3"/>
  <c r="N1559" i="3"/>
  <c r="N1558" i="3"/>
  <c r="N1557" i="3"/>
  <c r="N1556" i="3"/>
  <c r="N1555" i="3"/>
  <c r="N1554" i="3"/>
  <c r="N1553" i="3"/>
  <c r="N1552" i="3"/>
  <c r="N1551" i="3"/>
  <c r="N1550" i="3"/>
  <c r="N1544" i="3"/>
  <c r="N1543" i="3"/>
  <c r="N1542" i="3"/>
  <c r="N1541" i="3"/>
  <c r="N1540" i="3"/>
  <c r="N1539" i="3"/>
  <c r="N1538" i="3"/>
  <c r="N1537" i="3"/>
  <c r="N1536" i="3"/>
  <c r="N1535" i="3"/>
  <c r="N1534" i="3"/>
  <c r="N1533" i="3"/>
  <c r="N1532" i="3"/>
  <c r="N1531" i="3"/>
  <c r="N1530" i="3"/>
  <c r="N1529" i="3"/>
  <c r="N1528" i="3"/>
  <c r="N1527" i="3"/>
  <c r="N1521" i="3"/>
  <c r="N1520" i="3"/>
  <c r="N1519" i="3"/>
  <c r="N1518" i="3"/>
  <c r="N1517" i="3"/>
  <c r="N1516" i="3"/>
  <c r="N1515" i="3"/>
  <c r="N1514" i="3"/>
  <c r="N1513" i="3"/>
  <c r="N1512" i="3"/>
  <c r="N1511" i="3"/>
  <c r="N1510" i="3"/>
  <c r="N1509" i="3"/>
  <c r="N1508" i="3"/>
  <c r="N1507" i="3"/>
  <c r="N1506" i="3"/>
  <c r="N1505" i="3"/>
  <c r="N1504" i="3"/>
  <c r="N1498" i="3"/>
  <c r="N1497" i="3"/>
  <c r="N1496" i="3"/>
  <c r="N1495" i="3"/>
  <c r="N1494" i="3"/>
  <c r="N1493" i="3"/>
  <c r="N1492" i="3"/>
  <c r="N1491" i="3"/>
  <c r="N1490" i="3"/>
  <c r="N1489" i="3"/>
  <c r="N1488" i="3"/>
  <c r="N1487" i="3"/>
  <c r="N1486" i="3"/>
  <c r="N1485" i="3"/>
  <c r="N1484" i="3"/>
  <c r="N1483" i="3"/>
  <c r="N1482" i="3"/>
  <c r="N1481" i="3"/>
  <c r="N1475" i="3"/>
  <c r="N1474" i="3"/>
  <c r="N1473" i="3"/>
  <c r="N1472" i="3"/>
  <c r="N1471" i="3"/>
  <c r="N1470" i="3"/>
  <c r="N1469" i="3"/>
  <c r="N1468" i="3"/>
  <c r="N1467" i="3"/>
  <c r="N1466" i="3"/>
  <c r="N1465" i="3"/>
  <c r="N1464" i="3"/>
  <c r="N1463" i="3"/>
  <c r="N1462" i="3"/>
  <c r="N1461" i="3"/>
  <c r="N1460" i="3"/>
  <c r="N1459" i="3"/>
  <c r="N1458" i="3"/>
  <c r="N1452" i="3"/>
  <c r="N1451" i="3"/>
  <c r="N1450" i="3"/>
  <c r="N1449" i="3"/>
  <c r="N1448" i="3"/>
  <c r="N1447" i="3"/>
  <c r="N1446" i="3"/>
  <c r="N1445" i="3"/>
  <c r="N1444" i="3"/>
  <c r="N1443" i="3"/>
  <c r="N1442" i="3"/>
  <c r="N1441" i="3"/>
  <c r="N1440" i="3"/>
  <c r="N1439" i="3"/>
  <c r="N1438" i="3"/>
  <c r="N1437" i="3"/>
  <c r="N1436" i="3"/>
  <c r="N1435" i="3"/>
  <c r="N1413" i="3"/>
  <c r="N1412" i="3"/>
  <c r="N1411" i="3"/>
  <c r="N1410" i="3"/>
  <c r="N1409" i="3"/>
  <c r="N1408" i="3"/>
  <c r="N1407" i="3"/>
  <c r="N1406" i="3"/>
  <c r="N1405" i="3"/>
  <c r="N1404" i="3"/>
  <c r="N1403" i="3"/>
  <c r="N1402" i="3"/>
  <c r="N1401" i="3"/>
  <c r="N1400" i="3"/>
  <c r="N1399" i="3"/>
  <c r="N1398" i="3"/>
  <c r="N1397" i="3"/>
  <c r="N1396" i="3"/>
  <c r="N1390" i="3"/>
  <c r="N1389" i="3"/>
  <c r="N1388" i="3"/>
  <c r="N1387" i="3"/>
  <c r="N1386" i="3"/>
  <c r="N1385" i="3"/>
  <c r="N1384" i="3"/>
  <c r="N1383" i="3"/>
  <c r="N1382" i="3"/>
  <c r="N1381" i="3"/>
  <c r="N1380" i="3"/>
  <c r="N1379" i="3"/>
  <c r="N1378" i="3"/>
  <c r="N1377" i="3"/>
  <c r="N1376" i="3"/>
  <c r="N1375" i="3"/>
  <c r="N1374" i="3"/>
  <c r="N1373" i="3"/>
  <c r="N1367" i="3"/>
  <c r="N1366" i="3"/>
  <c r="N1365" i="3"/>
  <c r="N1364" i="3"/>
  <c r="N1363" i="3"/>
  <c r="N1362" i="3"/>
  <c r="N1361" i="3"/>
  <c r="N1360" i="3"/>
  <c r="N1359" i="3"/>
  <c r="N1358" i="3"/>
  <c r="N1357" i="3"/>
  <c r="N1356" i="3"/>
  <c r="N1355" i="3"/>
  <c r="N1354" i="3"/>
  <c r="N1353" i="3"/>
  <c r="N1352" i="3"/>
  <c r="N1351" i="3"/>
  <c r="N1350" i="3"/>
  <c r="N1344" i="3"/>
  <c r="N1343" i="3"/>
  <c r="N1342" i="3"/>
  <c r="N1341" i="3"/>
  <c r="N1340" i="3"/>
  <c r="N1339" i="3"/>
  <c r="N1338" i="3"/>
  <c r="N1337" i="3"/>
  <c r="N1336" i="3"/>
  <c r="N1335" i="3"/>
  <c r="N1334" i="3"/>
  <c r="N1333" i="3"/>
  <c r="N1332" i="3"/>
  <c r="N1331" i="3"/>
  <c r="N1330" i="3"/>
  <c r="N1329" i="3"/>
  <c r="N1328" i="3"/>
  <c r="N1327" i="3"/>
  <c r="N1321" i="3"/>
  <c r="N1320" i="3"/>
  <c r="N1319" i="3"/>
  <c r="N1318" i="3"/>
  <c r="N1317" i="3"/>
  <c r="N1316" i="3"/>
  <c r="N1315" i="3"/>
  <c r="N1314" i="3"/>
  <c r="N1313" i="3"/>
  <c r="N1312" i="3"/>
  <c r="N1311" i="3"/>
  <c r="N1310" i="3"/>
  <c r="N1309" i="3"/>
  <c r="N1308" i="3"/>
  <c r="N1307" i="3"/>
  <c r="N1306" i="3"/>
  <c r="N1305" i="3"/>
  <c r="N1304" i="3"/>
  <c r="N1298" i="3"/>
  <c r="N1297" i="3"/>
  <c r="N1296" i="3"/>
  <c r="N1295" i="3"/>
  <c r="N1294" i="3"/>
  <c r="N1293" i="3"/>
  <c r="N1292" i="3"/>
  <c r="N1291" i="3"/>
  <c r="N1290" i="3"/>
  <c r="N1289" i="3"/>
  <c r="N1288" i="3"/>
  <c r="N1287" i="3"/>
  <c r="N1286" i="3"/>
  <c r="N1285" i="3"/>
  <c r="N1284" i="3"/>
  <c r="N1283" i="3"/>
  <c r="N1282" i="3"/>
  <c r="N1281" i="3"/>
  <c r="N1275" i="3"/>
  <c r="N1274" i="3"/>
  <c r="N1273" i="3"/>
  <c r="N1272" i="3"/>
  <c r="N1271" i="3"/>
  <c r="N1270" i="3"/>
  <c r="N1269" i="3"/>
  <c r="N1268" i="3"/>
  <c r="N1267" i="3"/>
  <c r="N1266" i="3"/>
  <c r="N1265" i="3"/>
  <c r="N1264" i="3"/>
  <c r="N1263" i="3"/>
  <c r="N1262" i="3"/>
  <c r="N1261" i="3"/>
  <c r="N1260" i="3"/>
  <c r="N1259" i="3"/>
  <c r="N1258" i="3"/>
  <c r="N1252" i="3"/>
  <c r="N1251" i="3"/>
  <c r="N1250" i="3"/>
  <c r="N1249" i="3"/>
  <c r="N1248" i="3"/>
  <c r="N1247" i="3"/>
  <c r="N1246" i="3"/>
  <c r="N1245" i="3"/>
  <c r="N1244" i="3"/>
  <c r="N1243" i="3"/>
  <c r="N1242" i="3"/>
  <c r="N1241" i="3"/>
  <c r="N1240" i="3"/>
  <c r="N1239" i="3"/>
  <c r="N1238" i="3"/>
  <c r="N1237" i="3"/>
  <c r="N1236" i="3"/>
  <c r="N1235" i="3"/>
  <c r="N1229" i="3"/>
  <c r="N1228" i="3"/>
  <c r="N1227" i="3"/>
  <c r="N1226" i="3"/>
  <c r="N1225" i="3"/>
  <c r="N1224" i="3"/>
  <c r="N1223" i="3"/>
  <c r="N1222" i="3"/>
  <c r="N1221" i="3"/>
  <c r="N1220" i="3"/>
  <c r="N1219" i="3"/>
  <c r="N1218" i="3"/>
  <c r="N1217" i="3"/>
  <c r="N1216" i="3"/>
  <c r="N1215" i="3"/>
  <c r="N1214" i="3"/>
  <c r="N1213" i="3"/>
  <c r="N1212" i="3"/>
  <c r="N1206" i="3"/>
  <c r="N1205" i="3"/>
  <c r="N1204" i="3"/>
  <c r="N1203" i="3"/>
  <c r="N1202" i="3"/>
  <c r="N1201" i="3"/>
  <c r="N1200" i="3"/>
  <c r="N1199" i="3"/>
  <c r="N1198" i="3"/>
  <c r="N1197" i="3"/>
  <c r="N1196" i="3"/>
  <c r="N1195" i="3"/>
  <c r="N1194" i="3"/>
  <c r="N1193" i="3"/>
  <c r="N1192" i="3"/>
  <c r="N1191" i="3"/>
  <c r="N1190" i="3"/>
  <c r="N1189" i="3"/>
  <c r="N1183" i="3"/>
  <c r="N1182" i="3"/>
  <c r="N1181" i="3"/>
  <c r="N1180" i="3"/>
  <c r="N1179" i="3"/>
  <c r="N1178" i="3"/>
  <c r="N1177" i="3"/>
  <c r="N1176" i="3"/>
  <c r="N1175" i="3"/>
  <c r="N1174" i="3"/>
  <c r="N1173" i="3"/>
  <c r="N1172" i="3"/>
  <c r="N1171" i="3"/>
  <c r="N1170" i="3"/>
  <c r="N1169" i="3"/>
  <c r="N1168" i="3"/>
  <c r="N1167" i="3"/>
  <c r="N1166" i="3"/>
  <c r="N1160" i="3"/>
  <c r="N1159" i="3"/>
  <c r="N1158" i="3"/>
  <c r="N1157" i="3"/>
  <c r="N1156" i="3"/>
  <c r="N1155" i="3"/>
  <c r="N1154" i="3"/>
  <c r="N1153" i="3"/>
  <c r="N1152" i="3"/>
  <c r="N1151" i="3"/>
  <c r="N1150" i="3"/>
  <c r="N1149" i="3"/>
  <c r="N1148" i="3"/>
  <c r="N1147" i="3"/>
  <c r="N1146" i="3"/>
  <c r="N1145" i="3"/>
  <c r="N1144" i="3"/>
  <c r="N1143" i="3"/>
  <c r="N1137" i="3"/>
  <c r="N1136" i="3"/>
  <c r="N1135" i="3"/>
  <c r="N1134" i="3"/>
  <c r="N1133" i="3"/>
  <c r="N1132" i="3"/>
  <c r="N1131" i="3"/>
  <c r="N1130" i="3"/>
  <c r="N1129" i="3"/>
  <c r="N1128" i="3"/>
  <c r="N1127" i="3"/>
  <c r="N1126" i="3"/>
  <c r="N1125" i="3"/>
  <c r="N1124" i="3"/>
  <c r="N1123" i="3"/>
  <c r="N1122" i="3"/>
  <c r="N1121" i="3"/>
  <c r="N1120" i="3"/>
  <c r="N1114" i="3"/>
  <c r="N1113" i="3"/>
  <c r="N1112" i="3"/>
  <c r="N1111" i="3"/>
  <c r="N1110" i="3"/>
  <c r="N1109" i="3"/>
  <c r="N1108" i="3"/>
  <c r="N1107" i="3"/>
  <c r="N1106" i="3"/>
  <c r="N1105" i="3"/>
  <c r="N1104" i="3"/>
  <c r="N1103" i="3"/>
  <c r="N1102" i="3"/>
  <c r="N1101" i="3"/>
  <c r="N1100" i="3"/>
  <c r="N1099" i="3"/>
  <c r="N1098" i="3"/>
  <c r="N1097" i="3"/>
  <c r="N1091" i="3"/>
  <c r="N1090" i="3"/>
  <c r="N1089" i="3"/>
  <c r="N1088" i="3"/>
  <c r="N1087" i="3"/>
  <c r="N1086" i="3"/>
  <c r="N1085" i="3"/>
  <c r="N1084" i="3"/>
  <c r="N1083" i="3"/>
  <c r="N1082" i="3"/>
  <c r="N1081" i="3"/>
  <c r="N1080" i="3"/>
  <c r="N1079" i="3"/>
  <c r="N1078" i="3"/>
  <c r="N1077" i="3"/>
  <c r="N1076" i="3"/>
  <c r="N1075" i="3"/>
  <c r="N1074" i="3"/>
  <c r="N1068" i="3"/>
  <c r="N1067" i="3"/>
  <c r="N1066" i="3"/>
  <c r="N1065" i="3"/>
  <c r="N1064" i="3"/>
  <c r="N1063" i="3"/>
  <c r="N1062" i="3"/>
  <c r="N1061" i="3"/>
  <c r="N1060" i="3"/>
  <c r="N1059" i="3"/>
  <c r="N1058" i="3"/>
  <c r="N1057" i="3"/>
  <c r="N1056" i="3"/>
  <c r="N1055" i="3"/>
  <c r="N1054" i="3"/>
  <c r="N1053" i="3"/>
  <c r="N1052" i="3"/>
  <c r="N1051" i="3"/>
  <c r="N1045" i="3"/>
  <c r="N1044" i="3"/>
  <c r="N1043" i="3"/>
  <c r="N1042" i="3"/>
  <c r="N1041" i="3"/>
  <c r="N1040" i="3"/>
  <c r="N1039" i="3"/>
  <c r="N1038" i="3"/>
  <c r="N1037" i="3"/>
  <c r="N1036" i="3"/>
  <c r="N1035" i="3"/>
  <c r="N1034" i="3"/>
  <c r="N1033" i="3"/>
  <c r="N1032" i="3"/>
  <c r="N1031" i="3"/>
  <c r="N1030" i="3"/>
  <c r="N1029" i="3"/>
  <c r="N1028" i="3"/>
  <c r="N1022" i="3"/>
  <c r="N1021" i="3"/>
  <c r="N1020" i="3"/>
  <c r="N1019" i="3"/>
  <c r="N1018" i="3"/>
  <c r="N1017" i="3"/>
  <c r="N1016" i="3"/>
  <c r="N1015" i="3"/>
  <c r="N1014" i="3"/>
  <c r="N1013" i="3"/>
  <c r="N1012" i="3"/>
  <c r="N1011" i="3"/>
  <c r="N1010" i="3"/>
  <c r="N1009" i="3"/>
  <c r="N1008" i="3"/>
  <c r="N1007" i="3"/>
  <c r="N1006" i="3"/>
  <c r="N1005" i="3"/>
  <c r="N999" i="3"/>
  <c r="N998" i="3"/>
  <c r="N997" i="3"/>
  <c r="N996" i="3"/>
  <c r="N995" i="3"/>
  <c r="N994" i="3"/>
  <c r="N993" i="3"/>
  <c r="N992" i="3"/>
  <c r="N991" i="3"/>
  <c r="N990" i="3"/>
  <c r="N989" i="3"/>
  <c r="N988" i="3"/>
  <c r="N987" i="3"/>
  <c r="N986" i="3"/>
  <c r="N985" i="3"/>
  <c r="N984" i="3"/>
  <c r="N983" i="3"/>
  <c r="N982" i="3"/>
  <c r="N976" i="3"/>
  <c r="N975" i="3"/>
  <c r="N974" i="3"/>
  <c r="N973" i="3"/>
  <c r="N972" i="3"/>
  <c r="N971" i="3"/>
  <c r="N970" i="3"/>
  <c r="N969" i="3"/>
  <c r="N968" i="3"/>
  <c r="N967" i="3"/>
  <c r="N966" i="3"/>
  <c r="N965" i="3"/>
  <c r="N964" i="3"/>
  <c r="N963" i="3"/>
  <c r="N962" i="3"/>
  <c r="N961" i="3"/>
  <c r="N960" i="3"/>
  <c r="N959" i="3"/>
  <c r="N937" i="3"/>
  <c r="N936" i="3"/>
  <c r="N935" i="3"/>
  <c r="N934" i="3"/>
  <c r="N933" i="3"/>
  <c r="N932" i="3"/>
  <c r="N931" i="3"/>
  <c r="N930" i="3"/>
  <c r="N929" i="3"/>
  <c r="N928" i="3"/>
  <c r="N927" i="3"/>
  <c r="N926" i="3"/>
  <c r="N925" i="3"/>
  <c r="N924" i="3"/>
  <c r="N923" i="3"/>
  <c r="N922" i="3"/>
  <c r="N921" i="3"/>
  <c r="N920" i="3"/>
  <c r="N914" i="3"/>
  <c r="N913" i="3"/>
  <c r="N912" i="3"/>
  <c r="N911" i="3"/>
  <c r="N910" i="3"/>
  <c r="N909" i="3"/>
  <c r="N908" i="3"/>
  <c r="N907" i="3"/>
  <c r="N906" i="3"/>
  <c r="N905" i="3"/>
  <c r="N904" i="3"/>
  <c r="N903" i="3"/>
  <c r="N902" i="3"/>
  <c r="N901" i="3"/>
  <c r="N900" i="3"/>
  <c r="N899" i="3"/>
  <c r="N898" i="3"/>
  <c r="N897" i="3"/>
  <c r="N891" i="3"/>
  <c r="N890" i="3"/>
  <c r="N889" i="3"/>
  <c r="N888" i="3"/>
  <c r="N887" i="3"/>
  <c r="N886" i="3"/>
  <c r="N885" i="3"/>
  <c r="N884" i="3"/>
  <c r="N883" i="3"/>
  <c r="N882" i="3"/>
  <c r="N881" i="3"/>
  <c r="N880" i="3"/>
  <c r="N879" i="3"/>
  <c r="N878" i="3"/>
  <c r="N877" i="3"/>
  <c r="N876" i="3"/>
  <c r="N875" i="3"/>
  <c r="N874" i="3"/>
  <c r="N868" i="3"/>
  <c r="N867" i="3"/>
  <c r="N866" i="3"/>
  <c r="N865" i="3"/>
  <c r="N864" i="3"/>
  <c r="N863" i="3"/>
  <c r="N862" i="3"/>
  <c r="N861" i="3"/>
  <c r="N860" i="3"/>
  <c r="N859" i="3"/>
  <c r="N858" i="3"/>
  <c r="N857" i="3"/>
  <c r="N856" i="3"/>
  <c r="N855" i="3"/>
  <c r="N854" i="3"/>
  <c r="N853" i="3"/>
  <c r="N852" i="3"/>
  <c r="N851" i="3"/>
  <c r="N845" i="3"/>
  <c r="N844" i="3"/>
  <c r="N843" i="3"/>
  <c r="N842" i="3"/>
  <c r="N841" i="3"/>
  <c r="N840" i="3"/>
  <c r="N839" i="3"/>
  <c r="N838" i="3"/>
  <c r="N837" i="3"/>
  <c r="N836" i="3"/>
  <c r="N835" i="3"/>
  <c r="N834" i="3"/>
  <c r="N833" i="3"/>
  <c r="N832" i="3"/>
  <c r="N831" i="3"/>
  <c r="N830" i="3"/>
  <c r="N829" i="3"/>
  <c r="N828" i="3"/>
  <c r="N822" i="3"/>
  <c r="N821" i="3"/>
  <c r="N820" i="3"/>
  <c r="N819" i="3"/>
  <c r="N818" i="3"/>
  <c r="N817" i="3"/>
  <c r="N816" i="3"/>
  <c r="N815" i="3"/>
  <c r="N814" i="3"/>
  <c r="N813" i="3"/>
  <c r="N812" i="3"/>
  <c r="N811" i="3"/>
  <c r="N810" i="3"/>
  <c r="N809" i="3"/>
  <c r="N808" i="3"/>
  <c r="N807" i="3"/>
  <c r="N806" i="3"/>
  <c r="N805" i="3"/>
  <c r="N799" i="3"/>
  <c r="N798" i="3"/>
  <c r="N797" i="3"/>
  <c r="N796" i="3"/>
  <c r="N795" i="3"/>
  <c r="N794" i="3"/>
  <c r="N793" i="3"/>
  <c r="N792" i="3"/>
  <c r="N791" i="3"/>
  <c r="N790" i="3"/>
  <c r="N789" i="3"/>
  <c r="N788" i="3"/>
  <c r="N787" i="3"/>
  <c r="N786" i="3"/>
  <c r="N785" i="3"/>
  <c r="N784" i="3"/>
  <c r="N783" i="3"/>
  <c r="N782" i="3"/>
  <c r="N776" i="3"/>
  <c r="N775" i="3"/>
  <c r="N774" i="3"/>
  <c r="N773" i="3"/>
  <c r="N772" i="3"/>
  <c r="N771" i="3"/>
  <c r="N770" i="3"/>
  <c r="N769" i="3"/>
  <c r="N768" i="3"/>
  <c r="N767" i="3"/>
  <c r="N766" i="3"/>
  <c r="N765" i="3"/>
  <c r="N764" i="3"/>
  <c r="N763" i="3"/>
  <c r="N762" i="3"/>
  <c r="N761" i="3"/>
  <c r="N760" i="3"/>
  <c r="N759" i="3"/>
  <c r="N753" i="3"/>
  <c r="N752" i="3"/>
  <c r="N751" i="3"/>
  <c r="N750" i="3"/>
  <c r="N749" i="3"/>
  <c r="N748" i="3"/>
  <c r="N747" i="3"/>
  <c r="N746" i="3"/>
  <c r="N745" i="3"/>
  <c r="N744" i="3"/>
  <c r="N743" i="3"/>
  <c r="N742" i="3"/>
  <c r="N741" i="3"/>
  <c r="N740" i="3"/>
  <c r="N739" i="3"/>
  <c r="N738" i="3"/>
  <c r="N737" i="3"/>
  <c r="N736" i="3"/>
  <c r="N730" i="3"/>
  <c r="N729" i="3"/>
  <c r="N728" i="3"/>
  <c r="N727" i="3"/>
  <c r="N726" i="3"/>
  <c r="N725" i="3"/>
  <c r="N724" i="3"/>
  <c r="N723" i="3"/>
  <c r="N722" i="3"/>
  <c r="N721" i="3"/>
  <c r="N720" i="3"/>
  <c r="N719" i="3"/>
  <c r="N718" i="3"/>
  <c r="N717" i="3"/>
  <c r="N716" i="3"/>
  <c r="N715" i="3"/>
  <c r="N714" i="3"/>
  <c r="N713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4" i="3"/>
  <c r="N693" i="3"/>
  <c r="N692" i="3"/>
  <c r="N691" i="3"/>
  <c r="N690" i="3"/>
  <c r="N684" i="3"/>
  <c r="N683" i="3"/>
  <c r="N682" i="3"/>
  <c r="N681" i="3"/>
  <c r="N680" i="3"/>
  <c r="N679" i="3"/>
  <c r="N678" i="3"/>
  <c r="N677" i="3"/>
  <c r="N676" i="3"/>
  <c r="N675" i="3"/>
  <c r="N674" i="3"/>
  <c r="N673" i="3"/>
  <c r="N672" i="3"/>
  <c r="N671" i="3"/>
  <c r="N670" i="3"/>
  <c r="N669" i="3"/>
  <c r="N668" i="3"/>
  <c r="N667" i="3"/>
  <c r="N661" i="3"/>
  <c r="N660" i="3"/>
  <c r="N659" i="3"/>
  <c r="N658" i="3"/>
  <c r="N657" i="3"/>
  <c r="N656" i="3"/>
  <c r="N655" i="3"/>
  <c r="N654" i="3"/>
  <c r="N653" i="3"/>
  <c r="N652" i="3"/>
  <c r="N651" i="3"/>
  <c r="N650" i="3"/>
  <c r="N649" i="3"/>
  <c r="N648" i="3"/>
  <c r="N647" i="3"/>
  <c r="N646" i="3"/>
  <c r="N645" i="3"/>
  <c r="N644" i="3"/>
  <c r="N638" i="3"/>
  <c r="N637" i="3"/>
  <c r="N636" i="3"/>
  <c r="N635" i="3"/>
  <c r="N634" i="3"/>
  <c r="N633" i="3"/>
  <c r="N632" i="3"/>
  <c r="N631" i="3"/>
  <c r="N630" i="3"/>
  <c r="N629" i="3"/>
  <c r="N628" i="3"/>
  <c r="N627" i="3"/>
  <c r="N626" i="3"/>
  <c r="N625" i="3"/>
  <c r="N624" i="3"/>
  <c r="N623" i="3"/>
  <c r="N622" i="3"/>
  <c r="N621" i="3"/>
  <c r="N615" i="3"/>
  <c r="N614" i="3"/>
  <c r="N613" i="3"/>
  <c r="N612" i="3"/>
  <c r="N611" i="3"/>
  <c r="N610" i="3"/>
  <c r="N609" i="3"/>
  <c r="N608" i="3"/>
  <c r="N607" i="3"/>
  <c r="N606" i="3"/>
  <c r="N605" i="3"/>
  <c r="N604" i="3"/>
  <c r="N603" i="3"/>
  <c r="N602" i="3"/>
  <c r="N601" i="3"/>
  <c r="N600" i="3"/>
  <c r="N599" i="3"/>
  <c r="N598" i="3"/>
  <c r="N592" i="3"/>
  <c r="N591" i="3"/>
  <c r="N590" i="3"/>
  <c r="N589" i="3"/>
  <c r="N588" i="3"/>
  <c r="N587" i="3"/>
  <c r="N586" i="3"/>
  <c r="N585" i="3"/>
  <c r="N584" i="3"/>
  <c r="N583" i="3"/>
  <c r="N582" i="3"/>
  <c r="N581" i="3"/>
  <c r="N580" i="3"/>
  <c r="N579" i="3"/>
  <c r="N578" i="3"/>
  <c r="N577" i="3"/>
  <c r="N576" i="3"/>
  <c r="N575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46" i="3"/>
  <c r="N545" i="3"/>
  <c r="N544" i="3"/>
  <c r="N543" i="3"/>
  <c r="N542" i="3"/>
  <c r="N541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11" i="3"/>
  <c r="N510" i="3"/>
  <c r="N509" i="3"/>
  <c r="N508" i="3"/>
  <c r="N507" i="3"/>
  <c r="N506" i="3"/>
  <c r="N500" i="3"/>
  <c r="N499" i="3"/>
  <c r="N498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2840" i="2"/>
  <c r="N2839" i="2"/>
  <c r="N2838" i="2"/>
  <c r="N2837" i="2"/>
  <c r="N2836" i="2"/>
  <c r="N2835" i="2"/>
  <c r="N2834" i="2"/>
  <c r="N2833" i="2"/>
  <c r="N2832" i="2"/>
  <c r="N2831" i="2"/>
  <c r="N2830" i="2"/>
  <c r="N2829" i="2"/>
  <c r="N2828" i="2"/>
  <c r="N2827" i="2"/>
  <c r="N2826" i="2"/>
  <c r="N2825" i="2"/>
  <c r="N2824" i="2"/>
  <c r="N2823" i="2"/>
  <c r="N2817" i="2"/>
  <c r="N2816" i="2"/>
  <c r="N2815" i="2"/>
  <c r="N2814" i="2"/>
  <c r="N2813" i="2"/>
  <c r="N2812" i="2"/>
  <c r="N2811" i="2"/>
  <c r="N2810" i="2"/>
  <c r="N2809" i="2"/>
  <c r="N2808" i="2"/>
  <c r="N2807" i="2"/>
  <c r="N2806" i="2"/>
  <c r="N2805" i="2"/>
  <c r="N2804" i="2"/>
  <c r="N2803" i="2"/>
  <c r="N2802" i="2"/>
  <c r="N2801" i="2"/>
  <c r="N2800" i="2"/>
  <c r="N2794" i="2"/>
  <c r="N2793" i="2"/>
  <c r="N2792" i="2"/>
  <c r="N2791" i="2"/>
  <c r="N2790" i="2"/>
  <c r="N2789" i="2"/>
  <c r="N2788" i="2"/>
  <c r="N2787" i="2"/>
  <c r="N2786" i="2"/>
  <c r="N2785" i="2"/>
  <c r="N2784" i="2"/>
  <c r="N2783" i="2"/>
  <c r="N2782" i="2"/>
  <c r="N2781" i="2"/>
  <c r="N2780" i="2"/>
  <c r="N2779" i="2"/>
  <c r="N2778" i="2"/>
  <c r="N2777" i="2"/>
  <c r="N2771" i="2"/>
  <c r="N2770" i="2"/>
  <c r="N2769" i="2"/>
  <c r="N2768" i="2"/>
  <c r="N2767" i="2"/>
  <c r="N2766" i="2"/>
  <c r="N2765" i="2"/>
  <c r="N2764" i="2"/>
  <c r="N2763" i="2"/>
  <c r="N2762" i="2"/>
  <c r="N2761" i="2"/>
  <c r="N2760" i="2"/>
  <c r="N2759" i="2"/>
  <c r="N2758" i="2"/>
  <c r="N2757" i="2"/>
  <c r="N2756" i="2"/>
  <c r="N2755" i="2"/>
  <c r="N2754" i="2"/>
  <c r="N2748" i="2"/>
  <c r="N2747" i="2"/>
  <c r="N2746" i="2"/>
  <c r="N2745" i="2"/>
  <c r="N2744" i="2"/>
  <c r="N2743" i="2"/>
  <c r="N2742" i="2"/>
  <c r="N2741" i="2"/>
  <c r="N2740" i="2"/>
  <c r="N2739" i="2"/>
  <c r="N2738" i="2"/>
  <c r="N2737" i="2"/>
  <c r="N2736" i="2"/>
  <c r="N2735" i="2"/>
  <c r="N2734" i="2"/>
  <c r="N2733" i="2"/>
  <c r="N2732" i="2"/>
  <c r="N2731" i="2"/>
  <c r="N2725" i="2"/>
  <c r="N2724" i="2"/>
  <c r="N2723" i="2"/>
  <c r="N2722" i="2"/>
  <c r="N2721" i="2"/>
  <c r="N2720" i="2"/>
  <c r="N2719" i="2"/>
  <c r="N2718" i="2"/>
  <c r="N2717" i="2"/>
  <c r="N2716" i="2"/>
  <c r="N2715" i="2"/>
  <c r="N2714" i="2"/>
  <c r="N2713" i="2"/>
  <c r="N2712" i="2"/>
  <c r="N2711" i="2"/>
  <c r="N2710" i="2"/>
  <c r="N2709" i="2"/>
  <c r="N2708" i="2"/>
  <c r="N2702" i="2"/>
  <c r="N2701" i="2"/>
  <c r="N2700" i="2"/>
  <c r="N2699" i="2"/>
  <c r="N2698" i="2"/>
  <c r="N2697" i="2"/>
  <c r="N2696" i="2"/>
  <c r="N2695" i="2"/>
  <c r="N2694" i="2"/>
  <c r="N2693" i="2"/>
  <c r="N2692" i="2"/>
  <c r="N2691" i="2"/>
  <c r="N2690" i="2"/>
  <c r="N2689" i="2"/>
  <c r="N2688" i="2"/>
  <c r="N2687" i="2"/>
  <c r="N2686" i="2"/>
  <c r="N2685" i="2"/>
  <c r="N2679" i="2"/>
  <c r="N2678" i="2"/>
  <c r="N2677" i="2"/>
  <c r="N2676" i="2"/>
  <c r="N2675" i="2"/>
  <c r="N2674" i="2"/>
  <c r="N2673" i="2"/>
  <c r="N2672" i="2"/>
  <c r="N2671" i="2"/>
  <c r="N2670" i="2"/>
  <c r="N2669" i="2"/>
  <c r="N2668" i="2"/>
  <c r="N2667" i="2"/>
  <c r="N2666" i="2"/>
  <c r="N2665" i="2"/>
  <c r="N2664" i="2"/>
  <c r="N2663" i="2"/>
  <c r="N2662" i="2"/>
  <c r="N2656" i="2"/>
  <c r="N2655" i="2"/>
  <c r="N2654" i="2"/>
  <c r="N2653" i="2"/>
  <c r="N2652" i="2"/>
  <c r="N2651" i="2"/>
  <c r="N2650" i="2"/>
  <c r="N2649" i="2"/>
  <c r="N2648" i="2"/>
  <c r="N2647" i="2"/>
  <c r="N2646" i="2"/>
  <c r="N2645" i="2"/>
  <c r="N2644" i="2"/>
  <c r="N2643" i="2"/>
  <c r="N2642" i="2"/>
  <c r="N2641" i="2"/>
  <c r="N2640" i="2"/>
  <c r="N2639" i="2"/>
  <c r="N2633" i="2"/>
  <c r="N2632" i="2"/>
  <c r="N2631" i="2"/>
  <c r="N2630" i="2"/>
  <c r="N2629" i="2"/>
  <c r="N2628" i="2"/>
  <c r="N2627" i="2"/>
  <c r="N2626" i="2"/>
  <c r="N2625" i="2"/>
  <c r="N2624" i="2"/>
  <c r="N2623" i="2"/>
  <c r="N2622" i="2"/>
  <c r="N2621" i="2"/>
  <c r="N2620" i="2"/>
  <c r="N2619" i="2"/>
  <c r="N2618" i="2"/>
  <c r="N2617" i="2"/>
  <c r="N2616" i="2"/>
  <c r="N2610" i="2"/>
  <c r="N2609" i="2"/>
  <c r="N2608" i="2"/>
  <c r="N2607" i="2"/>
  <c r="N2606" i="2"/>
  <c r="N2605" i="2"/>
  <c r="N2604" i="2"/>
  <c r="N2603" i="2"/>
  <c r="N2602" i="2"/>
  <c r="N2601" i="2"/>
  <c r="N2600" i="2"/>
  <c r="N2599" i="2"/>
  <c r="N2598" i="2"/>
  <c r="N2597" i="2"/>
  <c r="N2596" i="2"/>
  <c r="N2595" i="2"/>
  <c r="N2594" i="2"/>
  <c r="N2593" i="2"/>
  <c r="N2587" i="2"/>
  <c r="N2586" i="2"/>
  <c r="N2585" i="2"/>
  <c r="N2584" i="2"/>
  <c r="N2583" i="2"/>
  <c r="N2582" i="2"/>
  <c r="N2581" i="2"/>
  <c r="N2580" i="2"/>
  <c r="N2579" i="2"/>
  <c r="N2578" i="2"/>
  <c r="N2577" i="2"/>
  <c r="N2576" i="2"/>
  <c r="N2575" i="2"/>
  <c r="N2574" i="2"/>
  <c r="N2573" i="2"/>
  <c r="N2572" i="2"/>
  <c r="N2571" i="2"/>
  <c r="N2570" i="2"/>
  <c r="N2564" i="2"/>
  <c r="N2563" i="2"/>
  <c r="N2562" i="2"/>
  <c r="N2561" i="2"/>
  <c r="N2560" i="2"/>
  <c r="N2559" i="2"/>
  <c r="N2558" i="2"/>
  <c r="N2557" i="2"/>
  <c r="N2556" i="2"/>
  <c r="N2555" i="2"/>
  <c r="N2554" i="2"/>
  <c r="N2553" i="2"/>
  <c r="N2552" i="2"/>
  <c r="N2551" i="2"/>
  <c r="N2550" i="2"/>
  <c r="N2549" i="2"/>
  <c r="N2548" i="2"/>
  <c r="N2547" i="2"/>
  <c r="N2541" i="2"/>
  <c r="N2540" i="2"/>
  <c r="N2539" i="2"/>
  <c r="N2538" i="2"/>
  <c r="N2537" i="2"/>
  <c r="N2536" i="2"/>
  <c r="N2535" i="2"/>
  <c r="N2534" i="2"/>
  <c r="N2533" i="2"/>
  <c r="N2532" i="2"/>
  <c r="N2531" i="2"/>
  <c r="N2530" i="2"/>
  <c r="N2529" i="2"/>
  <c r="N2528" i="2"/>
  <c r="N2527" i="2"/>
  <c r="N2526" i="2"/>
  <c r="N2525" i="2"/>
  <c r="N2524" i="2"/>
  <c r="N2518" i="2"/>
  <c r="N2517" i="2"/>
  <c r="N2516" i="2"/>
  <c r="N2515" i="2"/>
  <c r="N2514" i="2"/>
  <c r="N2513" i="2"/>
  <c r="N2512" i="2"/>
  <c r="N2511" i="2"/>
  <c r="N2510" i="2"/>
  <c r="N2509" i="2"/>
  <c r="N2508" i="2"/>
  <c r="N2507" i="2"/>
  <c r="N2506" i="2"/>
  <c r="N2505" i="2"/>
  <c r="N2504" i="2"/>
  <c r="N2503" i="2"/>
  <c r="N2502" i="2"/>
  <c r="N2501" i="2"/>
  <c r="N2495" i="2"/>
  <c r="N2494" i="2"/>
  <c r="N2493" i="2"/>
  <c r="N2492" i="2"/>
  <c r="N2491" i="2"/>
  <c r="N2490" i="2"/>
  <c r="N2489" i="2"/>
  <c r="N2488" i="2"/>
  <c r="N2487" i="2"/>
  <c r="N2486" i="2"/>
  <c r="N2485" i="2"/>
  <c r="N2484" i="2"/>
  <c r="N2483" i="2"/>
  <c r="N2482" i="2"/>
  <c r="N2481" i="2"/>
  <c r="N2480" i="2"/>
  <c r="N2479" i="2"/>
  <c r="N2478" i="2"/>
  <c r="N2472" i="2"/>
  <c r="N2471" i="2"/>
  <c r="N2470" i="2"/>
  <c r="N2469" i="2"/>
  <c r="N2468" i="2"/>
  <c r="N2467" i="2"/>
  <c r="N2466" i="2"/>
  <c r="N2465" i="2"/>
  <c r="N2464" i="2"/>
  <c r="N2463" i="2"/>
  <c r="N2462" i="2"/>
  <c r="N2461" i="2"/>
  <c r="N2460" i="2"/>
  <c r="N2459" i="2"/>
  <c r="N2458" i="2"/>
  <c r="N2457" i="2"/>
  <c r="N2456" i="2"/>
  <c r="N2455" i="2"/>
  <c r="N2449" i="2"/>
  <c r="N2448" i="2"/>
  <c r="N2447" i="2"/>
  <c r="N2446" i="2"/>
  <c r="N2445" i="2"/>
  <c r="N2444" i="2"/>
  <c r="N2443" i="2"/>
  <c r="N2442" i="2"/>
  <c r="N2441" i="2"/>
  <c r="N2440" i="2"/>
  <c r="N2439" i="2"/>
  <c r="N2438" i="2"/>
  <c r="N2437" i="2"/>
  <c r="N2436" i="2"/>
  <c r="N2435" i="2"/>
  <c r="N2434" i="2"/>
  <c r="N2433" i="2"/>
  <c r="N2432" i="2"/>
  <c r="N2426" i="2"/>
  <c r="N2425" i="2"/>
  <c r="N2424" i="2"/>
  <c r="N2423" i="2"/>
  <c r="N2422" i="2"/>
  <c r="N2421" i="2"/>
  <c r="N2420" i="2"/>
  <c r="N2419" i="2"/>
  <c r="N2418" i="2"/>
  <c r="N2417" i="2"/>
  <c r="N2416" i="2"/>
  <c r="N2415" i="2"/>
  <c r="N2414" i="2"/>
  <c r="N2413" i="2"/>
  <c r="N2412" i="2"/>
  <c r="N2411" i="2"/>
  <c r="N2410" i="2"/>
  <c r="N2409" i="2"/>
  <c r="N2403" i="2"/>
  <c r="N2402" i="2"/>
  <c r="N2401" i="2"/>
  <c r="N2400" i="2"/>
  <c r="N2399" i="2"/>
  <c r="N2398" i="2"/>
  <c r="N2397" i="2"/>
  <c r="N2396" i="2"/>
  <c r="N2395" i="2"/>
  <c r="N2394" i="2"/>
  <c r="N2393" i="2"/>
  <c r="N2392" i="2"/>
  <c r="N2391" i="2"/>
  <c r="N2390" i="2"/>
  <c r="N2389" i="2"/>
  <c r="N2388" i="2"/>
  <c r="N2387" i="2"/>
  <c r="N2386" i="2"/>
  <c r="N2364" i="2"/>
  <c r="N2363" i="2"/>
  <c r="N2362" i="2"/>
  <c r="N2361" i="2"/>
  <c r="N2360" i="2"/>
  <c r="N2359" i="2"/>
  <c r="N2358" i="2"/>
  <c r="N2357" i="2"/>
  <c r="N2356" i="2"/>
  <c r="N2355" i="2"/>
  <c r="N2354" i="2"/>
  <c r="N2353" i="2"/>
  <c r="N2352" i="2"/>
  <c r="N2351" i="2"/>
  <c r="N2350" i="2"/>
  <c r="N2349" i="2"/>
  <c r="N2348" i="2"/>
  <c r="N2347" i="2"/>
  <c r="N2341" i="2"/>
  <c r="N2340" i="2"/>
  <c r="N2339" i="2"/>
  <c r="N2338" i="2"/>
  <c r="N2337" i="2"/>
  <c r="N2336" i="2"/>
  <c r="N2335" i="2"/>
  <c r="N2334" i="2"/>
  <c r="N2333" i="2"/>
  <c r="N2332" i="2"/>
  <c r="N2331" i="2"/>
  <c r="N2330" i="2"/>
  <c r="N2329" i="2"/>
  <c r="N2328" i="2"/>
  <c r="N2327" i="2"/>
  <c r="N2326" i="2"/>
  <c r="N2325" i="2"/>
  <c r="N2324" i="2"/>
  <c r="N2318" i="2"/>
  <c r="N2317" i="2"/>
  <c r="N2316" i="2"/>
  <c r="N2315" i="2"/>
  <c r="N2314" i="2"/>
  <c r="N2313" i="2"/>
  <c r="N2312" i="2"/>
  <c r="N2311" i="2"/>
  <c r="N2310" i="2"/>
  <c r="N2309" i="2"/>
  <c r="N2308" i="2"/>
  <c r="N2307" i="2"/>
  <c r="N2306" i="2"/>
  <c r="N2305" i="2"/>
  <c r="N2304" i="2"/>
  <c r="N2303" i="2"/>
  <c r="N2302" i="2"/>
  <c r="N2301" i="2"/>
  <c r="N2295" i="2"/>
  <c r="N2294" i="2"/>
  <c r="N2293" i="2"/>
  <c r="N2292" i="2"/>
  <c r="N2291" i="2"/>
  <c r="N2290" i="2"/>
  <c r="N2289" i="2"/>
  <c r="N2288" i="2"/>
  <c r="N2287" i="2"/>
  <c r="N2286" i="2"/>
  <c r="N2285" i="2"/>
  <c r="N2284" i="2"/>
  <c r="N2283" i="2"/>
  <c r="N2282" i="2"/>
  <c r="N2281" i="2"/>
  <c r="N2280" i="2"/>
  <c r="N2279" i="2"/>
  <c r="N2278" i="2"/>
  <c r="N2272" i="2"/>
  <c r="N2271" i="2"/>
  <c r="N2270" i="2"/>
  <c r="N2269" i="2"/>
  <c r="N2268" i="2"/>
  <c r="N2267" i="2"/>
  <c r="N2266" i="2"/>
  <c r="N2265" i="2"/>
  <c r="N2264" i="2"/>
  <c r="N2263" i="2"/>
  <c r="N2262" i="2"/>
  <c r="N2261" i="2"/>
  <c r="N2260" i="2"/>
  <c r="N2259" i="2"/>
  <c r="N2258" i="2"/>
  <c r="N2257" i="2"/>
  <c r="N2256" i="2"/>
  <c r="N2255" i="2"/>
  <c r="N2249" i="2"/>
  <c r="N2248" i="2"/>
  <c r="N2247" i="2"/>
  <c r="N2246" i="2"/>
  <c r="N2245" i="2"/>
  <c r="N2244" i="2"/>
  <c r="N2243" i="2"/>
  <c r="N2242" i="2"/>
  <c r="N2241" i="2"/>
  <c r="N2240" i="2"/>
  <c r="N2239" i="2"/>
  <c r="N2238" i="2"/>
  <c r="N2237" i="2"/>
  <c r="N2236" i="2"/>
  <c r="N2235" i="2"/>
  <c r="N2234" i="2"/>
  <c r="N2233" i="2"/>
  <c r="N2232" i="2"/>
  <c r="N2226" i="2"/>
  <c r="N2225" i="2"/>
  <c r="N2224" i="2"/>
  <c r="N2223" i="2"/>
  <c r="N2222" i="2"/>
  <c r="N2221" i="2"/>
  <c r="N2220" i="2"/>
  <c r="N2219" i="2"/>
  <c r="N2218" i="2"/>
  <c r="N2217" i="2"/>
  <c r="N2216" i="2"/>
  <c r="N2215" i="2"/>
  <c r="N2214" i="2"/>
  <c r="N2213" i="2"/>
  <c r="N2212" i="2"/>
  <c r="N2211" i="2"/>
  <c r="N2210" i="2"/>
  <c r="N2209" i="2"/>
  <c r="N2203" i="2"/>
  <c r="N2202" i="2"/>
  <c r="N2201" i="2"/>
  <c r="N2200" i="2"/>
  <c r="N2199" i="2"/>
  <c r="N2198" i="2"/>
  <c r="N2197" i="2"/>
  <c r="N2196" i="2"/>
  <c r="N2195" i="2"/>
  <c r="N2194" i="2"/>
  <c r="N2193" i="2"/>
  <c r="N2192" i="2"/>
  <c r="N2191" i="2"/>
  <c r="N2190" i="2"/>
  <c r="N2189" i="2"/>
  <c r="N2188" i="2"/>
  <c r="N2187" i="2"/>
  <c r="N2186" i="2"/>
  <c r="N2180" i="2"/>
  <c r="N2179" i="2"/>
  <c r="N2178" i="2"/>
  <c r="N2177" i="2"/>
  <c r="N2176" i="2"/>
  <c r="N2175" i="2"/>
  <c r="N2174" i="2"/>
  <c r="N2173" i="2"/>
  <c r="N2172" i="2"/>
  <c r="N2171" i="2"/>
  <c r="N2170" i="2"/>
  <c r="N2169" i="2"/>
  <c r="N2168" i="2"/>
  <c r="N2167" i="2"/>
  <c r="N2166" i="2"/>
  <c r="N2165" i="2"/>
  <c r="N2164" i="2"/>
  <c r="N2163" i="2"/>
  <c r="N2157" i="2"/>
  <c r="N2156" i="2"/>
  <c r="N2155" i="2"/>
  <c r="N2154" i="2"/>
  <c r="N2153" i="2"/>
  <c r="N2152" i="2"/>
  <c r="N2151" i="2"/>
  <c r="N2150" i="2"/>
  <c r="N2149" i="2"/>
  <c r="N2148" i="2"/>
  <c r="N2147" i="2"/>
  <c r="N2146" i="2"/>
  <c r="N2145" i="2"/>
  <c r="N2144" i="2"/>
  <c r="N2143" i="2"/>
  <c r="N2142" i="2"/>
  <c r="N2141" i="2"/>
  <c r="N2140" i="2"/>
  <c r="N2134" i="2"/>
  <c r="N2133" i="2"/>
  <c r="N2132" i="2"/>
  <c r="N2131" i="2"/>
  <c r="N2130" i="2"/>
  <c r="N2129" i="2"/>
  <c r="N2128" i="2"/>
  <c r="N2127" i="2"/>
  <c r="N2126" i="2"/>
  <c r="N2125" i="2"/>
  <c r="N2124" i="2"/>
  <c r="N2123" i="2"/>
  <c r="N2122" i="2"/>
  <c r="N2121" i="2"/>
  <c r="N2120" i="2"/>
  <c r="N2119" i="2"/>
  <c r="N2118" i="2"/>
  <c r="N2117" i="2"/>
  <c r="N2111" i="2"/>
  <c r="N2110" i="2"/>
  <c r="N2109" i="2"/>
  <c r="N2108" i="2"/>
  <c r="N2107" i="2"/>
  <c r="N2106" i="2"/>
  <c r="N2105" i="2"/>
  <c r="N2104" i="2"/>
  <c r="N2103" i="2"/>
  <c r="N2102" i="2"/>
  <c r="N2101" i="2"/>
  <c r="N2100" i="2"/>
  <c r="N2099" i="2"/>
  <c r="N2098" i="2"/>
  <c r="N2097" i="2"/>
  <c r="N2096" i="2"/>
  <c r="N2095" i="2"/>
  <c r="N2094" i="2"/>
  <c r="N2088" i="2"/>
  <c r="N2087" i="2"/>
  <c r="N2086" i="2"/>
  <c r="N2085" i="2"/>
  <c r="N2084" i="2"/>
  <c r="N2083" i="2"/>
  <c r="N2082" i="2"/>
  <c r="N2081" i="2"/>
  <c r="N2080" i="2"/>
  <c r="N2079" i="2"/>
  <c r="N2078" i="2"/>
  <c r="N2077" i="2"/>
  <c r="N2076" i="2"/>
  <c r="N2075" i="2"/>
  <c r="N2074" i="2"/>
  <c r="N2073" i="2"/>
  <c r="N2072" i="2"/>
  <c r="N2071" i="2"/>
  <c r="N2065" i="2"/>
  <c r="N2064" i="2"/>
  <c r="N2063" i="2"/>
  <c r="N2062" i="2"/>
  <c r="N2061" i="2"/>
  <c r="N2060" i="2"/>
  <c r="N2059" i="2"/>
  <c r="N2058" i="2"/>
  <c r="N2057" i="2"/>
  <c r="N2056" i="2"/>
  <c r="N2055" i="2"/>
  <c r="N2054" i="2"/>
  <c r="N2053" i="2"/>
  <c r="N2052" i="2"/>
  <c r="N2051" i="2"/>
  <c r="N2050" i="2"/>
  <c r="N2049" i="2"/>
  <c r="N2048" i="2"/>
  <c r="N2042" i="2"/>
  <c r="N2041" i="2"/>
  <c r="N2040" i="2"/>
  <c r="N2039" i="2"/>
  <c r="N2038" i="2"/>
  <c r="N2037" i="2"/>
  <c r="N2036" i="2"/>
  <c r="N2035" i="2"/>
  <c r="N2034" i="2"/>
  <c r="N2033" i="2"/>
  <c r="N2032" i="2"/>
  <c r="N2031" i="2"/>
  <c r="N2030" i="2"/>
  <c r="N2029" i="2"/>
  <c r="N2028" i="2"/>
  <c r="N2027" i="2"/>
  <c r="N2026" i="2"/>
  <c r="N2025" i="2"/>
  <c r="N2019" i="2"/>
  <c r="N2018" i="2"/>
  <c r="N2017" i="2"/>
  <c r="N2016" i="2"/>
  <c r="N2015" i="2"/>
  <c r="N2014" i="2"/>
  <c r="N2013" i="2"/>
  <c r="N2012" i="2"/>
  <c r="N2011" i="2"/>
  <c r="N2010" i="2"/>
  <c r="N2009" i="2"/>
  <c r="N2008" i="2"/>
  <c r="N2007" i="2"/>
  <c r="N2006" i="2"/>
  <c r="N2005" i="2"/>
  <c r="N2004" i="2"/>
  <c r="N2003" i="2"/>
  <c r="N2002" i="2"/>
  <c r="N1996" i="2"/>
  <c r="N1995" i="2"/>
  <c r="N1994" i="2"/>
  <c r="N1993" i="2"/>
  <c r="N1992" i="2"/>
  <c r="N1991" i="2"/>
  <c r="N1990" i="2"/>
  <c r="N1989" i="2"/>
  <c r="N1988" i="2"/>
  <c r="N1987" i="2"/>
  <c r="N1986" i="2"/>
  <c r="N1985" i="2"/>
  <c r="N1984" i="2"/>
  <c r="N1983" i="2"/>
  <c r="N1982" i="2"/>
  <c r="N1981" i="2"/>
  <c r="N1980" i="2"/>
  <c r="N1979" i="2"/>
  <c r="N1973" i="2"/>
  <c r="N1972" i="2"/>
  <c r="N1971" i="2"/>
  <c r="N1970" i="2"/>
  <c r="N1969" i="2"/>
  <c r="N1968" i="2"/>
  <c r="N1967" i="2"/>
  <c r="N1966" i="2"/>
  <c r="N1965" i="2"/>
  <c r="N1964" i="2"/>
  <c r="N1963" i="2"/>
  <c r="N1962" i="2"/>
  <c r="N1961" i="2"/>
  <c r="N1960" i="2"/>
  <c r="N1959" i="2"/>
  <c r="N1958" i="2"/>
  <c r="N1957" i="2"/>
  <c r="N1956" i="2"/>
  <c r="N1950" i="2"/>
  <c r="N1949" i="2"/>
  <c r="N1948" i="2"/>
  <c r="N1947" i="2"/>
  <c r="N1946" i="2"/>
  <c r="N1945" i="2"/>
  <c r="N1944" i="2"/>
  <c r="N1943" i="2"/>
  <c r="N1942" i="2"/>
  <c r="N1941" i="2"/>
  <c r="N1940" i="2"/>
  <c r="N1939" i="2"/>
  <c r="N1938" i="2"/>
  <c r="N1937" i="2"/>
  <c r="N1936" i="2"/>
  <c r="N1935" i="2"/>
  <c r="N1934" i="2"/>
  <c r="N1933" i="2"/>
  <c r="N1927" i="2"/>
  <c r="N1926" i="2"/>
  <c r="N1925" i="2"/>
  <c r="N1924" i="2"/>
  <c r="N1923" i="2"/>
  <c r="N1922" i="2"/>
  <c r="N1921" i="2"/>
  <c r="N1920" i="2"/>
  <c r="N1919" i="2"/>
  <c r="N1918" i="2"/>
  <c r="N1917" i="2"/>
  <c r="N1916" i="2"/>
  <c r="N1915" i="2"/>
  <c r="N1914" i="2"/>
  <c r="N1913" i="2"/>
  <c r="N1912" i="2"/>
  <c r="N1911" i="2"/>
  <c r="N1910" i="2"/>
  <c r="N1888" i="2"/>
  <c r="N1887" i="2"/>
  <c r="N1886" i="2"/>
  <c r="N1885" i="2"/>
  <c r="N1884" i="2"/>
  <c r="N1883" i="2"/>
  <c r="N1882" i="2"/>
  <c r="N1881" i="2"/>
  <c r="N1880" i="2"/>
  <c r="N1879" i="2"/>
  <c r="N1878" i="2"/>
  <c r="N1877" i="2"/>
  <c r="N1876" i="2"/>
  <c r="N1875" i="2"/>
  <c r="N1874" i="2"/>
  <c r="N1873" i="2"/>
  <c r="N1872" i="2"/>
  <c r="N1871" i="2"/>
  <c r="N1865" i="2"/>
  <c r="N1864" i="2"/>
  <c r="N1863" i="2"/>
  <c r="N1862" i="2"/>
  <c r="N1861" i="2"/>
  <c r="N1860" i="2"/>
  <c r="N1859" i="2"/>
  <c r="N1858" i="2"/>
  <c r="N1857" i="2"/>
  <c r="N1856" i="2"/>
  <c r="N1855" i="2"/>
  <c r="N1854" i="2"/>
  <c r="N1853" i="2"/>
  <c r="N1852" i="2"/>
  <c r="N1851" i="2"/>
  <c r="N1850" i="2"/>
  <c r="N1849" i="2"/>
  <c r="N1848" i="2"/>
  <c r="N1842" i="2"/>
  <c r="N1841" i="2"/>
  <c r="N1840" i="2"/>
  <c r="N1839" i="2"/>
  <c r="N1838" i="2"/>
  <c r="N1837" i="2"/>
  <c r="N1836" i="2"/>
  <c r="N1835" i="2"/>
  <c r="N1834" i="2"/>
  <c r="N1833" i="2"/>
  <c r="N1832" i="2"/>
  <c r="N1831" i="2"/>
  <c r="N1830" i="2"/>
  <c r="N1829" i="2"/>
  <c r="N1828" i="2"/>
  <c r="N1827" i="2"/>
  <c r="N1826" i="2"/>
  <c r="N1825" i="2"/>
  <c r="N1819" i="2"/>
  <c r="N1818" i="2"/>
  <c r="N1817" i="2"/>
  <c r="N1816" i="2"/>
  <c r="N1815" i="2"/>
  <c r="N1814" i="2"/>
  <c r="N1813" i="2"/>
  <c r="N1812" i="2"/>
  <c r="N1811" i="2"/>
  <c r="N1810" i="2"/>
  <c r="N1809" i="2"/>
  <c r="N1808" i="2"/>
  <c r="N1807" i="2"/>
  <c r="N1806" i="2"/>
  <c r="N1805" i="2"/>
  <c r="N1804" i="2"/>
  <c r="N1803" i="2"/>
  <c r="N1802" i="2"/>
  <c r="N1796" i="2"/>
  <c r="N1795" i="2"/>
  <c r="N1794" i="2"/>
  <c r="N1793" i="2"/>
  <c r="N1792" i="2"/>
  <c r="N1791" i="2"/>
  <c r="N1790" i="2"/>
  <c r="N1789" i="2"/>
  <c r="N1788" i="2"/>
  <c r="N1787" i="2"/>
  <c r="N1786" i="2"/>
  <c r="N1785" i="2"/>
  <c r="N1784" i="2"/>
  <c r="N1783" i="2"/>
  <c r="N1782" i="2"/>
  <c r="N1781" i="2"/>
  <c r="N1780" i="2"/>
  <c r="N1779" i="2"/>
  <c r="N1773" i="2"/>
  <c r="N1772" i="2"/>
  <c r="N1771" i="2"/>
  <c r="N1770" i="2"/>
  <c r="N1769" i="2"/>
  <c r="N1768" i="2"/>
  <c r="N1767" i="2"/>
  <c r="N1766" i="2"/>
  <c r="N1765" i="2"/>
  <c r="N1764" i="2"/>
  <c r="N1763" i="2"/>
  <c r="N1762" i="2"/>
  <c r="N1761" i="2"/>
  <c r="N1760" i="2"/>
  <c r="N1759" i="2"/>
  <c r="N1758" i="2"/>
  <c r="N1757" i="2"/>
  <c r="N1756" i="2"/>
  <c r="N1750" i="2"/>
  <c r="N1749" i="2"/>
  <c r="N1748" i="2"/>
  <c r="N1747" i="2"/>
  <c r="N1746" i="2"/>
  <c r="N1745" i="2"/>
  <c r="N1744" i="2"/>
  <c r="N1743" i="2"/>
  <c r="N1742" i="2"/>
  <c r="N1741" i="2"/>
  <c r="N1740" i="2"/>
  <c r="N1739" i="2"/>
  <c r="N1738" i="2"/>
  <c r="N1737" i="2"/>
  <c r="N1736" i="2"/>
  <c r="N1735" i="2"/>
  <c r="N1734" i="2"/>
  <c r="N1733" i="2"/>
  <c r="N1727" i="2"/>
  <c r="N1726" i="2"/>
  <c r="N1725" i="2"/>
  <c r="N1724" i="2"/>
  <c r="N1723" i="2"/>
  <c r="N1722" i="2"/>
  <c r="N1721" i="2"/>
  <c r="N1720" i="2"/>
  <c r="N1719" i="2"/>
  <c r="N1718" i="2"/>
  <c r="N1717" i="2"/>
  <c r="N1716" i="2"/>
  <c r="N1715" i="2"/>
  <c r="N1714" i="2"/>
  <c r="N1713" i="2"/>
  <c r="N1712" i="2"/>
  <c r="N1711" i="2"/>
  <c r="N1710" i="2"/>
  <c r="N1704" i="2"/>
  <c r="N1703" i="2"/>
  <c r="N1702" i="2"/>
  <c r="N1701" i="2"/>
  <c r="N1700" i="2"/>
  <c r="N1699" i="2"/>
  <c r="N1698" i="2"/>
  <c r="N1697" i="2"/>
  <c r="N1696" i="2"/>
  <c r="N1695" i="2"/>
  <c r="N1694" i="2"/>
  <c r="N1693" i="2"/>
  <c r="N1692" i="2"/>
  <c r="N1691" i="2"/>
  <c r="N1690" i="2"/>
  <c r="N1689" i="2"/>
  <c r="N1688" i="2"/>
  <c r="N1687" i="2"/>
  <c r="N1681" i="2"/>
  <c r="N1680" i="2"/>
  <c r="N1679" i="2"/>
  <c r="N1678" i="2"/>
  <c r="N1677" i="2"/>
  <c r="N1676" i="2"/>
  <c r="N1675" i="2"/>
  <c r="N1674" i="2"/>
  <c r="N1673" i="2"/>
  <c r="N1672" i="2"/>
  <c r="N1671" i="2"/>
  <c r="N1670" i="2"/>
  <c r="N1669" i="2"/>
  <c r="N1668" i="2"/>
  <c r="N1667" i="2"/>
  <c r="N1666" i="2"/>
  <c r="N1665" i="2"/>
  <c r="N1664" i="2"/>
  <c r="N1658" i="2"/>
  <c r="N1657" i="2"/>
  <c r="N1656" i="2"/>
  <c r="N1655" i="2"/>
  <c r="N1654" i="2"/>
  <c r="N1653" i="2"/>
  <c r="N1652" i="2"/>
  <c r="N1651" i="2"/>
  <c r="N1650" i="2"/>
  <c r="N1649" i="2"/>
  <c r="N1648" i="2"/>
  <c r="N1647" i="2"/>
  <c r="N1646" i="2"/>
  <c r="N1645" i="2"/>
  <c r="N1644" i="2"/>
  <c r="N1643" i="2"/>
  <c r="N1642" i="2"/>
  <c r="N1641" i="2"/>
  <c r="N1635" i="2"/>
  <c r="N1634" i="2"/>
  <c r="N1633" i="2"/>
  <c r="N1632" i="2"/>
  <c r="N1631" i="2"/>
  <c r="N1630" i="2"/>
  <c r="N1629" i="2"/>
  <c r="N1628" i="2"/>
  <c r="N1627" i="2"/>
  <c r="N1626" i="2"/>
  <c r="N1625" i="2"/>
  <c r="N1624" i="2"/>
  <c r="N1623" i="2"/>
  <c r="N1622" i="2"/>
  <c r="N1621" i="2"/>
  <c r="N1620" i="2"/>
  <c r="N1619" i="2"/>
  <c r="N1618" i="2"/>
  <c r="N1612" i="2"/>
  <c r="N1611" i="2"/>
  <c r="N1610" i="2"/>
  <c r="N1609" i="2"/>
  <c r="N1608" i="2"/>
  <c r="N1607" i="2"/>
  <c r="N1606" i="2"/>
  <c r="N1605" i="2"/>
  <c r="N1604" i="2"/>
  <c r="N1603" i="2"/>
  <c r="N1602" i="2"/>
  <c r="N1601" i="2"/>
  <c r="N1600" i="2"/>
  <c r="N1599" i="2"/>
  <c r="N1598" i="2"/>
  <c r="N1597" i="2"/>
  <c r="N1596" i="2"/>
  <c r="N1595" i="2"/>
  <c r="N1589" i="2"/>
  <c r="N1588" i="2"/>
  <c r="N1587" i="2"/>
  <c r="N1586" i="2"/>
  <c r="N1585" i="2"/>
  <c r="N1584" i="2"/>
  <c r="N1583" i="2"/>
  <c r="N1582" i="2"/>
  <c r="N1581" i="2"/>
  <c r="N1580" i="2"/>
  <c r="N1579" i="2"/>
  <c r="N1578" i="2"/>
  <c r="N1577" i="2"/>
  <c r="N1576" i="2"/>
  <c r="N1575" i="2"/>
  <c r="N1574" i="2"/>
  <c r="N1573" i="2"/>
  <c r="N1572" i="2"/>
  <c r="N1566" i="2"/>
  <c r="N1565" i="2"/>
  <c r="N1564" i="2"/>
  <c r="N1563" i="2"/>
  <c r="N1562" i="2"/>
  <c r="N1561" i="2"/>
  <c r="N1560" i="2"/>
  <c r="N1559" i="2"/>
  <c r="N1558" i="2"/>
  <c r="N1557" i="2"/>
  <c r="N1556" i="2"/>
  <c r="N1555" i="2"/>
  <c r="N1554" i="2"/>
  <c r="N1553" i="2"/>
  <c r="N1552" i="2"/>
  <c r="N1551" i="2"/>
  <c r="N1550" i="2"/>
  <c r="N1549" i="2"/>
  <c r="N1543" i="2"/>
  <c r="N1542" i="2"/>
  <c r="N1541" i="2"/>
  <c r="N1540" i="2"/>
  <c r="N1539" i="2"/>
  <c r="N1538" i="2"/>
  <c r="N1537" i="2"/>
  <c r="N1536" i="2"/>
  <c r="N1535" i="2"/>
  <c r="N1534" i="2"/>
  <c r="N1533" i="2"/>
  <c r="N1532" i="2"/>
  <c r="N1531" i="2"/>
  <c r="N1530" i="2"/>
  <c r="N1529" i="2"/>
  <c r="N1528" i="2"/>
  <c r="N1527" i="2"/>
  <c r="N1526" i="2"/>
  <c r="N1520" i="2"/>
  <c r="N1519" i="2"/>
  <c r="N1518" i="2"/>
  <c r="N1517" i="2"/>
  <c r="N1516" i="2"/>
  <c r="N1515" i="2"/>
  <c r="N1514" i="2"/>
  <c r="N1513" i="2"/>
  <c r="N1512" i="2"/>
  <c r="N1511" i="2"/>
  <c r="N1510" i="2"/>
  <c r="N1509" i="2"/>
  <c r="N1508" i="2"/>
  <c r="N1507" i="2"/>
  <c r="N1506" i="2"/>
  <c r="N1505" i="2"/>
  <c r="N1504" i="2"/>
  <c r="N1503" i="2"/>
  <c r="N1497" i="2"/>
  <c r="N1496" i="2"/>
  <c r="N1495" i="2"/>
  <c r="N1494" i="2"/>
  <c r="N1493" i="2"/>
  <c r="N1492" i="2"/>
  <c r="N1491" i="2"/>
  <c r="N1490" i="2"/>
  <c r="N1489" i="2"/>
  <c r="N1488" i="2"/>
  <c r="N1487" i="2"/>
  <c r="N1486" i="2"/>
  <c r="N1485" i="2"/>
  <c r="N1484" i="2"/>
  <c r="N1483" i="2"/>
  <c r="N1482" i="2"/>
  <c r="N1481" i="2"/>
  <c r="N1480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57" i="2"/>
  <c r="N1451" i="2"/>
  <c r="N1450" i="2"/>
  <c r="N1449" i="2"/>
  <c r="N1448" i="2"/>
  <c r="N1447" i="2"/>
  <c r="N1446" i="2"/>
  <c r="N1445" i="2"/>
  <c r="N1444" i="2"/>
  <c r="N1443" i="2"/>
  <c r="N1442" i="2"/>
  <c r="N1441" i="2"/>
  <c r="N1440" i="2"/>
  <c r="N1439" i="2"/>
  <c r="N1438" i="2"/>
  <c r="N1437" i="2"/>
  <c r="N1436" i="2"/>
  <c r="N1435" i="2"/>
  <c r="N1434" i="2"/>
  <c r="N1413" i="2"/>
  <c r="N1412" i="2"/>
  <c r="N1411" i="2"/>
  <c r="N1410" i="2"/>
  <c r="N1409" i="2"/>
  <c r="N1408" i="2"/>
  <c r="N1407" i="2"/>
  <c r="N1406" i="2"/>
  <c r="N1405" i="2"/>
  <c r="N1404" i="2"/>
  <c r="N1403" i="2"/>
  <c r="N1402" i="2"/>
  <c r="N1401" i="2"/>
  <c r="N1400" i="2"/>
  <c r="N1399" i="2"/>
  <c r="N1398" i="2"/>
  <c r="N1397" i="2"/>
  <c r="N1396" i="2"/>
  <c r="N1390" i="2"/>
  <c r="N1389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67" i="2"/>
  <c r="N1366" i="2"/>
  <c r="N1365" i="2"/>
  <c r="N1364" i="2"/>
  <c r="N1363" i="2"/>
  <c r="N1362" i="2"/>
  <c r="N1361" i="2"/>
  <c r="N1360" i="2"/>
  <c r="N1359" i="2"/>
  <c r="N1358" i="2"/>
  <c r="N1357" i="2"/>
  <c r="N1356" i="2"/>
  <c r="N1355" i="2"/>
  <c r="N1354" i="2"/>
  <c r="N1353" i="2"/>
  <c r="N1352" i="2"/>
  <c r="N1351" i="2"/>
  <c r="N1350" i="2"/>
  <c r="N1344" i="2"/>
  <c r="N1343" i="2"/>
  <c r="N1342" i="2"/>
  <c r="N1341" i="2"/>
  <c r="N1340" i="2"/>
  <c r="N1339" i="2"/>
  <c r="N1338" i="2"/>
  <c r="N1337" i="2"/>
  <c r="N1336" i="2"/>
  <c r="N1335" i="2"/>
  <c r="N1334" i="2"/>
  <c r="N1333" i="2"/>
  <c r="N1332" i="2"/>
  <c r="N1331" i="2"/>
  <c r="N1330" i="2"/>
  <c r="N1329" i="2"/>
  <c r="N1328" i="2"/>
  <c r="N1327" i="2"/>
  <c r="N1321" i="2"/>
  <c r="N1320" i="2"/>
  <c r="N1319" i="2"/>
  <c r="N1318" i="2"/>
  <c r="N1317" i="2"/>
  <c r="N1316" i="2"/>
  <c r="N1315" i="2"/>
  <c r="N1314" i="2"/>
  <c r="N1313" i="2"/>
  <c r="N1312" i="2"/>
  <c r="N1311" i="2"/>
  <c r="N1310" i="2"/>
  <c r="N1309" i="2"/>
  <c r="N1308" i="2"/>
  <c r="N1307" i="2"/>
  <c r="N1306" i="2"/>
  <c r="N1305" i="2"/>
  <c r="N1304" i="2"/>
  <c r="N1298" i="2"/>
  <c r="N1297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4" i="2"/>
  <c r="N1283" i="2"/>
  <c r="N1282" i="2"/>
  <c r="N1281" i="2"/>
  <c r="N1275" i="2"/>
  <c r="N1274" i="2"/>
  <c r="N1273" i="2"/>
  <c r="N1272" i="2"/>
  <c r="N1271" i="2"/>
  <c r="N1270" i="2"/>
  <c r="N1269" i="2"/>
  <c r="N1268" i="2"/>
  <c r="N1267" i="2"/>
  <c r="N1266" i="2"/>
  <c r="N1265" i="2"/>
  <c r="N1264" i="2"/>
  <c r="N1263" i="2"/>
  <c r="N1262" i="2"/>
  <c r="N1261" i="2"/>
  <c r="N1260" i="2"/>
  <c r="N1259" i="2"/>
  <c r="N1258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29" i="2"/>
  <c r="N1228" i="2"/>
  <c r="N1227" i="2"/>
  <c r="N1226" i="2"/>
  <c r="N1225" i="2"/>
  <c r="N1224" i="2"/>
  <c r="N1223" i="2"/>
  <c r="N1222" i="2"/>
  <c r="N1221" i="2"/>
  <c r="N1220" i="2"/>
  <c r="N1219" i="2"/>
  <c r="N1218" i="2"/>
  <c r="N1217" i="2"/>
  <c r="N1216" i="2"/>
  <c r="N1215" i="2"/>
  <c r="N1214" i="2"/>
  <c r="N1213" i="2"/>
  <c r="N1212" i="2"/>
  <c r="N1206" i="2"/>
  <c r="N1205" i="2"/>
  <c r="N1204" i="2"/>
  <c r="N1203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37" i="2"/>
  <c r="N1136" i="2"/>
  <c r="N1135" i="2"/>
  <c r="N1134" i="2"/>
  <c r="N1133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1" i="2"/>
  <c r="N1090" i="2"/>
  <c r="N1089" i="2"/>
  <c r="N1088" i="2"/>
  <c r="N1087" i="2"/>
  <c r="N1086" i="2"/>
  <c r="N1085" i="2"/>
  <c r="N1084" i="2"/>
  <c r="N1083" i="2"/>
  <c r="N1082" i="2"/>
  <c r="N1081" i="2"/>
  <c r="N1080" i="2"/>
  <c r="N1079" i="2"/>
  <c r="N1078" i="2"/>
  <c r="N1077" i="2"/>
  <c r="N1076" i="2"/>
  <c r="N1075" i="2"/>
  <c r="N1074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1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76" i="2"/>
  <c r="N975" i="2"/>
  <c r="N974" i="2"/>
  <c r="N973" i="2"/>
  <c r="N972" i="2"/>
  <c r="N971" i="2"/>
  <c r="N970" i="2"/>
  <c r="N969" i="2"/>
  <c r="N968" i="2"/>
  <c r="N967" i="2"/>
  <c r="N959" i="2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38" i="3"/>
  <c r="N437" i="3"/>
  <c r="N436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N423" i="3"/>
  <c r="N422" i="3"/>
  <c r="N421" i="3"/>
  <c r="N415" i="3"/>
  <c r="N414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8" i="3"/>
  <c r="N392" i="3"/>
  <c r="N391" i="3"/>
  <c r="N390" i="3"/>
  <c r="N389" i="3"/>
  <c r="N388" i="3"/>
  <c r="N387" i="3"/>
  <c r="N386" i="3"/>
  <c r="N385" i="3"/>
  <c r="N384" i="3"/>
  <c r="N383" i="3"/>
  <c r="N382" i="3"/>
  <c r="N381" i="3"/>
  <c r="N380" i="3"/>
  <c r="N379" i="3"/>
  <c r="N378" i="3"/>
  <c r="N377" i="3"/>
  <c r="N376" i="3"/>
  <c r="N375" i="3"/>
  <c r="N369" i="3"/>
  <c r="N368" i="3"/>
  <c r="N367" i="3"/>
  <c r="N366" i="3"/>
  <c r="N365" i="3"/>
  <c r="N364" i="3"/>
  <c r="N363" i="3"/>
  <c r="N362" i="3"/>
  <c r="N361" i="3"/>
  <c r="N360" i="3"/>
  <c r="N359" i="3"/>
  <c r="N358" i="3"/>
  <c r="N357" i="3"/>
  <c r="N356" i="3"/>
  <c r="N355" i="3"/>
  <c r="N354" i="3"/>
  <c r="N353" i="3"/>
  <c r="N352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E2635" i="3"/>
  <c r="D2635" i="3"/>
  <c r="C2635" i="3"/>
  <c r="B2635" i="3"/>
  <c r="E2159" i="3"/>
  <c r="D2159" i="3"/>
  <c r="C2159" i="3"/>
  <c r="B2159" i="3"/>
  <c r="E1683" i="3"/>
  <c r="D1683" i="3"/>
  <c r="C1683" i="3"/>
  <c r="B1683" i="3"/>
  <c r="E1207" i="3"/>
  <c r="D1207" i="3"/>
  <c r="C1207" i="3"/>
  <c r="B1207" i="3"/>
  <c r="E731" i="3"/>
  <c r="D731" i="3"/>
  <c r="C731" i="3"/>
  <c r="B731" i="3"/>
  <c r="E255" i="3"/>
  <c r="D255" i="3"/>
  <c r="C255" i="3"/>
  <c r="B255" i="3"/>
  <c r="E2634" i="2"/>
  <c r="D2634" i="2"/>
  <c r="C2634" i="2"/>
  <c r="B2634" i="2"/>
  <c r="E2158" i="2"/>
  <c r="D2158" i="2"/>
  <c r="C2158" i="2"/>
  <c r="B2158" i="2"/>
  <c r="E1682" i="2"/>
  <c r="D1682" i="2"/>
  <c r="C1682" i="2"/>
  <c r="B1682" i="2"/>
  <c r="E1207" i="2"/>
  <c r="D1207" i="2"/>
  <c r="C1207" i="2"/>
  <c r="B1207" i="2"/>
  <c r="E731" i="2"/>
  <c r="D731" i="2"/>
  <c r="C731" i="2"/>
  <c r="B731" i="2"/>
  <c r="C255" i="2"/>
  <c r="D255" i="2"/>
  <c r="E255" i="2"/>
  <c r="B255" i="2"/>
  <c r="F234" i="2"/>
  <c r="D234" i="2"/>
  <c r="H237" i="2"/>
  <c r="N239" i="2"/>
  <c r="N240" i="2"/>
  <c r="N122" i="2"/>
  <c r="N123" i="2"/>
  <c r="J123" i="2"/>
  <c r="E2842" i="3"/>
  <c r="D2842" i="3"/>
  <c r="C2842" i="3"/>
  <c r="B2842" i="3"/>
  <c r="E2819" i="3"/>
  <c r="D2819" i="3"/>
  <c r="C2819" i="3"/>
  <c r="B2819" i="3"/>
  <c r="E2366" i="3"/>
  <c r="D2366" i="3"/>
  <c r="C2366" i="3"/>
  <c r="B2366" i="3"/>
  <c r="E2343" i="3"/>
  <c r="D2343" i="3"/>
  <c r="C2343" i="3"/>
  <c r="B2343" i="3"/>
  <c r="E1890" i="3"/>
  <c r="D1890" i="3"/>
  <c r="C1890" i="3"/>
  <c r="B1890" i="3"/>
  <c r="E1867" i="3"/>
  <c r="D1867" i="3"/>
  <c r="C1867" i="3"/>
  <c r="B1867" i="3"/>
  <c r="E1414" i="3"/>
  <c r="D1414" i="3"/>
  <c r="C1414" i="3"/>
  <c r="B1414" i="3"/>
  <c r="E1391" i="3"/>
  <c r="D1391" i="3"/>
  <c r="C1391" i="3"/>
  <c r="B1391" i="3"/>
  <c r="E938" i="3"/>
  <c r="D938" i="3"/>
  <c r="C938" i="3"/>
  <c r="B938" i="3"/>
  <c r="E915" i="3"/>
  <c r="D915" i="3"/>
  <c r="C915" i="3"/>
  <c r="B915" i="3"/>
  <c r="E462" i="3"/>
  <c r="D462" i="3"/>
  <c r="C462" i="3"/>
  <c r="B462" i="3"/>
  <c r="C439" i="3"/>
  <c r="D439" i="3"/>
  <c r="E439" i="3"/>
  <c r="B439" i="3"/>
  <c r="E2841" i="2"/>
  <c r="D2841" i="2"/>
  <c r="C2841" i="2"/>
  <c r="B2841" i="2"/>
  <c r="E2818" i="2"/>
  <c r="D2818" i="2"/>
  <c r="C2818" i="2"/>
  <c r="B2818" i="2"/>
  <c r="E2365" i="2"/>
  <c r="D2365" i="2"/>
  <c r="C2365" i="2"/>
  <c r="B2365" i="2"/>
  <c r="E2342" i="2"/>
  <c r="D2342" i="2"/>
  <c r="C2342" i="2"/>
  <c r="B2342" i="2"/>
  <c r="E1889" i="2"/>
  <c r="D1889" i="2"/>
  <c r="C1889" i="2"/>
  <c r="B1889" i="2"/>
  <c r="E1866" i="2"/>
  <c r="D1866" i="2"/>
  <c r="C1866" i="2"/>
  <c r="B1866" i="2"/>
  <c r="E1414" i="2"/>
  <c r="D1414" i="2"/>
  <c r="C1414" i="2"/>
  <c r="B1414" i="2"/>
  <c r="E1391" i="2"/>
  <c r="D1391" i="2"/>
  <c r="C1391" i="2"/>
  <c r="B1391" i="2"/>
  <c r="E938" i="2"/>
  <c r="D938" i="2"/>
  <c r="C938" i="2"/>
  <c r="B938" i="2"/>
  <c r="E915" i="2"/>
  <c r="D915" i="2"/>
  <c r="C915" i="2"/>
  <c r="B915" i="2"/>
  <c r="E462" i="2"/>
  <c r="D462" i="2"/>
  <c r="C462" i="2"/>
  <c r="B462" i="2"/>
  <c r="C439" i="2"/>
  <c r="D439" i="2"/>
  <c r="E439" i="2"/>
  <c r="B439" i="2"/>
  <c r="C2727" i="3"/>
  <c r="D2727" i="3"/>
  <c r="E2727" i="3"/>
  <c r="C2704" i="3"/>
  <c r="D2704" i="3"/>
  <c r="E2704" i="3"/>
  <c r="C2681" i="3"/>
  <c r="D2681" i="3"/>
  <c r="E2681" i="3"/>
  <c r="C2251" i="3"/>
  <c r="D2251" i="3"/>
  <c r="E2251" i="3"/>
  <c r="C2228" i="3"/>
  <c r="D2228" i="3"/>
  <c r="E2228" i="3"/>
  <c r="C2205" i="3"/>
  <c r="D2205" i="3"/>
  <c r="E2205" i="3"/>
  <c r="C1775" i="3"/>
  <c r="D1775" i="3"/>
  <c r="E1775" i="3"/>
  <c r="C1752" i="3"/>
  <c r="D1752" i="3"/>
  <c r="E1752" i="3"/>
  <c r="C1729" i="3"/>
  <c r="D1729" i="3"/>
  <c r="E1729" i="3"/>
  <c r="C1299" i="3"/>
  <c r="D1299" i="3"/>
  <c r="E1299" i="3"/>
  <c r="C1276" i="3"/>
  <c r="D1276" i="3"/>
  <c r="E1276" i="3"/>
  <c r="C1253" i="3"/>
  <c r="D1253" i="3"/>
  <c r="E1253" i="3"/>
  <c r="C823" i="3"/>
  <c r="D823" i="3"/>
  <c r="E823" i="3"/>
  <c r="C800" i="3"/>
  <c r="D800" i="3"/>
  <c r="E800" i="3"/>
  <c r="C777" i="3"/>
  <c r="D777" i="3"/>
  <c r="E777" i="3"/>
  <c r="C347" i="3"/>
  <c r="D347" i="3"/>
  <c r="E347" i="3"/>
  <c r="C324" i="3"/>
  <c r="D324" i="3"/>
  <c r="E324" i="3"/>
  <c r="C301" i="3"/>
  <c r="D301" i="3"/>
  <c r="E301" i="3"/>
  <c r="B2727" i="3"/>
  <c r="B2704" i="3"/>
  <c r="B2681" i="3"/>
  <c r="B2251" i="3"/>
  <c r="B2228" i="3"/>
  <c r="B1775" i="3"/>
  <c r="B2205" i="3"/>
  <c r="B1752" i="3"/>
  <c r="B1729" i="3"/>
  <c r="B1299" i="3"/>
  <c r="B1276" i="3"/>
  <c r="B1253" i="3"/>
  <c r="B823" i="3"/>
  <c r="B800" i="3"/>
  <c r="B777" i="3"/>
  <c r="B347" i="3"/>
  <c r="B324" i="3"/>
  <c r="B301" i="3"/>
  <c r="C2726" i="2"/>
  <c r="D2726" i="2"/>
  <c r="E2726" i="2"/>
  <c r="C2703" i="2"/>
  <c r="D2703" i="2"/>
  <c r="E2703" i="2"/>
  <c r="C2680" i="2"/>
  <c r="D2680" i="2"/>
  <c r="E2680" i="2"/>
  <c r="C2250" i="2"/>
  <c r="D2250" i="2"/>
  <c r="E2250" i="2"/>
  <c r="E2227" i="2"/>
  <c r="C2227" i="2"/>
  <c r="D2227" i="2"/>
  <c r="E2204" i="2"/>
  <c r="C2204" i="2"/>
  <c r="D2204" i="2"/>
  <c r="C1774" i="2"/>
  <c r="D1774" i="2"/>
  <c r="E1774" i="2"/>
  <c r="C1751" i="2"/>
  <c r="D1751" i="2"/>
  <c r="E1751" i="2"/>
  <c r="C1728" i="2"/>
  <c r="D1728" i="2"/>
  <c r="E1728" i="2"/>
  <c r="C1299" i="2"/>
  <c r="D1299" i="2"/>
  <c r="E1299" i="2"/>
  <c r="C1276" i="2"/>
  <c r="D1276" i="2"/>
  <c r="E1276" i="2"/>
  <c r="C1253" i="2"/>
  <c r="D1253" i="2"/>
  <c r="E1253" i="2"/>
  <c r="C823" i="2"/>
  <c r="D823" i="2"/>
  <c r="E823" i="2"/>
  <c r="C800" i="2"/>
  <c r="D800" i="2"/>
  <c r="E800" i="2"/>
  <c r="B800" i="2"/>
  <c r="C777" i="2"/>
  <c r="D777" i="2"/>
  <c r="E777" i="2"/>
  <c r="C347" i="2"/>
  <c r="D347" i="2"/>
  <c r="E347" i="2"/>
  <c r="C324" i="2"/>
  <c r="D324" i="2"/>
  <c r="E324" i="2"/>
  <c r="C301" i="2"/>
  <c r="D301" i="2"/>
  <c r="E301" i="2"/>
  <c r="B2726" i="2"/>
  <c r="B2703" i="2"/>
  <c r="B2680" i="2"/>
  <c r="B2250" i="2"/>
  <c r="B2227" i="2"/>
  <c r="B2204" i="2"/>
  <c r="B1774" i="2"/>
  <c r="B1751" i="2"/>
  <c r="B1728" i="2"/>
  <c r="B1299" i="2"/>
  <c r="B1276" i="2"/>
  <c r="B1253" i="2"/>
  <c r="B823" i="2"/>
  <c r="B777" i="2"/>
  <c r="B347" i="2"/>
  <c r="B324" i="2"/>
  <c r="B301" i="2"/>
  <c r="C140" i="3"/>
  <c r="D140" i="3"/>
  <c r="E140" i="3"/>
  <c r="C163" i="3"/>
  <c r="D163" i="3"/>
  <c r="E163" i="3"/>
  <c r="C186" i="3"/>
  <c r="D186" i="3"/>
  <c r="E186" i="3"/>
  <c r="C593" i="3"/>
  <c r="D593" i="3"/>
  <c r="E593" i="3"/>
  <c r="C616" i="3"/>
  <c r="D616" i="3"/>
  <c r="E616" i="3"/>
  <c r="C639" i="3"/>
  <c r="D639" i="3"/>
  <c r="E639" i="3"/>
  <c r="C662" i="3"/>
  <c r="D662" i="3"/>
  <c r="E662" i="3"/>
  <c r="C1069" i="3"/>
  <c r="D1069" i="3"/>
  <c r="E1069" i="3"/>
  <c r="C1092" i="3"/>
  <c r="D1092" i="3"/>
  <c r="E1092" i="3"/>
  <c r="C1115" i="3"/>
  <c r="D1115" i="3"/>
  <c r="E1115" i="3"/>
  <c r="C1138" i="3"/>
  <c r="D1138" i="3"/>
  <c r="E1138" i="3"/>
  <c r="C1545" i="3"/>
  <c r="D1545" i="3"/>
  <c r="E1545" i="3"/>
  <c r="E1568" i="3"/>
  <c r="C1568" i="3"/>
  <c r="D1568" i="3"/>
  <c r="C1591" i="3"/>
  <c r="D1591" i="3"/>
  <c r="E1591" i="3"/>
  <c r="C1614" i="3"/>
  <c r="D1614" i="3"/>
  <c r="E1614" i="3"/>
  <c r="C2021" i="3"/>
  <c r="D2021" i="3"/>
  <c r="E2021" i="3"/>
  <c r="C2044" i="3"/>
  <c r="D2044" i="3"/>
  <c r="E2044" i="3"/>
  <c r="C2067" i="3"/>
  <c r="D2067" i="3"/>
  <c r="E2067" i="3"/>
  <c r="C2090" i="3"/>
  <c r="D2090" i="3"/>
  <c r="E2090" i="3"/>
  <c r="C2497" i="3"/>
  <c r="D2497" i="3"/>
  <c r="E2497" i="3"/>
  <c r="C2520" i="3"/>
  <c r="D2520" i="3"/>
  <c r="E2520" i="3"/>
  <c r="C2543" i="3"/>
  <c r="D2543" i="3"/>
  <c r="E2543" i="3"/>
  <c r="C2566" i="3"/>
  <c r="D2566" i="3"/>
  <c r="E2566" i="3"/>
  <c r="B2566" i="3"/>
  <c r="B2543" i="3"/>
  <c r="B2520" i="3"/>
  <c r="B2497" i="3"/>
  <c r="B2090" i="3"/>
  <c r="B2067" i="3"/>
  <c r="B2044" i="3"/>
  <c r="B2021" i="3"/>
  <c r="B1614" i="3"/>
  <c r="B1591" i="3"/>
  <c r="B1568" i="3"/>
  <c r="B1545" i="3"/>
  <c r="B1138" i="3"/>
  <c r="B1115" i="3"/>
  <c r="B1092" i="3"/>
  <c r="B1069" i="3"/>
  <c r="B662" i="3"/>
  <c r="B639" i="3"/>
  <c r="B616" i="3"/>
  <c r="B593" i="3"/>
  <c r="B186" i="3"/>
  <c r="B163" i="3"/>
  <c r="B140" i="3"/>
  <c r="C117" i="3"/>
  <c r="D117" i="3"/>
  <c r="E117" i="3"/>
  <c r="B117" i="3"/>
  <c r="E2658" i="3"/>
  <c r="D2658" i="3"/>
  <c r="C2658" i="3"/>
  <c r="B2658" i="3"/>
  <c r="E2182" i="3"/>
  <c r="D2182" i="3"/>
  <c r="C2182" i="3"/>
  <c r="B2182" i="3"/>
  <c r="E1706" i="3"/>
  <c r="D1706" i="3"/>
  <c r="C1706" i="3"/>
  <c r="B1706" i="3"/>
  <c r="E1230" i="3"/>
  <c r="D1230" i="3"/>
  <c r="C1230" i="3"/>
  <c r="B1230" i="3"/>
  <c r="E754" i="3"/>
  <c r="D754" i="3"/>
  <c r="C754" i="3"/>
  <c r="B754" i="3"/>
  <c r="E278" i="3"/>
  <c r="D278" i="3"/>
  <c r="C278" i="3"/>
  <c r="B278" i="3"/>
  <c r="E2657" i="2"/>
  <c r="D2657" i="2"/>
  <c r="C2657" i="2"/>
  <c r="B2657" i="2"/>
  <c r="E2181" i="2"/>
  <c r="D2181" i="2"/>
  <c r="C2181" i="2"/>
  <c r="B2181" i="2"/>
  <c r="E1705" i="2"/>
  <c r="D1705" i="2"/>
  <c r="C1705" i="2"/>
  <c r="B1705" i="2"/>
  <c r="E1230" i="2"/>
  <c r="D1230" i="2"/>
  <c r="C1230" i="2"/>
  <c r="B1230" i="2"/>
  <c r="E754" i="2"/>
  <c r="D754" i="2"/>
  <c r="C754" i="2"/>
  <c r="B754" i="2"/>
  <c r="C278" i="2"/>
  <c r="D278" i="2"/>
  <c r="E278" i="2"/>
  <c r="B278" i="2"/>
  <c r="F326" i="2"/>
  <c r="E2750" i="3"/>
  <c r="D2750" i="3"/>
  <c r="C2750" i="3"/>
  <c r="B2750" i="3"/>
  <c r="E2274" i="3"/>
  <c r="D2274" i="3"/>
  <c r="C2274" i="3"/>
  <c r="B2274" i="3"/>
  <c r="D1798" i="3"/>
  <c r="C1798" i="3"/>
  <c r="B1798" i="3"/>
  <c r="E1322" i="3"/>
  <c r="D1322" i="3"/>
  <c r="C1322" i="3"/>
  <c r="B1322" i="3"/>
  <c r="E846" i="3"/>
  <c r="D846" i="3"/>
  <c r="C846" i="3"/>
  <c r="B846" i="3"/>
  <c r="E370" i="3"/>
  <c r="D370" i="3"/>
  <c r="C370" i="3"/>
  <c r="B370" i="3"/>
  <c r="C2273" i="2"/>
  <c r="D2273" i="2"/>
  <c r="E2273" i="2"/>
  <c r="B2273" i="2"/>
  <c r="E2749" i="2"/>
  <c r="D2749" i="2"/>
  <c r="C2749" i="2"/>
  <c r="B2749" i="2"/>
  <c r="E1797" i="2"/>
  <c r="D1797" i="2"/>
  <c r="C1797" i="2"/>
  <c r="B1797" i="2"/>
  <c r="D1322" i="2"/>
  <c r="C1322" i="2"/>
  <c r="B1322" i="2"/>
  <c r="E846" i="2"/>
  <c r="D846" i="2"/>
  <c r="C846" i="2"/>
  <c r="B846" i="2"/>
  <c r="E370" i="2"/>
  <c r="D370" i="2"/>
  <c r="C370" i="2"/>
  <c r="B370" i="2"/>
  <c r="C2136" i="3"/>
  <c r="D2136" i="3"/>
  <c r="E2136" i="3"/>
  <c r="B2136" i="3"/>
  <c r="C1660" i="3"/>
  <c r="D1660" i="3"/>
  <c r="E1660" i="3"/>
  <c r="B1660" i="3"/>
  <c r="C1184" i="3"/>
  <c r="D1184" i="3"/>
  <c r="E1184" i="3"/>
  <c r="B1184" i="3"/>
  <c r="C708" i="3"/>
  <c r="D708" i="3"/>
  <c r="E708" i="3"/>
  <c r="B708" i="3"/>
  <c r="C232" i="3"/>
  <c r="D232" i="3"/>
  <c r="E232" i="3"/>
  <c r="B232" i="3"/>
  <c r="C2135" i="2"/>
  <c r="D2135" i="2"/>
  <c r="E2135" i="2"/>
  <c r="B2135" i="2"/>
  <c r="C1659" i="2"/>
  <c r="D1659" i="2"/>
  <c r="E1659" i="2"/>
  <c r="B1659" i="2"/>
  <c r="C1184" i="2"/>
  <c r="D1184" i="2"/>
  <c r="E1184" i="2"/>
  <c r="B1184" i="2"/>
  <c r="C708" i="2"/>
  <c r="D708" i="2"/>
  <c r="E708" i="2"/>
  <c r="B708" i="2"/>
  <c r="C232" i="2"/>
  <c r="D232" i="2"/>
  <c r="E232" i="2"/>
  <c r="B232" i="2"/>
  <c r="C140" i="2"/>
  <c r="D140" i="2"/>
  <c r="E140" i="2"/>
  <c r="B140" i="2"/>
  <c r="C163" i="2"/>
  <c r="D163" i="2"/>
  <c r="E163" i="2"/>
  <c r="B163" i="2"/>
  <c r="C186" i="2"/>
  <c r="D186" i="2"/>
  <c r="E186" i="2"/>
  <c r="B186" i="2"/>
  <c r="C593" i="2"/>
  <c r="D593" i="2"/>
  <c r="E593" i="2"/>
  <c r="B593" i="2"/>
  <c r="C616" i="2"/>
  <c r="D616" i="2"/>
  <c r="E616" i="2"/>
  <c r="B616" i="2"/>
  <c r="C639" i="2"/>
  <c r="D639" i="2"/>
  <c r="E639" i="2"/>
  <c r="B639" i="2"/>
  <c r="C662" i="2"/>
  <c r="D662" i="2"/>
  <c r="E662" i="2"/>
  <c r="B662" i="2"/>
  <c r="C1069" i="2"/>
  <c r="D1069" i="2"/>
  <c r="E1069" i="2"/>
  <c r="B1069" i="2"/>
  <c r="C1092" i="2"/>
  <c r="D1092" i="2"/>
  <c r="E1092" i="2"/>
  <c r="B1092" i="2"/>
  <c r="C1115" i="2"/>
  <c r="D1115" i="2"/>
  <c r="E1115" i="2"/>
  <c r="B1115" i="2"/>
  <c r="C1138" i="2"/>
  <c r="D1138" i="2"/>
  <c r="E1138" i="2"/>
  <c r="B1138" i="2"/>
  <c r="C1544" i="2"/>
  <c r="D1544" i="2"/>
  <c r="E1544" i="2"/>
  <c r="B1544" i="2"/>
  <c r="C1567" i="2"/>
  <c r="D1567" i="2"/>
  <c r="E1567" i="2"/>
  <c r="B1567" i="2"/>
  <c r="C1590" i="2"/>
  <c r="D1590" i="2"/>
  <c r="E1590" i="2"/>
  <c r="B1590" i="2"/>
  <c r="C1613" i="2"/>
  <c r="D1613" i="2"/>
  <c r="E1613" i="2"/>
  <c r="B1613" i="2"/>
  <c r="C2020" i="2"/>
  <c r="D2020" i="2"/>
  <c r="E2020" i="2"/>
  <c r="B2020" i="2"/>
  <c r="C2043" i="2"/>
  <c r="D2043" i="2"/>
  <c r="E2043" i="2"/>
  <c r="B2043" i="2"/>
  <c r="C2066" i="2"/>
  <c r="D2066" i="2"/>
  <c r="E2066" i="2"/>
  <c r="B2066" i="2"/>
  <c r="C2089" i="2"/>
  <c r="D2089" i="2"/>
  <c r="E2089" i="2"/>
  <c r="B2089" i="2"/>
  <c r="C2496" i="2"/>
  <c r="D2496" i="2"/>
  <c r="E2496" i="2"/>
  <c r="B2496" i="2"/>
  <c r="C2519" i="2"/>
  <c r="D2519" i="2"/>
  <c r="E2519" i="2"/>
  <c r="B2519" i="2"/>
  <c r="C2542" i="2"/>
  <c r="D2542" i="2"/>
  <c r="E2542" i="2"/>
  <c r="B2542" i="2"/>
  <c r="C2565" i="2"/>
  <c r="D2565" i="2"/>
  <c r="E2565" i="2"/>
  <c r="B2565" i="2"/>
  <c r="E2474" i="3"/>
  <c r="D2474" i="3"/>
  <c r="C2474" i="3"/>
  <c r="B2474" i="3"/>
  <c r="E2461" i="3"/>
  <c r="D2461" i="3"/>
  <c r="C2461" i="3"/>
  <c r="B2461" i="3"/>
  <c r="E2451" i="3"/>
  <c r="D2451" i="3"/>
  <c r="C2451" i="3"/>
  <c r="B2451" i="3"/>
  <c r="E2438" i="3"/>
  <c r="D2438" i="3"/>
  <c r="C2438" i="3"/>
  <c r="B2438" i="3"/>
  <c r="E2428" i="3"/>
  <c r="D2428" i="3"/>
  <c r="C2428" i="3"/>
  <c r="B2428" i="3"/>
  <c r="E2405" i="3"/>
  <c r="D2405" i="3"/>
  <c r="C2405" i="3"/>
  <c r="B2405" i="3"/>
  <c r="E1998" i="3"/>
  <c r="D1998" i="3"/>
  <c r="C1998" i="3"/>
  <c r="B1998" i="3"/>
  <c r="E1985" i="3"/>
  <c r="D1985" i="3"/>
  <c r="C1985" i="3"/>
  <c r="B1985" i="3"/>
  <c r="E1975" i="3"/>
  <c r="D1975" i="3"/>
  <c r="C1975" i="3"/>
  <c r="B1975" i="3"/>
  <c r="E1962" i="3"/>
  <c r="D1962" i="3"/>
  <c r="C1962" i="3"/>
  <c r="B1962" i="3"/>
  <c r="E1952" i="3"/>
  <c r="D1952" i="3"/>
  <c r="C1952" i="3"/>
  <c r="B1952" i="3"/>
  <c r="E1929" i="3"/>
  <c r="D1929" i="3"/>
  <c r="C1929" i="3"/>
  <c r="B1929" i="3"/>
  <c r="E1522" i="3"/>
  <c r="D1522" i="3"/>
  <c r="C1522" i="3"/>
  <c r="B1522" i="3"/>
  <c r="E1509" i="3"/>
  <c r="D1509" i="3"/>
  <c r="C1509" i="3"/>
  <c r="B1509" i="3"/>
  <c r="E1499" i="3"/>
  <c r="D1499" i="3"/>
  <c r="C1499" i="3"/>
  <c r="B1499" i="3"/>
  <c r="E1486" i="3"/>
  <c r="D1486" i="3"/>
  <c r="C1486" i="3"/>
  <c r="B1486" i="3"/>
  <c r="E1476" i="3"/>
  <c r="D1476" i="3"/>
  <c r="C1476" i="3"/>
  <c r="B1476" i="3"/>
  <c r="E1453" i="3"/>
  <c r="D1453" i="3"/>
  <c r="C1453" i="3"/>
  <c r="B1453" i="3"/>
  <c r="E1046" i="3"/>
  <c r="D1046" i="3"/>
  <c r="C1046" i="3"/>
  <c r="B1046" i="3"/>
  <c r="E1033" i="3"/>
  <c r="D1033" i="3"/>
  <c r="C1033" i="3"/>
  <c r="B1033" i="3"/>
  <c r="E1023" i="3"/>
  <c r="D1023" i="3"/>
  <c r="C1023" i="3"/>
  <c r="B1023" i="3"/>
  <c r="E1010" i="3"/>
  <c r="D1010" i="3"/>
  <c r="C1010" i="3"/>
  <c r="B1010" i="3"/>
  <c r="E1000" i="3"/>
  <c r="D1000" i="3"/>
  <c r="C1000" i="3"/>
  <c r="B1000" i="3"/>
  <c r="E977" i="3"/>
  <c r="D977" i="3"/>
  <c r="C977" i="3"/>
  <c r="B977" i="3"/>
  <c r="E570" i="3"/>
  <c r="D570" i="3"/>
  <c r="C570" i="3"/>
  <c r="B570" i="3"/>
  <c r="E557" i="3"/>
  <c r="D557" i="3"/>
  <c r="C557" i="3"/>
  <c r="B557" i="3"/>
  <c r="E547" i="3"/>
  <c r="D547" i="3"/>
  <c r="C547" i="3"/>
  <c r="B547" i="3"/>
  <c r="E534" i="3"/>
  <c r="D534" i="3"/>
  <c r="C534" i="3"/>
  <c r="B534" i="3"/>
  <c r="E524" i="3"/>
  <c r="D524" i="3"/>
  <c r="C524" i="3"/>
  <c r="B524" i="3"/>
  <c r="E501" i="3"/>
  <c r="D501" i="3"/>
  <c r="C501" i="3"/>
  <c r="B501" i="3"/>
  <c r="E94" i="3"/>
  <c r="D94" i="3"/>
  <c r="C94" i="3"/>
  <c r="B94" i="3"/>
  <c r="E81" i="3"/>
  <c r="D81" i="3"/>
  <c r="C81" i="3"/>
  <c r="B81" i="3"/>
  <c r="E71" i="3"/>
  <c r="D71" i="3"/>
  <c r="C71" i="3"/>
  <c r="B71" i="3"/>
  <c r="E58" i="3"/>
  <c r="D58" i="3"/>
  <c r="C58" i="3"/>
  <c r="B58" i="3"/>
  <c r="E48" i="3"/>
  <c r="D48" i="3"/>
  <c r="C48" i="3"/>
  <c r="B48" i="3"/>
  <c r="C25" i="3"/>
  <c r="D25" i="3"/>
  <c r="E25" i="3"/>
  <c r="B25" i="3"/>
  <c r="E2589" i="3"/>
  <c r="D2589" i="3"/>
  <c r="C2589" i="3"/>
  <c r="B2589" i="3"/>
  <c r="E2113" i="3"/>
  <c r="D2113" i="3"/>
  <c r="C2113" i="3"/>
  <c r="B2113" i="3"/>
  <c r="E1637" i="3"/>
  <c r="D1637" i="3"/>
  <c r="C1637" i="3"/>
  <c r="B1637" i="3"/>
  <c r="E1161" i="3"/>
  <c r="D1161" i="3"/>
  <c r="C1161" i="3"/>
  <c r="B1161" i="3"/>
  <c r="E685" i="3"/>
  <c r="D685" i="3"/>
  <c r="C685" i="3"/>
  <c r="B685" i="3"/>
  <c r="E209" i="3"/>
  <c r="D209" i="3"/>
  <c r="C209" i="3"/>
  <c r="B209" i="3"/>
  <c r="E2588" i="2"/>
  <c r="D2588" i="2"/>
  <c r="C2588" i="2"/>
  <c r="B2588" i="2"/>
  <c r="E2112" i="2"/>
  <c r="D2112" i="2"/>
  <c r="C2112" i="2"/>
  <c r="B2112" i="2"/>
  <c r="E1636" i="2"/>
  <c r="D1636" i="2"/>
  <c r="C1636" i="2"/>
  <c r="B1636" i="2"/>
  <c r="E1161" i="2"/>
  <c r="D1161" i="2"/>
  <c r="C1161" i="2"/>
  <c r="B1161" i="2"/>
  <c r="E685" i="2"/>
  <c r="D685" i="2"/>
  <c r="C685" i="2"/>
  <c r="B685" i="2"/>
  <c r="E209" i="2"/>
  <c r="D209" i="2"/>
  <c r="C209" i="2"/>
  <c r="B209" i="2"/>
  <c r="E2773" i="3"/>
  <c r="D2773" i="3"/>
  <c r="C2773" i="3"/>
  <c r="B2773" i="3"/>
  <c r="E2297" i="3"/>
  <c r="D2297" i="3"/>
  <c r="C2297" i="3"/>
  <c r="B2297" i="3"/>
  <c r="E1821" i="3"/>
  <c r="D1821" i="3"/>
  <c r="C1821" i="3"/>
  <c r="B1821" i="3"/>
  <c r="E1345" i="3"/>
  <c r="D1345" i="3"/>
  <c r="C1345" i="3"/>
  <c r="B1345" i="3"/>
  <c r="E869" i="3"/>
  <c r="D869" i="3"/>
  <c r="C869" i="3"/>
  <c r="B869" i="3"/>
  <c r="E393" i="3"/>
  <c r="D393" i="3"/>
  <c r="C393" i="3"/>
  <c r="B393" i="3"/>
  <c r="E2772" i="2"/>
  <c r="D2772" i="2"/>
  <c r="C2772" i="2"/>
  <c r="B2772" i="2"/>
  <c r="E2296" i="2"/>
  <c r="D2296" i="2"/>
  <c r="C2296" i="2"/>
  <c r="B2296" i="2"/>
  <c r="E1820" i="2"/>
  <c r="D1820" i="2"/>
  <c r="C1820" i="2"/>
  <c r="B1820" i="2"/>
  <c r="E1345" i="2"/>
  <c r="D1345" i="2"/>
  <c r="C1345" i="2"/>
  <c r="B1345" i="2"/>
  <c r="E869" i="2"/>
  <c r="D869" i="2"/>
  <c r="C869" i="2"/>
  <c r="B869" i="2"/>
  <c r="E393" i="2"/>
  <c r="D393" i="2"/>
  <c r="C393" i="2"/>
  <c r="B393" i="2"/>
  <c r="C2473" i="2"/>
  <c r="D2473" i="2"/>
  <c r="E2473" i="2"/>
  <c r="B2473" i="2"/>
  <c r="E2460" i="2"/>
  <c r="D2460" i="2"/>
  <c r="C2460" i="2"/>
  <c r="B2460" i="2"/>
  <c r="C2450" i="2"/>
  <c r="D2450" i="2"/>
  <c r="E2450" i="2"/>
  <c r="B2450" i="2"/>
  <c r="E2437" i="2"/>
  <c r="D2437" i="2"/>
  <c r="C2437" i="2"/>
  <c r="B2437" i="2"/>
  <c r="C2427" i="2"/>
  <c r="D2427" i="2"/>
  <c r="E2427" i="2"/>
  <c r="B2427" i="2"/>
  <c r="C2404" i="2"/>
  <c r="D2404" i="2"/>
  <c r="E2404" i="2"/>
  <c r="B2404" i="2"/>
  <c r="C1997" i="2"/>
  <c r="D1997" i="2"/>
  <c r="E1997" i="2"/>
  <c r="B1997" i="2"/>
  <c r="C1974" i="2"/>
  <c r="D1974" i="2"/>
  <c r="E1974" i="2"/>
  <c r="B1974" i="2"/>
  <c r="E1961" i="2"/>
  <c r="D1961" i="2"/>
  <c r="C1961" i="2"/>
  <c r="B1961" i="2"/>
  <c r="C1951" i="2"/>
  <c r="D1951" i="2"/>
  <c r="E1951" i="2"/>
  <c r="B1951" i="2"/>
  <c r="C1928" i="2"/>
  <c r="D1928" i="2"/>
  <c r="E1928" i="2"/>
  <c r="B1928" i="2"/>
  <c r="C1521" i="2"/>
  <c r="D1521" i="2"/>
  <c r="E1521" i="2"/>
  <c r="B1521" i="2"/>
  <c r="E1508" i="2"/>
  <c r="D1508" i="2"/>
  <c r="C1508" i="2"/>
  <c r="B1508" i="2"/>
  <c r="C1498" i="2"/>
  <c r="D1498" i="2"/>
  <c r="E1498" i="2"/>
  <c r="B1498" i="2"/>
  <c r="E1485" i="2"/>
  <c r="D1485" i="2"/>
  <c r="C1485" i="2"/>
  <c r="B1485" i="2"/>
  <c r="C1475" i="2"/>
  <c r="D1475" i="2"/>
  <c r="E1475" i="2"/>
  <c r="B1475" i="2"/>
  <c r="C1452" i="2"/>
  <c r="D1452" i="2"/>
  <c r="E1452" i="2"/>
  <c r="B1452" i="2"/>
  <c r="C1046" i="2"/>
  <c r="D1046" i="2"/>
  <c r="E1046" i="2"/>
  <c r="B1046" i="2"/>
  <c r="E1033" i="2"/>
  <c r="D1033" i="2"/>
  <c r="C1033" i="2"/>
  <c r="B1033" i="2"/>
  <c r="C1023" i="2"/>
  <c r="D1023" i="2"/>
  <c r="E1023" i="2"/>
  <c r="B1023" i="2"/>
  <c r="E1010" i="2"/>
  <c r="D1010" i="2"/>
  <c r="C1010" i="2"/>
  <c r="B1010" i="2"/>
  <c r="C1000" i="2"/>
  <c r="D1000" i="2"/>
  <c r="E1000" i="2"/>
  <c r="B1000" i="2"/>
  <c r="C977" i="2"/>
  <c r="D977" i="2"/>
  <c r="E977" i="2"/>
  <c r="B977" i="2"/>
  <c r="C570" i="2"/>
  <c r="D570" i="2"/>
  <c r="E570" i="2"/>
  <c r="B570" i="2"/>
  <c r="E557" i="2"/>
  <c r="D557" i="2"/>
  <c r="C557" i="2"/>
  <c r="B557" i="2"/>
  <c r="C547" i="2"/>
  <c r="D547" i="2"/>
  <c r="E547" i="2"/>
  <c r="B547" i="2"/>
  <c r="E534" i="2"/>
  <c r="D534" i="2"/>
  <c r="C534" i="2"/>
  <c r="B534" i="2"/>
  <c r="C524" i="2"/>
  <c r="D524" i="2"/>
  <c r="E524" i="2"/>
  <c r="B524" i="2"/>
  <c r="C501" i="2"/>
  <c r="D501" i="2"/>
  <c r="E501" i="2"/>
  <c r="B501" i="2"/>
  <c r="C48" i="2"/>
  <c r="D48" i="2"/>
  <c r="E48" i="2"/>
  <c r="B48" i="2"/>
  <c r="C25" i="2"/>
  <c r="D25" i="2"/>
  <c r="E25" i="2"/>
  <c r="B25" i="2"/>
  <c r="C94" i="2"/>
  <c r="D94" i="2"/>
  <c r="E94" i="2"/>
  <c r="B94" i="2"/>
  <c r="E81" i="2"/>
  <c r="D81" i="2"/>
  <c r="C81" i="2"/>
  <c r="B81" i="2"/>
  <c r="F2821" i="3"/>
  <c r="D2821" i="3"/>
  <c r="F2798" i="3"/>
  <c r="D2798" i="3"/>
  <c r="H2801" i="3"/>
  <c r="J2819" i="3"/>
  <c r="J2801" i="3"/>
  <c r="F2775" i="3"/>
  <c r="D2775" i="3"/>
  <c r="J2796" i="3"/>
  <c r="F2752" i="3"/>
  <c r="D2752" i="3"/>
  <c r="H2755" i="3"/>
  <c r="F2729" i="3"/>
  <c r="D2729" i="3"/>
  <c r="D2706" i="3"/>
  <c r="H2709" i="3"/>
  <c r="J2727" i="3"/>
  <c r="J2710" i="3"/>
  <c r="F2706" i="3"/>
  <c r="F2683" i="3"/>
  <c r="D2683" i="3"/>
  <c r="F2660" i="3"/>
  <c r="D2660" i="3"/>
  <c r="H2663" i="3"/>
  <c r="F2637" i="3"/>
  <c r="D2637" i="3"/>
  <c r="H2640" i="3"/>
  <c r="F2614" i="3"/>
  <c r="D2614" i="3"/>
  <c r="F2591" i="3"/>
  <c r="D2591" i="3"/>
  <c r="D2568" i="3"/>
  <c r="F2568" i="3"/>
  <c r="F2545" i="3"/>
  <c r="D2545" i="3"/>
  <c r="H2548" i="3"/>
  <c r="F2522" i="3"/>
  <c r="D2522" i="3"/>
  <c r="H2520" i="3"/>
  <c r="F2499" i="3"/>
  <c r="D2499" i="3"/>
  <c r="J2520" i="3"/>
  <c r="H2497" i="3"/>
  <c r="F2476" i="3"/>
  <c r="D2476" i="3"/>
  <c r="J2497" i="3"/>
  <c r="J2495" i="3"/>
  <c r="H2474" i="3"/>
  <c r="F2453" i="3"/>
  <c r="D2453" i="3"/>
  <c r="J2474" i="3"/>
  <c r="J2468" i="3"/>
  <c r="H2451" i="3"/>
  <c r="F2430" i="3"/>
  <c r="D2430" i="3"/>
  <c r="J2451" i="3"/>
  <c r="H2428" i="3"/>
  <c r="L2407" i="3"/>
  <c r="L2430" i="3"/>
  <c r="F2407" i="3"/>
  <c r="D2407" i="3"/>
  <c r="J2428" i="3"/>
  <c r="J2412" i="3"/>
  <c r="H2405" i="3"/>
  <c r="L2385" i="3"/>
  <c r="L2386" i="3"/>
  <c r="L2387" i="3"/>
  <c r="L2388" i="3"/>
  <c r="L2389" i="3"/>
  <c r="L2390" i="3"/>
  <c r="L2391" i="3"/>
  <c r="L2392" i="3"/>
  <c r="L2393" i="3"/>
  <c r="L2394" i="3"/>
  <c r="L2395" i="3"/>
  <c r="L2396" i="3"/>
  <c r="L2397" i="3"/>
  <c r="L2398" i="3"/>
  <c r="L2399" i="3"/>
  <c r="L2400" i="3"/>
  <c r="L2401" i="3"/>
  <c r="L2402" i="3"/>
  <c r="L2403" i="3"/>
  <c r="L2404" i="3"/>
  <c r="L2405" i="3"/>
  <c r="L2406" i="3"/>
  <c r="F2384" i="3"/>
  <c r="D2384" i="3"/>
  <c r="A2382" i="3"/>
  <c r="F2345" i="3"/>
  <c r="D2345" i="3"/>
  <c r="F2322" i="3"/>
  <c r="D2322" i="3"/>
  <c r="F2299" i="3"/>
  <c r="D2299" i="3"/>
  <c r="F2276" i="3"/>
  <c r="D2276" i="3"/>
  <c r="H2279" i="3"/>
  <c r="F2253" i="3"/>
  <c r="D2253" i="3"/>
  <c r="F2230" i="3"/>
  <c r="D2230" i="3"/>
  <c r="J2251" i="3"/>
  <c r="J2237" i="3"/>
  <c r="F2207" i="3"/>
  <c r="D2207" i="3"/>
  <c r="H2210" i="3"/>
  <c r="F2184" i="3"/>
  <c r="D2184" i="3"/>
  <c r="F2161" i="3"/>
  <c r="D2161" i="3"/>
  <c r="H2164" i="3"/>
  <c r="F2138" i="3"/>
  <c r="D2138" i="3"/>
  <c r="F2115" i="3"/>
  <c r="D2115" i="3"/>
  <c r="F2092" i="3"/>
  <c r="D2092" i="3"/>
  <c r="H2095" i="3"/>
  <c r="F2069" i="3"/>
  <c r="D2069" i="3"/>
  <c r="H2072" i="3"/>
  <c r="F2046" i="3"/>
  <c r="D2046" i="3"/>
  <c r="H2044" i="3"/>
  <c r="J2044" i="3"/>
  <c r="J2030" i="3"/>
  <c r="F2023" i="3"/>
  <c r="D2023" i="3"/>
  <c r="H2021" i="3"/>
  <c r="F2000" i="3"/>
  <c r="D2000" i="3"/>
  <c r="J2021" i="3"/>
  <c r="H1998" i="3"/>
  <c r="J1998" i="3"/>
  <c r="J1992" i="3"/>
  <c r="F1977" i="3"/>
  <c r="D1977" i="3"/>
  <c r="H1975" i="3"/>
  <c r="F1954" i="3"/>
  <c r="D1954" i="3"/>
  <c r="J1975" i="3"/>
  <c r="D1931" i="3"/>
  <c r="J1952" i="3"/>
  <c r="H1952" i="3"/>
  <c r="L1931" i="3"/>
  <c r="F1931" i="3"/>
  <c r="H1929" i="3"/>
  <c r="J1919" i="3"/>
  <c r="L1909" i="3"/>
  <c r="L1910" i="3"/>
  <c r="L1911" i="3"/>
  <c r="L1912" i="3"/>
  <c r="L1913" i="3"/>
  <c r="L1914" i="3"/>
  <c r="L1915" i="3"/>
  <c r="L1916" i="3"/>
  <c r="L1917" i="3"/>
  <c r="L1918" i="3"/>
  <c r="L1919" i="3"/>
  <c r="L1920" i="3"/>
  <c r="L1921" i="3"/>
  <c r="L1922" i="3"/>
  <c r="L1923" i="3"/>
  <c r="L1924" i="3"/>
  <c r="L1925" i="3"/>
  <c r="L1926" i="3"/>
  <c r="L1927" i="3"/>
  <c r="L1928" i="3"/>
  <c r="L1929" i="3"/>
  <c r="L1930" i="3"/>
  <c r="F1908" i="3"/>
  <c r="D1908" i="3"/>
  <c r="A1906" i="3"/>
  <c r="F1869" i="3"/>
  <c r="D1869" i="3"/>
  <c r="F1846" i="3"/>
  <c r="D1846" i="3"/>
  <c r="H1849" i="3"/>
  <c r="F1823" i="3"/>
  <c r="D1823" i="3"/>
  <c r="H1826" i="3"/>
  <c r="F1800" i="3"/>
  <c r="D1800" i="3"/>
  <c r="F1777" i="3"/>
  <c r="D1777" i="3"/>
  <c r="H1780" i="3"/>
  <c r="F1754" i="3"/>
  <c r="D1754" i="3"/>
  <c r="J1775" i="3"/>
  <c r="F1731" i="3"/>
  <c r="D1731" i="3"/>
  <c r="H1734" i="3"/>
  <c r="F1708" i="3"/>
  <c r="D1708" i="3"/>
  <c r="H1711" i="3"/>
  <c r="J1729" i="3"/>
  <c r="J1711" i="3"/>
  <c r="F1685" i="3"/>
  <c r="D1685" i="3"/>
  <c r="F1662" i="3"/>
  <c r="D1662" i="3"/>
  <c r="H1665" i="3"/>
  <c r="F1639" i="3"/>
  <c r="D1639" i="3"/>
  <c r="F1616" i="3"/>
  <c r="D1616" i="3"/>
  <c r="F1593" i="3"/>
  <c r="D1593" i="3"/>
  <c r="J1614" i="3"/>
  <c r="J1612" i="3"/>
  <c r="F1570" i="3"/>
  <c r="D1570" i="3"/>
  <c r="H1568" i="3"/>
  <c r="F1547" i="3"/>
  <c r="D1547" i="3"/>
  <c r="J1568" i="3"/>
  <c r="H1545" i="3"/>
  <c r="J1545" i="3"/>
  <c r="J1536" i="3"/>
  <c r="F1524" i="3"/>
  <c r="D1524" i="3"/>
  <c r="H1522" i="3"/>
  <c r="F1501" i="3"/>
  <c r="D1501" i="3"/>
  <c r="J1522" i="3"/>
  <c r="H1499" i="3"/>
  <c r="F1478" i="3"/>
  <c r="D1478" i="3"/>
  <c r="J1499" i="3"/>
  <c r="J1482" i="3"/>
  <c r="H1476" i="3"/>
  <c r="L1455" i="3"/>
  <c r="L1478" i="3"/>
  <c r="L1501" i="3"/>
  <c r="L1502" i="3"/>
  <c r="L1503" i="3"/>
  <c r="L1504" i="3"/>
  <c r="L1505" i="3"/>
  <c r="L1506" i="3"/>
  <c r="L1507" i="3"/>
  <c r="L1508" i="3"/>
  <c r="L1509" i="3"/>
  <c r="L1510" i="3"/>
  <c r="L1511" i="3"/>
  <c r="L1512" i="3"/>
  <c r="L1513" i="3"/>
  <c r="L1514" i="3"/>
  <c r="L1515" i="3"/>
  <c r="L1516" i="3"/>
  <c r="L1517" i="3"/>
  <c r="L1518" i="3"/>
  <c r="L1519" i="3"/>
  <c r="L1520" i="3"/>
  <c r="L1521" i="3"/>
  <c r="L1522" i="3"/>
  <c r="L1523" i="3"/>
  <c r="F1455" i="3"/>
  <c r="D1455" i="3"/>
  <c r="J1476" i="3"/>
  <c r="J1464" i="3"/>
  <c r="H1453" i="3"/>
  <c r="J1450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F1432" i="3"/>
  <c r="D1432" i="3"/>
  <c r="A1430" i="3"/>
  <c r="F1393" i="3"/>
  <c r="D1393" i="3"/>
  <c r="J1414" i="3"/>
  <c r="F1370" i="3"/>
  <c r="D1370" i="3"/>
  <c r="F1347" i="3"/>
  <c r="D1347" i="3"/>
  <c r="H1350" i="3"/>
  <c r="F1324" i="3"/>
  <c r="D1324" i="3"/>
  <c r="F1301" i="3"/>
  <c r="D1301" i="3"/>
  <c r="F1278" i="3"/>
  <c r="D1278" i="3"/>
  <c r="J1299" i="3"/>
  <c r="J1282" i="3"/>
  <c r="F1255" i="3"/>
  <c r="D1255" i="3"/>
  <c r="J1276" i="3"/>
  <c r="F1232" i="3"/>
  <c r="D1232" i="3"/>
  <c r="H1235" i="3"/>
  <c r="F1209" i="3"/>
  <c r="D1209" i="3"/>
  <c r="H1212" i="3"/>
  <c r="F1186" i="3"/>
  <c r="D1186" i="3"/>
  <c r="J1207" i="3"/>
  <c r="F1163" i="3"/>
  <c r="D1163" i="3"/>
  <c r="F1140" i="3"/>
  <c r="D1140" i="3"/>
  <c r="F1117" i="3"/>
  <c r="D1117" i="3"/>
  <c r="F1094" i="3"/>
  <c r="D1094" i="3"/>
  <c r="H1092" i="3"/>
  <c r="F1071" i="3"/>
  <c r="D1071" i="3"/>
  <c r="J1092" i="3"/>
  <c r="H1069" i="3"/>
  <c r="J1069" i="3"/>
  <c r="J1059" i="3"/>
  <c r="F1048" i="3"/>
  <c r="D1048" i="3"/>
  <c r="H1046" i="3"/>
  <c r="F1025" i="3"/>
  <c r="D1025" i="3"/>
  <c r="J1046" i="3"/>
  <c r="H1023" i="3"/>
  <c r="J1023" i="3"/>
  <c r="J1016" i="3"/>
  <c r="F1002" i="3"/>
  <c r="D1002" i="3"/>
  <c r="H1000" i="3"/>
  <c r="L979" i="3"/>
  <c r="L1002" i="3"/>
  <c r="L1025" i="3"/>
  <c r="F979" i="3"/>
  <c r="D979" i="3"/>
  <c r="J1000" i="3"/>
  <c r="H977" i="3"/>
  <c r="J967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F956" i="3"/>
  <c r="D956" i="3"/>
  <c r="A954" i="3"/>
  <c r="F917" i="3"/>
  <c r="D917" i="3"/>
  <c r="F894" i="3"/>
  <c r="D894" i="3"/>
  <c r="J915" i="3"/>
  <c r="J901" i="3"/>
  <c r="F871" i="3"/>
  <c r="D871" i="3"/>
  <c r="J892" i="3"/>
  <c r="J887" i="3"/>
  <c r="F848" i="3"/>
  <c r="D848" i="3"/>
  <c r="F825" i="3"/>
  <c r="D825" i="3"/>
  <c r="F802" i="3"/>
  <c r="D802" i="3"/>
  <c r="H805" i="3"/>
  <c r="F779" i="3"/>
  <c r="D779" i="3"/>
  <c r="F756" i="3"/>
  <c r="D756" i="3"/>
  <c r="H759" i="3"/>
  <c r="F733" i="3"/>
  <c r="D733" i="3"/>
  <c r="F710" i="3"/>
  <c r="D710" i="3"/>
  <c r="H713" i="3"/>
  <c r="F687" i="3"/>
  <c r="D687" i="3"/>
  <c r="F664" i="3"/>
  <c r="D664" i="3"/>
  <c r="H667" i="3"/>
  <c r="F641" i="3"/>
  <c r="D641" i="3"/>
  <c r="H644" i="3"/>
  <c r="F618" i="3"/>
  <c r="D618" i="3"/>
  <c r="H616" i="3"/>
  <c r="J616" i="3"/>
  <c r="J601" i="3"/>
  <c r="F595" i="3"/>
  <c r="D595" i="3"/>
  <c r="H593" i="3"/>
  <c r="F572" i="3"/>
  <c r="D572" i="3"/>
  <c r="J593" i="3"/>
  <c r="H570" i="3"/>
  <c r="J570" i="3"/>
  <c r="J560" i="3"/>
  <c r="F549" i="3"/>
  <c r="D549" i="3"/>
  <c r="H547" i="3"/>
  <c r="J547" i="3"/>
  <c r="J542" i="3"/>
  <c r="F526" i="3"/>
  <c r="D526" i="3"/>
  <c r="H524" i="3"/>
  <c r="D503" i="3"/>
  <c r="J524" i="3"/>
  <c r="J506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F503" i="3"/>
  <c r="H501" i="3"/>
  <c r="J496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F480" i="3"/>
  <c r="D480" i="3"/>
  <c r="M478" i="3"/>
  <c r="M479" i="3"/>
  <c r="A478" i="3"/>
  <c r="F441" i="3"/>
  <c r="D441" i="3"/>
  <c r="H444" i="3"/>
  <c r="F418" i="3"/>
  <c r="D418" i="3"/>
  <c r="H421" i="3"/>
  <c r="F395" i="3"/>
  <c r="D395" i="3"/>
  <c r="H398" i="3"/>
  <c r="F372" i="3"/>
  <c r="D372" i="3"/>
  <c r="F349" i="3"/>
  <c r="D349" i="3"/>
  <c r="F326" i="3"/>
  <c r="D326" i="3"/>
  <c r="H329" i="3"/>
  <c r="F303" i="3"/>
  <c r="D303" i="3"/>
  <c r="H306" i="3"/>
  <c r="F280" i="3"/>
  <c r="D280" i="3"/>
  <c r="H283" i="3"/>
  <c r="J301" i="3"/>
  <c r="J283" i="3"/>
  <c r="F257" i="3"/>
  <c r="D257" i="3"/>
  <c r="J278" i="3"/>
  <c r="F234" i="3"/>
  <c r="D234" i="3"/>
  <c r="F211" i="3"/>
  <c r="D211" i="3"/>
  <c r="F188" i="3"/>
  <c r="D188" i="3"/>
  <c r="H191" i="3"/>
  <c r="F165" i="3"/>
  <c r="D165" i="3"/>
  <c r="F142" i="3"/>
  <c r="D142" i="3"/>
  <c r="H145" i="3"/>
  <c r="H140" i="3"/>
  <c r="J140" i="3"/>
  <c r="J127" i="3"/>
  <c r="F119" i="3"/>
  <c r="D119" i="3"/>
  <c r="H117" i="3"/>
  <c r="F96" i="3"/>
  <c r="D96" i="3"/>
  <c r="J117" i="3"/>
  <c r="H94" i="3"/>
  <c r="J94" i="3"/>
  <c r="J88" i="3"/>
  <c r="F73" i="3"/>
  <c r="D73" i="3"/>
  <c r="H71" i="3"/>
  <c r="J71" i="3"/>
  <c r="J69" i="3"/>
  <c r="F50" i="3"/>
  <c r="D50" i="3"/>
  <c r="H48" i="3"/>
  <c r="J48" i="3"/>
  <c r="J34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F27" i="3"/>
  <c r="D27" i="3"/>
  <c r="H25" i="3"/>
  <c r="J9" i="3"/>
  <c r="J23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F4" i="3"/>
  <c r="D4" i="3"/>
  <c r="A1" i="3"/>
  <c r="F2820" i="2"/>
  <c r="D2820" i="2"/>
  <c r="H2823" i="2"/>
  <c r="F2797" i="2"/>
  <c r="D2797" i="2"/>
  <c r="H2800" i="2"/>
  <c r="J2818" i="2"/>
  <c r="J2800" i="2"/>
  <c r="F2774" i="2"/>
  <c r="D2774" i="2"/>
  <c r="H2777" i="2"/>
  <c r="F2751" i="2"/>
  <c r="D2751" i="2"/>
  <c r="H2754" i="2"/>
  <c r="F2728" i="2"/>
  <c r="D2728" i="2"/>
  <c r="D2705" i="2"/>
  <c r="H2708" i="2"/>
  <c r="F2682" i="2"/>
  <c r="D2682" i="2"/>
  <c r="H2685" i="2"/>
  <c r="F2659" i="2"/>
  <c r="D2659" i="2"/>
  <c r="H2662" i="2"/>
  <c r="F2636" i="2"/>
  <c r="D2636" i="2"/>
  <c r="H2639" i="2"/>
  <c r="F2613" i="2"/>
  <c r="D2613" i="2"/>
  <c r="J2634" i="2"/>
  <c r="J2631" i="2"/>
  <c r="F2590" i="2"/>
  <c r="D2590" i="2"/>
  <c r="F2567" i="2"/>
  <c r="D2567" i="2"/>
  <c r="H2570" i="2"/>
  <c r="F2544" i="2"/>
  <c r="D2544" i="2"/>
  <c r="H2547" i="2"/>
  <c r="F2521" i="2"/>
  <c r="D2521" i="2"/>
  <c r="H2519" i="2"/>
  <c r="F2498" i="2"/>
  <c r="D2498" i="2"/>
  <c r="J2519" i="2"/>
  <c r="H2496" i="2"/>
  <c r="F2475" i="2"/>
  <c r="D2475" i="2"/>
  <c r="J2496" i="2"/>
  <c r="H2473" i="2"/>
  <c r="F2452" i="2"/>
  <c r="D2452" i="2"/>
  <c r="J2473" i="2"/>
  <c r="H2450" i="2"/>
  <c r="D2429" i="2"/>
  <c r="J2450" i="2"/>
  <c r="J2438" i="2"/>
  <c r="F2429" i="2"/>
  <c r="H2427" i="2"/>
  <c r="L2406" i="2"/>
  <c r="L2407" i="2"/>
  <c r="L2408" i="2"/>
  <c r="L2409" i="2"/>
  <c r="L2410" i="2"/>
  <c r="L2411" i="2"/>
  <c r="L2412" i="2"/>
  <c r="L2413" i="2"/>
  <c r="L2414" i="2"/>
  <c r="L2415" i="2"/>
  <c r="L2416" i="2"/>
  <c r="L2417" i="2"/>
  <c r="L2418" i="2"/>
  <c r="L2419" i="2"/>
  <c r="L2420" i="2"/>
  <c r="L2421" i="2"/>
  <c r="L2422" i="2"/>
  <c r="L2423" i="2"/>
  <c r="L2424" i="2"/>
  <c r="L2425" i="2"/>
  <c r="L2426" i="2"/>
  <c r="L2427" i="2"/>
  <c r="L2428" i="2"/>
  <c r="F2406" i="2"/>
  <c r="D2406" i="2"/>
  <c r="J2427" i="2"/>
  <c r="J2422" i="2"/>
  <c r="H2404" i="2"/>
  <c r="J2402" i="2"/>
  <c r="L2384" i="2"/>
  <c r="L2385" i="2"/>
  <c r="L2386" i="2"/>
  <c r="L2387" i="2"/>
  <c r="L2388" i="2"/>
  <c r="L2389" i="2"/>
  <c r="L2390" i="2"/>
  <c r="L2391" i="2"/>
  <c r="L2392" i="2"/>
  <c r="L2393" i="2"/>
  <c r="L2394" i="2"/>
  <c r="L2395" i="2"/>
  <c r="L2396" i="2"/>
  <c r="L2397" i="2"/>
  <c r="L2398" i="2"/>
  <c r="L2399" i="2"/>
  <c r="L2400" i="2"/>
  <c r="L2401" i="2"/>
  <c r="L2402" i="2"/>
  <c r="L2403" i="2"/>
  <c r="L2404" i="2"/>
  <c r="L2405" i="2"/>
  <c r="F2383" i="2"/>
  <c r="D2383" i="2"/>
  <c r="A2381" i="2"/>
  <c r="F2344" i="2"/>
  <c r="D2344" i="2"/>
  <c r="H2347" i="2"/>
  <c r="F2321" i="2"/>
  <c r="D2321" i="2"/>
  <c r="H2324" i="2"/>
  <c r="F2298" i="2"/>
  <c r="D2298" i="2"/>
  <c r="J2319" i="2"/>
  <c r="J2306" i="2"/>
  <c r="H2301" i="2"/>
  <c r="F2275" i="2"/>
  <c r="D2275" i="2"/>
  <c r="H2278" i="2"/>
  <c r="J2296" i="2"/>
  <c r="J2278" i="2"/>
  <c r="F2252" i="2"/>
  <c r="D2252" i="2"/>
  <c r="F2229" i="2"/>
  <c r="D2229" i="2"/>
  <c r="H2232" i="2"/>
  <c r="J2250" i="2"/>
  <c r="J2232" i="2"/>
  <c r="J2238" i="2"/>
  <c r="F2206" i="2"/>
  <c r="D2206" i="2"/>
  <c r="H2209" i="2"/>
  <c r="F2183" i="2"/>
  <c r="D2183" i="2"/>
  <c r="H2186" i="2"/>
  <c r="F2160" i="2"/>
  <c r="D2160" i="2"/>
  <c r="H2163" i="2"/>
  <c r="F2137" i="2"/>
  <c r="D2137" i="2"/>
  <c r="J2158" i="2"/>
  <c r="J2152" i="2"/>
  <c r="F2114" i="2"/>
  <c r="D2114" i="2"/>
  <c r="F2091" i="2"/>
  <c r="D2091" i="2"/>
  <c r="F2068" i="2"/>
  <c r="D2068" i="2"/>
  <c r="F2045" i="2"/>
  <c r="D2045" i="2"/>
  <c r="H2048" i="2"/>
  <c r="H2043" i="2"/>
  <c r="F2022" i="2"/>
  <c r="D2022" i="2"/>
  <c r="J2043" i="2"/>
  <c r="H2020" i="2"/>
  <c r="F1999" i="2"/>
  <c r="D1999" i="2"/>
  <c r="J2020" i="2"/>
  <c r="H1997" i="2"/>
  <c r="F1976" i="2"/>
  <c r="D1976" i="2"/>
  <c r="J1997" i="2"/>
  <c r="H1974" i="2"/>
  <c r="F1953" i="2"/>
  <c r="D1953" i="2"/>
  <c r="J1974" i="2"/>
  <c r="H1951" i="2"/>
  <c r="L1930" i="2"/>
  <c r="L1931" i="2"/>
  <c r="L1932" i="2"/>
  <c r="L1933" i="2"/>
  <c r="L1934" i="2"/>
  <c r="L1935" i="2"/>
  <c r="L1936" i="2"/>
  <c r="L1937" i="2"/>
  <c r="L1938" i="2"/>
  <c r="L1939" i="2"/>
  <c r="L1940" i="2"/>
  <c r="L1941" i="2"/>
  <c r="L1942" i="2"/>
  <c r="L1943" i="2"/>
  <c r="L1944" i="2"/>
  <c r="L1945" i="2"/>
  <c r="L1946" i="2"/>
  <c r="L1947" i="2"/>
  <c r="L1948" i="2"/>
  <c r="L1949" i="2"/>
  <c r="L1950" i="2"/>
  <c r="L1951" i="2"/>
  <c r="L1952" i="2"/>
  <c r="F1930" i="2"/>
  <c r="D1930" i="2"/>
  <c r="J1951" i="2"/>
  <c r="H1928" i="2"/>
  <c r="J1927" i="2"/>
  <c r="L1908" i="2"/>
  <c r="L1909" i="2"/>
  <c r="L1910" i="2"/>
  <c r="L1911" i="2"/>
  <c r="L1912" i="2"/>
  <c r="L1913" i="2"/>
  <c r="L1914" i="2"/>
  <c r="L1915" i="2"/>
  <c r="L1916" i="2"/>
  <c r="L1917" i="2"/>
  <c r="L1918" i="2"/>
  <c r="L1919" i="2"/>
  <c r="L1920" i="2"/>
  <c r="L1921" i="2"/>
  <c r="L1922" i="2"/>
  <c r="L1923" i="2"/>
  <c r="L1924" i="2"/>
  <c r="L1925" i="2"/>
  <c r="L1926" i="2"/>
  <c r="L1927" i="2"/>
  <c r="L1928" i="2"/>
  <c r="L1929" i="2"/>
  <c r="F1907" i="2"/>
  <c r="D1907" i="2"/>
  <c r="A1905" i="2"/>
  <c r="F1868" i="2"/>
  <c r="D1868" i="2"/>
  <c r="J1889" i="2"/>
  <c r="J1879" i="2"/>
  <c r="F1845" i="2"/>
  <c r="D1845" i="2"/>
  <c r="H1848" i="2"/>
  <c r="F1822" i="2"/>
  <c r="D1822" i="2"/>
  <c r="H1825" i="2"/>
  <c r="F1799" i="2"/>
  <c r="D1799" i="2"/>
  <c r="F1776" i="2"/>
  <c r="D1776" i="2"/>
  <c r="F1753" i="2"/>
  <c r="D1753" i="2"/>
  <c r="F1730" i="2"/>
  <c r="D1730" i="2"/>
  <c r="H1733" i="2"/>
  <c r="F1707" i="2"/>
  <c r="D1707" i="2"/>
  <c r="J1728" i="2"/>
  <c r="J1712" i="2"/>
  <c r="F1684" i="2"/>
  <c r="D1684" i="2"/>
  <c r="H1687" i="2"/>
  <c r="J1705" i="2"/>
  <c r="J1687" i="2"/>
  <c r="F1661" i="2"/>
  <c r="D1661" i="2"/>
  <c r="H1664" i="2"/>
  <c r="J1682" i="2"/>
  <c r="J1664" i="2"/>
  <c r="F1638" i="2"/>
  <c r="D1638" i="2"/>
  <c r="F1615" i="2"/>
  <c r="D1615" i="2"/>
  <c r="J1636" i="2"/>
  <c r="F1592" i="2"/>
  <c r="D1592" i="2"/>
  <c r="H1595" i="2"/>
  <c r="F1569" i="2"/>
  <c r="D1569" i="2"/>
  <c r="J1590" i="2"/>
  <c r="J1584" i="2"/>
  <c r="H1572" i="2"/>
  <c r="J1572" i="2"/>
  <c r="H1567" i="2"/>
  <c r="F1546" i="2"/>
  <c r="D1546" i="2"/>
  <c r="J1567" i="2"/>
  <c r="H1544" i="2"/>
  <c r="F1523" i="2"/>
  <c r="D1523" i="2"/>
  <c r="J1544" i="2"/>
  <c r="H1521" i="2"/>
  <c r="F1500" i="2"/>
  <c r="D1500" i="2"/>
  <c r="J1521" i="2"/>
  <c r="H1498" i="2"/>
  <c r="F1477" i="2"/>
  <c r="D1477" i="2"/>
  <c r="J1498" i="2"/>
  <c r="H1475" i="2"/>
  <c r="L1454" i="2"/>
  <c r="L1477" i="2"/>
  <c r="F1454" i="2"/>
  <c r="D1454" i="2"/>
  <c r="J1475" i="2"/>
  <c r="H1452" i="2"/>
  <c r="J145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F1431" i="2"/>
  <c r="D1431" i="2"/>
  <c r="A1429" i="2"/>
  <c r="F1393" i="2"/>
  <c r="D1393" i="2"/>
  <c r="H1396" i="2"/>
  <c r="F1370" i="2"/>
  <c r="D1370" i="2"/>
  <c r="H1373" i="2"/>
  <c r="F1347" i="2"/>
  <c r="D1347" i="2"/>
  <c r="F1324" i="2"/>
  <c r="D1324" i="2"/>
  <c r="H1327" i="2"/>
  <c r="F1301" i="2"/>
  <c r="D1301" i="2"/>
  <c r="J1322" i="2"/>
  <c r="F1278" i="2"/>
  <c r="D1278" i="2"/>
  <c r="H1281" i="2"/>
  <c r="F1255" i="2"/>
  <c r="D1255" i="2"/>
  <c r="H1258" i="2"/>
  <c r="F1232" i="2"/>
  <c r="D1232" i="2"/>
  <c r="F1209" i="2"/>
  <c r="D1209" i="2"/>
  <c r="F1186" i="2"/>
  <c r="D1186" i="2"/>
  <c r="F1163" i="2"/>
  <c r="D1163" i="2"/>
  <c r="H1166" i="2"/>
  <c r="F1140" i="2"/>
  <c r="D1140" i="2"/>
  <c r="F1117" i="2"/>
  <c r="D1117" i="2"/>
  <c r="F1094" i="2"/>
  <c r="D1094" i="2"/>
  <c r="J1115" i="2"/>
  <c r="J1113" i="2"/>
  <c r="H1092" i="2"/>
  <c r="F1071" i="2"/>
  <c r="D1071" i="2"/>
  <c r="J1092" i="2"/>
  <c r="J1090" i="2"/>
  <c r="H1069" i="2"/>
  <c r="F1048" i="2"/>
  <c r="D1048" i="2"/>
  <c r="J1069" i="2"/>
  <c r="H1046" i="2"/>
  <c r="F1025" i="2"/>
  <c r="D1025" i="2"/>
  <c r="J1046" i="2"/>
  <c r="H1023" i="2"/>
  <c r="F1002" i="2"/>
  <c r="D1002" i="2"/>
  <c r="J1023" i="2"/>
  <c r="H1000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F979" i="2"/>
  <c r="D979" i="2"/>
  <c r="J1000" i="2"/>
  <c r="H977" i="2"/>
  <c r="J974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F956" i="2"/>
  <c r="D956" i="2"/>
  <c r="A954" i="2"/>
  <c r="A478" i="2"/>
  <c r="J662" i="3"/>
  <c r="J658" i="3"/>
  <c r="J324" i="3"/>
  <c r="J310" i="3"/>
  <c r="J2113" i="3"/>
  <c r="J2658" i="3"/>
  <c r="J2651" i="3"/>
  <c r="J2566" i="3"/>
  <c r="J2555" i="3"/>
  <c r="J2681" i="3"/>
  <c r="J2814" i="3"/>
  <c r="J1752" i="3"/>
  <c r="J1736" i="3"/>
  <c r="J347" i="3"/>
  <c r="J345" i="3"/>
  <c r="J1253" i="3"/>
  <c r="J416" i="3"/>
  <c r="J401" i="3"/>
  <c r="J731" i="3"/>
  <c r="J720" i="3"/>
  <c r="J163" i="3"/>
  <c r="J151" i="3"/>
  <c r="J2182" i="3"/>
  <c r="J1368" i="3"/>
  <c r="J1353" i="3"/>
  <c r="J1798" i="3"/>
  <c r="J1785" i="3"/>
  <c r="J708" i="3"/>
  <c r="J698" i="3"/>
  <c r="H690" i="3"/>
  <c r="J869" i="3"/>
  <c r="J868" i="3"/>
  <c r="H851" i="3"/>
  <c r="J1161" i="3"/>
  <c r="H1143" i="3"/>
  <c r="J1230" i="3"/>
  <c r="J846" i="3"/>
  <c r="H828" i="3"/>
  <c r="J255" i="3"/>
  <c r="J253" i="3"/>
  <c r="H237" i="3"/>
  <c r="J237" i="3"/>
  <c r="J1138" i="3"/>
  <c r="J1122" i="3"/>
  <c r="H1120" i="3"/>
  <c r="H1189" i="3"/>
  <c r="J1660" i="3"/>
  <c r="H1642" i="3"/>
  <c r="J300" i="3"/>
  <c r="J462" i="3"/>
  <c r="J452" i="3"/>
  <c r="J1821" i="3"/>
  <c r="H1803" i="3"/>
  <c r="J1803" i="3"/>
  <c r="J2274" i="3"/>
  <c r="J2263" i="3"/>
  <c r="H2256" i="3"/>
  <c r="J2159" i="3"/>
  <c r="J2145" i="3"/>
  <c r="H2141" i="3"/>
  <c r="H1596" i="3"/>
  <c r="J209" i="3"/>
  <c r="J2612" i="3"/>
  <c r="J2606" i="3"/>
  <c r="H2594" i="3"/>
  <c r="J754" i="3"/>
  <c r="J747" i="3"/>
  <c r="H736" i="3"/>
  <c r="J1591" i="3"/>
  <c r="J1586" i="3"/>
  <c r="H1573" i="3"/>
  <c r="J232" i="3"/>
  <c r="J227" i="3"/>
  <c r="H214" i="3"/>
  <c r="J393" i="3"/>
  <c r="H375" i="3"/>
  <c r="J777" i="3"/>
  <c r="J775" i="3"/>
  <c r="J1184" i="3"/>
  <c r="H1166" i="3"/>
  <c r="J1683" i="3"/>
  <c r="J1678" i="3"/>
  <c r="J2228" i="3"/>
  <c r="J2773" i="3"/>
  <c r="J2770" i="3"/>
  <c r="J1322" i="3"/>
  <c r="J1310" i="3"/>
  <c r="H1304" i="3"/>
  <c r="J2320" i="3"/>
  <c r="J2312" i="3"/>
  <c r="H2302" i="3"/>
  <c r="J2704" i="3"/>
  <c r="J2701" i="3"/>
  <c r="H2686" i="3"/>
  <c r="J2686" i="3"/>
  <c r="J370" i="3"/>
  <c r="J357" i="3"/>
  <c r="H352" i="3"/>
  <c r="J186" i="3"/>
  <c r="J174" i="3"/>
  <c r="H168" i="3"/>
  <c r="J639" i="3"/>
  <c r="J637" i="3"/>
  <c r="H621" i="3"/>
  <c r="J1844" i="3"/>
  <c r="H2233" i="3"/>
  <c r="J2233" i="3"/>
  <c r="J2297" i="3"/>
  <c r="J2281" i="3"/>
  <c r="H2778" i="3"/>
  <c r="J2680" i="2"/>
  <c r="J2672" i="2"/>
  <c r="J2588" i="2"/>
  <c r="J938" i="3"/>
  <c r="J924" i="3"/>
  <c r="H920" i="3"/>
  <c r="J2842" i="3"/>
  <c r="J2832" i="3"/>
  <c r="H2824" i="3"/>
  <c r="J2824" i="3"/>
  <c r="J1890" i="3"/>
  <c r="J1876" i="3"/>
  <c r="H1872" i="3"/>
  <c r="H897" i="3"/>
  <c r="J1867" i="3"/>
  <c r="J1865" i="3"/>
  <c r="J439" i="3"/>
  <c r="J422" i="3"/>
  <c r="J1676" i="2"/>
  <c r="J2817" i="2"/>
  <c r="J1866" i="2"/>
  <c r="J1849" i="2"/>
  <c r="J2657" i="2"/>
  <c r="J1704" i="2"/>
  <c r="J1391" i="2"/>
  <c r="J1386" i="2"/>
  <c r="J1613" i="2"/>
  <c r="J1843" i="2"/>
  <c r="J1826" i="2"/>
  <c r="J2342" i="2"/>
  <c r="J2333" i="2"/>
  <c r="J2726" i="2"/>
  <c r="J2714" i="2"/>
  <c r="J1751" i="2"/>
  <c r="J2542" i="2"/>
  <c r="J2537" i="2"/>
  <c r="H2524" i="2"/>
  <c r="J2135" i="2"/>
  <c r="J2123" i="2"/>
  <c r="H2117" i="2"/>
  <c r="J2611" i="2"/>
  <c r="H2593" i="2"/>
  <c r="J1230" i="2"/>
  <c r="J1227" i="2"/>
  <c r="H1212" i="2"/>
  <c r="J2273" i="2"/>
  <c r="J2260" i="2"/>
  <c r="H2255" i="2"/>
  <c r="J1184" i="2"/>
  <c r="J1180" i="2"/>
  <c r="J1345" i="2"/>
  <c r="J1329" i="2"/>
  <c r="J2181" i="2"/>
  <c r="J2227" i="2"/>
  <c r="J2221" i="2"/>
  <c r="J2795" i="2"/>
  <c r="J2779" i="2"/>
  <c r="J1774" i="2"/>
  <c r="H1756" i="2"/>
  <c r="J2290" i="2"/>
  <c r="J15" i="3"/>
  <c r="J532" i="3"/>
  <c r="J1518" i="3"/>
  <c r="J521" i="3"/>
  <c r="J2720" i="3"/>
  <c r="J2712" i="3"/>
  <c r="J8" i="3"/>
  <c r="J314" i="3"/>
  <c r="J970" i="3"/>
  <c r="J1513" i="3"/>
  <c r="J10" i="3"/>
  <c r="J961" i="3"/>
  <c r="J18" i="3"/>
  <c r="J230" i="3"/>
  <c r="J974" i="3"/>
  <c r="J7" i="3"/>
  <c r="J225" i="3"/>
  <c r="J2393" i="3"/>
  <c r="J1039" i="3"/>
  <c r="J1515" i="3"/>
  <c r="J492" i="3"/>
  <c r="J959" i="3"/>
  <c r="J975" i="3"/>
  <c r="J1507" i="3"/>
  <c r="J1913" i="3"/>
  <c r="J1033" i="3"/>
  <c r="J1562" i="3"/>
  <c r="J1519" i="3"/>
  <c r="J516" i="3"/>
  <c r="J1682" i="3"/>
  <c r="J1512" i="3"/>
  <c r="J963" i="3"/>
  <c r="J972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J1521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J1506" i="3"/>
  <c r="J217" i="3"/>
  <c r="J490" i="3"/>
  <c r="J224" i="3"/>
  <c r="J1922" i="3"/>
  <c r="J24" i="3"/>
  <c r="J228" i="3"/>
  <c r="J226" i="3"/>
  <c r="J1923" i="3"/>
  <c r="J221" i="3"/>
  <c r="J1509" i="3"/>
  <c r="J1520" i="3"/>
  <c r="J1916" i="3"/>
  <c r="J625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J1516" i="3"/>
  <c r="J2611" i="3"/>
  <c r="J215" i="3"/>
  <c r="J222" i="3"/>
  <c r="J1510" i="3"/>
  <c r="J1926" i="3"/>
  <c r="J2602" i="3"/>
  <c r="L50" i="3"/>
  <c r="L73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J229" i="3"/>
  <c r="J971" i="3"/>
  <c r="J223" i="3"/>
  <c r="J1504" i="3"/>
  <c r="J578" i="3"/>
  <c r="J131" i="3"/>
  <c r="M954" i="3"/>
  <c r="M955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J655" i="3"/>
  <c r="J723" i="3"/>
  <c r="J545" i="3"/>
  <c r="J539" i="3"/>
  <c r="J546" i="3"/>
  <c r="J541" i="3"/>
  <c r="J529" i="3"/>
  <c r="J410" i="3"/>
  <c r="J866" i="3"/>
  <c r="J855" i="3"/>
  <c r="J638" i="3"/>
  <c r="J629" i="3"/>
  <c r="J626" i="3"/>
  <c r="J628" i="3"/>
  <c r="J624" i="3"/>
  <c r="J634" i="3"/>
  <c r="J630" i="3"/>
  <c r="J315" i="3"/>
  <c r="J216" i="3"/>
  <c r="J220" i="3"/>
  <c r="J544" i="3"/>
  <c r="J517" i="3"/>
  <c r="J514" i="3"/>
  <c r="J636" i="3"/>
  <c r="J1198" i="3"/>
  <c r="L1048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J316" i="3"/>
  <c r="J313" i="3"/>
  <c r="J973" i="3"/>
  <c r="J966" i="3"/>
  <c r="J962" i="3"/>
  <c r="J976" i="3"/>
  <c r="J969" i="3"/>
  <c r="J965" i="3"/>
  <c r="J1029" i="3"/>
  <c r="J1439" i="3"/>
  <c r="J1436" i="3"/>
  <c r="J1435" i="3"/>
  <c r="J1441" i="3"/>
  <c r="J1083" i="3"/>
  <c r="J1080" i="3"/>
  <c r="J1082" i="3"/>
  <c r="J1078" i="3"/>
  <c r="J968" i="3"/>
  <c r="J960" i="3"/>
  <c r="J964" i="3"/>
  <c r="J1950" i="3"/>
  <c r="J1934" i="3"/>
  <c r="J1942" i="3"/>
  <c r="J1943" i="3"/>
  <c r="J1948" i="3"/>
  <c r="J1237" i="3"/>
  <c r="J1152" i="3"/>
  <c r="J1149" i="3"/>
  <c r="J1553" i="3"/>
  <c r="J1563" i="3"/>
  <c r="J1558" i="3"/>
  <c r="J1927" i="3"/>
  <c r="J1924" i="3"/>
  <c r="J1921" i="3"/>
  <c r="J1918" i="3"/>
  <c r="J1915" i="3"/>
  <c r="J1912" i="3"/>
  <c r="J1925" i="3"/>
  <c r="J1914" i="3"/>
  <c r="J1928" i="3"/>
  <c r="J1917" i="3"/>
  <c r="J1674" i="3"/>
  <c r="J1671" i="3"/>
  <c r="J1248" i="3"/>
  <c r="J1911" i="3"/>
  <c r="J1920" i="3"/>
  <c r="J2034" i="3"/>
  <c r="J1505" i="3"/>
  <c r="J1508" i="3"/>
  <c r="J1511" i="3"/>
  <c r="J1514" i="3"/>
  <c r="J1517" i="3"/>
  <c r="J1968" i="3"/>
  <c r="J2311" i="3"/>
  <c r="J2315" i="3"/>
  <c r="J2306" i="3"/>
  <c r="J2308" i="3"/>
  <c r="J2303" i="3"/>
  <c r="J2309" i="3"/>
  <c r="J2404" i="3"/>
  <c r="J2401" i="3"/>
  <c r="J2398" i="3"/>
  <c r="J2395" i="3"/>
  <c r="J2403" i="3"/>
  <c r="J2400" i="3"/>
  <c r="J2397" i="3"/>
  <c r="J2394" i="3"/>
  <c r="J2391" i="3"/>
  <c r="J2388" i="3"/>
  <c r="J2402" i="3"/>
  <c r="J2396" i="3"/>
  <c r="J2390" i="3"/>
  <c r="J2389" i="3"/>
  <c r="J2449" i="3"/>
  <c r="J2442" i="3"/>
  <c r="J2435" i="3"/>
  <c r="J2422" i="3"/>
  <c r="J2416" i="3"/>
  <c r="J2415" i="3"/>
  <c r="J2411" i="3"/>
  <c r="J2417" i="3"/>
  <c r="J2423" i="3"/>
  <c r="J2514" i="3"/>
  <c r="J2507" i="3"/>
  <c r="J2518" i="3"/>
  <c r="J2515" i="3"/>
  <c r="J2512" i="3"/>
  <c r="J2509" i="3"/>
  <c r="J2506" i="3"/>
  <c r="J2503" i="3"/>
  <c r="J2609" i="3"/>
  <c r="J2605" i="3"/>
  <c r="J2597" i="3"/>
  <c r="J2601" i="3"/>
  <c r="J2608" i="3"/>
  <c r="J2600" i="3"/>
  <c r="J2596" i="3"/>
  <c r="J2510" i="3"/>
  <c r="J2517" i="3"/>
  <c r="J2598" i="3"/>
  <c r="J2648" i="3"/>
  <c r="J2603" i="3"/>
  <c r="J2604" i="3"/>
  <c r="J2610" i="3"/>
  <c r="J2772" i="3"/>
  <c r="J2769" i="3"/>
  <c r="J2763" i="3"/>
  <c r="J2504" i="3"/>
  <c r="J2511" i="3"/>
  <c r="J2594" i="3"/>
  <c r="J2599" i="3"/>
  <c r="J1919" i="2"/>
  <c r="J1922" i="2"/>
  <c r="J2403" i="2"/>
  <c r="J2493" i="2"/>
  <c r="J1925" i="2"/>
  <c r="J1917" i="2"/>
  <c r="J1920" i="2"/>
  <c r="J1912" i="2"/>
  <c r="J1915" i="2"/>
  <c r="J1443" i="2"/>
  <c r="J1450" i="2"/>
  <c r="J1437" i="2"/>
  <c r="J1439" i="2"/>
  <c r="J1442" i="2"/>
  <c r="J1445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38" i="2"/>
  <c r="N237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7" i="2"/>
  <c r="F917" i="2"/>
  <c r="D917" i="2"/>
  <c r="J938" i="2"/>
  <c r="J928" i="2"/>
  <c r="F894" i="2"/>
  <c r="D894" i="2"/>
  <c r="F871" i="2"/>
  <c r="D871" i="2"/>
  <c r="F848" i="2"/>
  <c r="D848" i="2"/>
  <c r="F825" i="2"/>
  <c r="D825" i="2"/>
  <c r="F802" i="2"/>
  <c r="D802" i="2"/>
  <c r="H805" i="2"/>
  <c r="F779" i="2"/>
  <c r="D779" i="2"/>
  <c r="F756" i="2"/>
  <c r="D756" i="2"/>
  <c r="F733" i="2"/>
  <c r="D733" i="2"/>
  <c r="H736" i="2"/>
  <c r="F710" i="2"/>
  <c r="D710" i="2"/>
  <c r="F687" i="2"/>
  <c r="D687" i="2"/>
  <c r="F664" i="2"/>
  <c r="D664" i="2"/>
  <c r="H667" i="2"/>
  <c r="J685" i="2"/>
  <c r="J667" i="2"/>
  <c r="F641" i="2"/>
  <c r="D641" i="2"/>
  <c r="F618" i="2"/>
  <c r="D618" i="2"/>
  <c r="H616" i="2"/>
  <c r="F595" i="2"/>
  <c r="D595" i="2"/>
  <c r="J616" i="2"/>
  <c r="H593" i="2"/>
  <c r="F572" i="2"/>
  <c r="D572" i="2"/>
  <c r="J593" i="2"/>
  <c r="J588" i="2"/>
  <c r="H570" i="2"/>
  <c r="F549" i="2"/>
  <c r="D549" i="2"/>
  <c r="J570" i="2"/>
  <c r="J566" i="2"/>
  <c r="H547" i="2"/>
  <c r="F526" i="2"/>
  <c r="D526" i="2"/>
  <c r="J547" i="2"/>
  <c r="H524" i="2"/>
  <c r="L503" i="2"/>
  <c r="L526" i="2"/>
  <c r="F503" i="2"/>
  <c r="D503" i="2"/>
  <c r="J524" i="2"/>
  <c r="H501" i="2"/>
  <c r="J499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F480" i="2"/>
  <c r="D480" i="2"/>
  <c r="M478" i="2"/>
  <c r="M479" i="2"/>
  <c r="F4" i="2"/>
  <c r="D4" i="2"/>
  <c r="F27" i="2"/>
  <c r="D27" i="2"/>
  <c r="J48" i="2"/>
  <c r="F50" i="2"/>
  <c r="D50" i="2"/>
  <c r="J71" i="2"/>
  <c r="J65" i="2"/>
  <c r="F73" i="2"/>
  <c r="D73" i="2"/>
  <c r="J94" i="2"/>
  <c r="F96" i="2"/>
  <c r="D96" i="2"/>
  <c r="J117" i="2"/>
  <c r="H117" i="2"/>
  <c r="J105" i="2"/>
  <c r="F119" i="2"/>
  <c r="D119" i="2"/>
  <c r="J140" i="2"/>
  <c r="H140" i="2"/>
  <c r="J139" i="2"/>
  <c r="F142" i="2"/>
  <c r="D142" i="2"/>
  <c r="F165" i="2"/>
  <c r="D165" i="2"/>
  <c r="F188" i="2"/>
  <c r="D188" i="2"/>
  <c r="H191" i="2"/>
  <c r="F211" i="2"/>
  <c r="D211" i="2"/>
  <c r="F257" i="2"/>
  <c r="D257" i="2"/>
  <c r="F280" i="2"/>
  <c r="D280" i="2"/>
  <c r="J301" i="2"/>
  <c r="F303" i="2"/>
  <c r="D303" i="2"/>
  <c r="D326" i="2"/>
  <c r="H329" i="2"/>
  <c r="F349" i="2"/>
  <c r="D349" i="2"/>
  <c r="F372" i="2"/>
  <c r="D372" i="2"/>
  <c r="H375" i="2"/>
  <c r="F395" i="2"/>
  <c r="D395" i="2"/>
  <c r="F418" i="2"/>
  <c r="D418" i="2"/>
  <c r="H421" i="2"/>
  <c r="F441" i="2"/>
  <c r="D441" i="2"/>
  <c r="H444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A1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H48" i="2"/>
  <c r="J761" i="3"/>
  <c r="J770" i="3"/>
  <c r="J2307" i="3"/>
  <c r="J2647" i="3"/>
  <c r="J2646" i="3"/>
  <c r="J2649" i="3"/>
  <c r="J1364" i="3"/>
  <c r="J150" i="3"/>
  <c r="J2650" i="3"/>
  <c r="J2108" i="3"/>
  <c r="J2815" i="3"/>
  <c r="J2565" i="3"/>
  <c r="J2813" i="3"/>
  <c r="J2817" i="3"/>
  <c r="J2802" i="3"/>
  <c r="J2803" i="3"/>
  <c r="J1764" i="3"/>
  <c r="J1742" i="3"/>
  <c r="J1748" i="3"/>
  <c r="J1739" i="3"/>
  <c r="J1745" i="3"/>
  <c r="J1751" i="3"/>
  <c r="J2675" i="3"/>
  <c r="J1735" i="3"/>
  <c r="J1737" i="3"/>
  <c r="J1744" i="3"/>
  <c r="J1741" i="3"/>
  <c r="J1740" i="3"/>
  <c r="J1750" i="3"/>
  <c r="J1743" i="3"/>
  <c r="J1738" i="3"/>
  <c r="J1746" i="3"/>
  <c r="J1747" i="3"/>
  <c r="J1749" i="3"/>
  <c r="J1773" i="3"/>
  <c r="J2806" i="3"/>
  <c r="J171" i="3"/>
  <c r="J2804" i="3"/>
  <c r="J2807" i="3"/>
  <c r="J2809" i="3"/>
  <c r="J1155" i="3"/>
  <c r="J180" i="3"/>
  <c r="J2810" i="3"/>
  <c r="J2812" i="3"/>
  <c r="J183" i="3"/>
  <c r="J2816" i="3"/>
  <c r="J2818" i="3"/>
  <c r="J1656" i="3"/>
  <c r="J156" i="3"/>
  <c r="J2805" i="3"/>
  <c r="J1145" i="3"/>
  <c r="J1654" i="3"/>
  <c r="J162" i="3"/>
  <c r="J717" i="3"/>
  <c r="J2808" i="3"/>
  <c r="J1156" i="3"/>
  <c r="J218" i="3"/>
  <c r="J2811" i="3"/>
  <c r="J1160" i="3"/>
  <c r="J157" i="3"/>
  <c r="J160" i="3"/>
  <c r="J214" i="3"/>
  <c r="J851" i="3"/>
  <c r="J219" i="3"/>
  <c r="J1836" i="3"/>
  <c r="J1839" i="3"/>
  <c r="J1351" i="3"/>
  <c r="J1833" i="3"/>
  <c r="J1842" i="3"/>
  <c r="J1363" i="3"/>
  <c r="J622" i="3"/>
  <c r="J399" i="3"/>
  <c r="J631" i="3"/>
  <c r="J623" i="3"/>
  <c r="J405" i="3"/>
  <c r="J411" i="3"/>
  <c r="J404" i="3"/>
  <c r="J632" i="3"/>
  <c r="J633" i="3"/>
  <c r="J635" i="3"/>
  <c r="J627" i="3"/>
  <c r="J1311" i="3"/>
  <c r="J2260" i="3"/>
  <c r="J231" i="3"/>
  <c r="J2249" i="3"/>
  <c r="J1655" i="3"/>
  <c r="J2766" i="3"/>
  <c r="J2768" i="3"/>
  <c r="J2767" i="3"/>
  <c r="J2250" i="3"/>
  <c r="J1643" i="3"/>
  <c r="J1229" i="3"/>
  <c r="J2304" i="3"/>
  <c r="J1367" i="3"/>
  <c r="J1224" i="3"/>
  <c r="J759" i="3"/>
  <c r="J771" i="3"/>
  <c r="J773" i="3"/>
  <c r="J2313" i="3"/>
  <c r="J2316" i="3"/>
  <c r="J2165" i="3"/>
  <c r="J1357" i="3"/>
  <c r="J1225" i="3"/>
  <c r="J2310" i="3"/>
  <c r="J2319" i="3"/>
  <c r="J2317" i="3"/>
  <c r="J1827" i="3"/>
  <c r="J1366" i="3"/>
  <c r="J1830" i="3"/>
  <c r="J2246" i="3"/>
  <c r="J1726" i="3"/>
  <c r="J763" i="3"/>
  <c r="J769" i="3"/>
  <c r="J1840" i="3"/>
  <c r="J2694" i="3"/>
  <c r="J1832" i="3"/>
  <c r="J2318" i="3"/>
  <c r="J2247" i="3"/>
  <c r="J1720" i="3"/>
  <c r="J2234" i="3"/>
  <c r="J293" i="3"/>
  <c r="J738" i="3"/>
  <c r="J2238" i="3"/>
  <c r="J2235" i="3"/>
  <c r="J154" i="3"/>
  <c r="J2248" i="3"/>
  <c r="J2689" i="3"/>
  <c r="J2702" i="3"/>
  <c r="J2691" i="3"/>
  <c r="J2703" i="3"/>
  <c r="J2687" i="3"/>
  <c r="J2700" i="3"/>
  <c r="J2695" i="3"/>
  <c r="J2696" i="3"/>
  <c r="J2699" i="3"/>
  <c r="J2692" i="3"/>
  <c r="J2688" i="3"/>
  <c r="J935" i="3"/>
  <c r="J2693" i="3"/>
  <c r="J922" i="3"/>
  <c r="J445" i="3"/>
  <c r="J2697" i="3"/>
  <c r="J925" i="3"/>
  <c r="J451" i="3"/>
  <c r="J2690" i="3"/>
  <c r="J457" i="3"/>
  <c r="J2698" i="3"/>
  <c r="J460" i="3"/>
  <c r="J621" i="3"/>
  <c r="J1828" i="3"/>
  <c r="J277" i="3"/>
  <c r="J1144" i="3"/>
  <c r="J1153" i="3"/>
  <c r="J1646" i="3"/>
  <c r="J1159" i="3"/>
  <c r="J1147" i="3"/>
  <c r="J1288" i="3"/>
  <c r="J1150" i="3"/>
  <c r="J2302" i="3"/>
  <c r="J1791" i="3"/>
  <c r="J928" i="3"/>
  <c r="J458" i="3"/>
  <c r="J702" i="3"/>
  <c r="J448" i="3"/>
  <c r="J2240" i="3"/>
  <c r="J753" i="3"/>
  <c r="J2241" i="3"/>
  <c r="J2245" i="3"/>
  <c r="J2242" i="3"/>
  <c r="J2243" i="3"/>
  <c r="J2239" i="3"/>
  <c r="J2236" i="3"/>
  <c r="J446" i="3"/>
  <c r="J751" i="3"/>
  <c r="J1829" i="3"/>
  <c r="J2244" i="3"/>
  <c r="J1602" i="3"/>
  <c r="J1715" i="3"/>
  <c r="J934" i="3"/>
  <c r="J450" i="3"/>
  <c r="J2305" i="3"/>
  <c r="J291" i="3"/>
  <c r="J1843" i="3"/>
  <c r="J1315" i="3"/>
  <c r="J742" i="3"/>
  <c r="J931" i="3"/>
  <c r="J444" i="3"/>
  <c r="J764" i="3"/>
  <c r="J454" i="3"/>
  <c r="J1151" i="3"/>
  <c r="J1104" i="2"/>
  <c r="J447" i="3"/>
  <c r="J920" i="3"/>
  <c r="J921" i="3"/>
  <c r="J449" i="3"/>
  <c r="J691" i="3"/>
  <c r="J926" i="3"/>
  <c r="J705" i="3"/>
  <c r="J1583" i="3"/>
  <c r="J697" i="3"/>
  <c r="J707" i="3"/>
  <c r="J1588" i="3"/>
  <c r="J706" i="3"/>
  <c r="J1581" i="3"/>
  <c r="J703" i="3"/>
  <c r="J704" i="3"/>
  <c r="J692" i="3"/>
  <c r="J249" i="3"/>
  <c r="J1835" i="3"/>
  <c r="J1169" i="3"/>
  <c r="J690" i="3"/>
  <c r="J693" i="3"/>
  <c r="J254" i="3"/>
  <c r="J694" i="3"/>
  <c r="J701" i="3"/>
  <c r="J696" i="3"/>
  <c r="J695" i="3"/>
  <c r="J1831" i="3"/>
  <c r="J1837" i="3"/>
  <c r="J699" i="3"/>
  <c r="J1589" i="3"/>
  <c r="J700" i="3"/>
  <c r="J1148" i="3"/>
  <c r="J1098" i="2"/>
  <c r="J1109" i="2"/>
  <c r="J1106" i="2"/>
  <c r="J1102" i="2"/>
  <c r="J1114" i="2"/>
  <c r="J1794" i="3"/>
  <c r="J1786" i="3"/>
  <c r="J1797" i="3"/>
  <c r="J1781" i="3"/>
  <c r="J1792" i="3"/>
  <c r="J1790" i="3"/>
  <c r="J1782" i="3"/>
  <c r="J1811" i="3"/>
  <c r="J1817" i="3"/>
  <c r="J242" i="3"/>
  <c r="J1574" i="3"/>
  <c r="J2282" i="3"/>
  <c r="J1815" i="3"/>
  <c r="J1820" i="3"/>
  <c r="J1806" i="3"/>
  <c r="J1587" i="3"/>
  <c r="J2840" i="3"/>
  <c r="J1804" i="3"/>
  <c r="J2285" i="3"/>
  <c r="J932" i="3"/>
  <c r="J1214" i="3"/>
  <c r="J1579" i="3"/>
  <c r="J459" i="3"/>
  <c r="J461" i="3"/>
  <c r="J2314" i="3"/>
  <c r="J456" i="3"/>
  <c r="J1318" i="3"/>
  <c r="J1834" i="3"/>
  <c r="J455" i="3"/>
  <c r="J246" i="3"/>
  <c r="J453" i="3"/>
  <c r="J247" i="3"/>
  <c r="J241" i="3"/>
  <c r="J1841" i="3"/>
  <c r="J1838" i="3"/>
  <c r="J936" i="3"/>
  <c r="J929" i="3"/>
  <c r="J1885" i="3"/>
  <c r="J937" i="3"/>
  <c r="J930" i="3"/>
  <c r="J2831" i="3"/>
  <c r="J923" i="3"/>
  <c r="J2834" i="3"/>
  <c r="J927" i="3"/>
  <c r="J933" i="3"/>
  <c r="J2830" i="3"/>
  <c r="J2836" i="3"/>
  <c r="J2837" i="3"/>
  <c r="J255" i="2"/>
  <c r="J243" i="2"/>
  <c r="J1853" i="3"/>
  <c r="J1849" i="3"/>
  <c r="J898" i="3"/>
  <c r="J1864" i="3"/>
  <c r="J899" i="3"/>
  <c r="J1850" i="3"/>
  <c r="J1857" i="3"/>
  <c r="J1889" i="3"/>
  <c r="J912" i="3"/>
  <c r="J902" i="3"/>
  <c r="J908" i="3"/>
  <c r="J897" i="3"/>
  <c r="J1873" i="3"/>
  <c r="J904" i="3"/>
  <c r="J911" i="3"/>
  <c r="J900" i="3"/>
  <c r="J914" i="3"/>
  <c r="J907" i="3"/>
  <c r="J905" i="3"/>
  <c r="J2809" i="2"/>
  <c r="J2242" i="2"/>
  <c r="J2248" i="2"/>
  <c r="J910" i="3"/>
  <c r="J913" i="3"/>
  <c r="J1852" i="3"/>
  <c r="J1855" i="3"/>
  <c r="J1858" i="3"/>
  <c r="J1866" i="3"/>
  <c r="J1861" i="3"/>
  <c r="J421" i="3"/>
  <c r="J428" i="3"/>
  <c r="J432" i="3"/>
  <c r="J431" i="3"/>
  <c r="J435" i="3"/>
  <c r="J427" i="3"/>
  <c r="J437" i="3"/>
  <c r="J425" i="3"/>
  <c r="J438" i="3"/>
  <c r="J424" i="3"/>
  <c r="J1856" i="3"/>
  <c r="J1881" i="3"/>
  <c r="J909" i="3"/>
  <c r="J1863" i="3"/>
  <c r="J1854" i="3"/>
  <c r="J1859" i="3"/>
  <c r="J1886" i="3"/>
  <c r="J1884" i="3"/>
  <c r="J906" i="3"/>
  <c r="J433" i="3"/>
  <c r="J903" i="3"/>
  <c r="J436" i="3"/>
  <c r="J1860" i="3"/>
  <c r="J1862" i="3"/>
  <c r="J1877" i="3"/>
  <c r="J423" i="3"/>
  <c r="J434" i="3"/>
  <c r="J426" i="3"/>
  <c r="J1851" i="3"/>
  <c r="J1883" i="3"/>
  <c r="J430" i="3"/>
  <c r="J429" i="3"/>
  <c r="J2247" i="2"/>
  <c r="J2814" i="2"/>
  <c r="J2245" i="2"/>
  <c r="J2239" i="2"/>
  <c r="J2233" i="2"/>
  <c r="J2269" i="2"/>
  <c r="J2813" i="2"/>
  <c r="J2237" i="2"/>
  <c r="J2235" i="2"/>
  <c r="J2234" i="2"/>
  <c r="J2240" i="2"/>
  <c r="J2282" i="2"/>
  <c r="J1689" i="2"/>
  <c r="J2261" i="2"/>
  <c r="J2268" i="2"/>
  <c r="J2264" i="2"/>
  <c r="J2262" i="2"/>
  <c r="J2270" i="2"/>
  <c r="J2265" i="2"/>
  <c r="J2257" i="2"/>
  <c r="J2780" i="2"/>
  <c r="J1381" i="2"/>
  <c r="J1596" i="2"/>
  <c r="J2216" i="2"/>
  <c r="J1385" i="2"/>
  <c r="J1384" i="2"/>
  <c r="J1168" i="2"/>
  <c r="J1177" i="2"/>
  <c r="J2791" i="2"/>
  <c r="J1344" i="2"/>
  <c r="J1167" i="2"/>
  <c r="J1380" i="2"/>
  <c r="J1585" i="2"/>
  <c r="J347" i="2"/>
  <c r="J1172" i="2"/>
  <c r="J2786" i="2"/>
  <c r="J2153" i="2"/>
  <c r="J439" i="2"/>
  <c r="J434" i="2"/>
  <c r="H352" i="2"/>
  <c r="J370" i="2"/>
  <c r="J363" i="2"/>
  <c r="J2288" i="2"/>
  <c r="H828" i="2"/>
  <c r="J846" i="2"/>
  <c r="J2154" i="2"/>
  <c r="J2125" i="2"/>
  <c r="J2132" i="2"/>
  <c r="J2309" i="2"/>
  <c r="J673" i="2"/>
  <c r="J209" i="2"/>
  <c r="J163" i="2"/>
  <c r="H145" i="2"/>
  <c r="J2118" i="2"/>
  <c r="J915" i="2"/>
  <c r="J914" i="2"/>
  <c r="H897" i="2"/>
  <c r="J823" i="2"/>
  <c r="J2122" i="2"/>
  <c r="J462" i="2"/>
  <c r="J447" i="2"/>
  <c r="H920" i="2"/>
  <c r="J416" i="2"/>
  <c r="J409" i="2"/>
  <c r="H398" i="2"/>
  <c r="J639" i="2"/>
  <c r="J632" i="2"/>
  <c r="H621" i="2"/>
  <c r="J393" i="2"/>
  <c r="J388" i="2"/>
  <c r="J2119" i="2"/>
  <c r="J708" i="2"/>
  <c r="J697" i="2"/>
  <c r="H690" i="2"/>
  <c r="J754" i="2"/>
  <c r="J747" i="2"/>
  <c r="J232" i="2"/>
  <c r="J225" i="2"/>
  <c r="H214" i="2"/>
  <c r="J777" i="2"/>
  <c r="J762" i="2"/>
  <c r="H759" i="2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J79" i="2"/>
  <c r="J82" i="2"/>
  <c r="J437" i="2"/>
  <c r="J296" i="2"/>
  <c r="J297" i="2"/>
  <c r="J670" i="2"/>
  <c r="J776" i="2"/>
  <c r="J907" i="2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G2" i="2"/>
  <c r="H25" i="2"/>
  <c r="J14" i="2"/>
  <c r="G479" i="2"/>
  <c r="J672" i="2"/>
  <c r="J679" i="2"/>
  <c r="J683" i="2"/>
  <c r="J1838" i="2"/>
  <c r="J2805" i="2"/>
  <c r="J2168" i="2"/>
  <c r="J1465" i="2"/>
  <c r="J669" i="2"/>
  <c r="J681" i="2"/>
  <c r="J684" i="2"/>
  <c r="J843" i="2"/>
  <c r="J2807" i="2"/>
  <c r="J2723" i="2"/>
  <c r="J682" i="2"/>
  <c r="J677" i="2"/>
  <c r="J2812" i="2"/>
  <c r="J2815" i="2"/>
  <c r="J1216" i="2"/>
  <c r="J668" i="2"/>
  <c r="J1224" i="2"/>
  <c r="J2712" i="2"/>
  <c r="J2811" i="2"/>
  <c r="J674" i="2"/>
  <c r="J680" i="2"/>
  <c r="J2816" i="2"/>
  <c r="J678" i="2"/>
  <c r="J676" i="2"/>
  <c r="J539" i="2"/>
  <c r="J2624" i="2"/>
  <c r="J2619" i="2"/>
  <c r="J1720" i="2"/>
  <c r="J2330" i="2"/>
  <c r="J607" i="2"/>
  <c r="J1668" i="2"/>
  <c r="J675" i="2"/>
  <c r="J671" i="2"/>
  <c r="J2628" i="2"/>
  <c r="J1212" i="2"/>
  <c r="J57" i="2"/>
  <c r="J1827" i="2"/>
  <c r="J1667" i="2"/>
  <c r="J2621" i="2"/>
  <c r="J1672" i="2"/>
  <c r="J23" i="2"/>
  <c r="J926" i="2"/>
  <c r="J1693" i="2"/>
  <c r="J1665" i="2"/>
  <c r="J1670" i="2"/>
  <c r="J966" i="2"/>
  <c r="J1166" i="2"/>
  <c r="J2777" i="2"/>
  <c r="J959" i="2"/>
  <c r="J2441" i="2"/>
  <c r="J929" i="2"/>
  <c r="J59" i="2"/>
  <c r="J1677" i="2"/>
  <c r="J1681" i="2"/>
  <c r="J1678" i="2"/>
  <c r="J2335" i="2"/>
  <c r="J768" i="2"/>
  <c r="J775" i="2"/>
  <c r="J1694" i="2"/>
  <c r="J1669" i="2"/>
  <c r="J2327" i="2"/>
  <c r="J2328" i="2"/>
  <c r="J444" i="2"/>
  <c r="J1029" i="2"/>
  <c r="J774" i="2"/>
  <c r="J2337" i="2"/>
  <c r="J378" i="2"/>
  <c r="J1673" i="2"/>
  <c r="J1675" i="2"/>
  <c r="J1680" i="2"/>
  <c r="J2340" i="2"/>
  <c r="J603" i="2"/>
  <c r="J962" i="2"/>
  <c r="J2003" i="2"/>
  <c r="J763" i="2"/>
  <c r="J1666" i="2"/>
  <c r="J2336" i="2"/>
  <c r="J634" i="2"/>
  <c r="J761" i="2"/>
  <c r="J1703" i="2"/>
  <c r="J1674" i="2"/>
  <c r="J1671" i="2"/>
  <c r="J1679" i="2"/>
  <c r="J538" i="2"/>
  <c r="J837" i="2"/>
  <c r="J772" i="2"/>
  <c r="J1698" i="2"/>
  <c r="J115" i="2"/>
  <c r="J692" i="2"/>
  <c r="J698" i="2"/>
  <c r="J911" i="2"/>
  <c r="J900" i="2"/>
  <c r="J706" i="2"/>
  <c r="J901" i="2"/>
  <c r="J449" i="2"/>
  <c r="J2538" i="2"/>
  <c r="J1727" i="2"/>
  <c r="J1723" i="2"/>
  <c r="J1175" i="2"/>
  <c r="J1840" i="2"/>
  <c r="J1340" i="2"/>
  <c r="J1830" i="2"/>
  <c r="J1336" i="2"/>
  <c r="J1831" i="2"/>
  <c r="J2630" i="2"/>
  <c r="J2622" i="2"/>
  <c r="J2633" i="2"/>
  <c r="J835" i="2"/>
  <c r="J906" i="2"/>
  <c r="J898" i="2"/>
  <c r="J636" i="2"/>
  <c r="J451" i="2"/>
  <c r="J492" i="2"/>
  <c r="J2126" i="2"/>
  <c r="J1772" i="2"/>
  <c r="J2150" i="2"/>
  <c r="J1713" i="2"/>
  <c r="J1228" i="2"/>
  <c r="J1182" i="2"/>
  <c r="J2788" i="2"/>
  <c r="J1388" i="2"/>
  <c r="J1332" i="2"/>
  <c r="J1221" i="2"/>
  <c r="J1841" i="2"/>
  <c r="J2790" i="2"/>
  <c r="J1375" i="2"/>
  <c r="J2617" i="2"/>
  <c r="J2295" i="2"/>
  <c r="J2246" i="2"/>
  <c r="J2249" i="2"/>
  <c r="J2626" i="2"/>
  <c r="J2629" i="2"/>
  <c r="J1111" i="2"/>
  <c r="J1099" i="2"/>
  <c r="J1112" i="2"/>
  <c r="J1101" i="2"/>
  <c r="J1436" i="2"/>
  <c r="J1923" i="2"/>
  <c r="J1916" i="2"/>
  <c r="J2492" i="2"/>
  <c r="J2303" i="2"/>
  <c r="J1030" i="2"/>
  <c r="J2397" i="2"/>
  <c r="J609" i="2"/>
  <c r="J1717" i="2"/>
  <c r="J1331" i="2"/>
  <c r="J1337" i="2"/>
  <c r="J1833" i="2"/>
  <c r="J1842" i="2"/>
  <c r="J908" i="2"/>
  <c r="J704" i="2"/>
  <c r="J432" i="2"/>
  <c r="J2312" i="2"/>
  <c r="J1714" i="2"/>
  <c r="J1724" i="2"/>
  <c r="J1835" i="2"/>
  <c r="J1837" i="2"/>
  <c r="J1836" i="2"/>
  <c r="J2625" i="2"/>
  <c r="J1108" i="2"/>
  <c r="J845" i="2"/>
  <c r="J899" i="2"/>
  <c r="J902" i="2"/>
  <c r="J699" i="2"/>
  <c r="J612" i="2"/>
  <c r="J2305" i="2"/>
  <c r="J2526" i="2"/>
  <c r="J2632" i="2"/>
  <c r="J1711" i="2"/>
  <c r="J1721" i="2"/>
  <c r="J1722" i="2"/>
  <c r="J1832" i="2"/>
  <c r="J1215" i="2"/>
  <c r="J2778" i="2"/>
  <c r="J1343" i="2"/>
  <c r="J1839" i="2"/>
  <c r="J2618" i="2"/>
  <c r="J2627" i="2"/>
  <c r="J1725" i="2"/>
  <c r="J2244" i="2"/>
  <c r="J2620" i="2"/>
  <c r="J1103" i="2"/>
  <c r="J1110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J1447" i="2"/>
  <c r="J1914" i="2"/>
  <c r="J2437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J2481" i="2"/>
  <c r="J1007" i="2"/>
  <c r="J1553" i="2"/>
  <c r="J913" i="2"/>
  <c r="J904" i="2"/>
  <c r="J1328" i="2"/>
  <c r="J832" i="2"/>
  <c r="J460" i="2"/>
  <c r="J494" i="2"/>
  <c r="J484" i="2"/>
  <c r="J1767" i="2"/>
  <c r="J2623" i="2"/>
  <c r="J1828" i="2"/>
  <c r="J2784" i="2"/>
  <c r="J1107" i="2"/>
  <c r="L2429" i="2"/>
  <c r="L2430" i="2"/>
  <c r="L2431" i="2"/>
  <c r="L2432" i="2"/>
  <c r="L2433" i="2"/>
  <c r="L2434" i="2"/>
  <c r="L2435" i="2"/>
  <c r="L2436" i="2"/>
  <c r="L2437" i="2"/>
  <c r="L2438" i="2"/>
  <c r="L2439" i="2"/>
  <c r="L2440" i="2"/>
  <c r="L2441" i="2"/>
  <c r="L2442" i="2"/>
  <c r="L2443" i="2"/>
  <c r="L2444" i="2"/>
  <c r="L2445" i="2"/>
  <c r="L2446" i="2"/>
  <c r="L2447" i="2"/>
  <c r="L2448" i="2"/>
  <c r="L2449" i="2"/>
  <c r="L2450" i="2"/>
  <c r="L2451" i="2"/>
  <c r="J13" i="2"/>
  <c r="J455" i="2"/>
  <c r="J905" i="2"/>
  <c r="J912" i="2"/>
  <c r="J453" i="2"/>
  <c r="J495" i="2"/>
  <c r="J690" i="2"/>
  <c r="J2304" i="2"/>
  <c r="J2527" i="2"/>
  <c r="J2151" i="2"/>
  <c r="J1718" i="2"/>
  <c r="J1719" i="2"/>
  <c r="J1716" i="2"/>
  <c r="J1829" i="2"/>
  <c r="J1377" i="2"/>
  <c r="J2785" i="2"/>
  <c r="J1834" i="2"/>
  <c r="J2280" i="2"/>
  <c r="J1715" i="2"/>
  <c r="J2236" i="2"/>
  <c r="J2243" i="2"/>
  <c r="J1726" i="2"/>
  <c r="J2241" i="2"/>
  <c r="J2148" i="2"/>
  <c r="J1105" i="2"/>
  <c r="J1100" i="2"/>
  <c r="J1444" i="2"/>
  <c r="J1910" i="2"/>
  <c r="J1327" i="2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J299" i="3"/>
  <c r="J364" i="3"/>
  <c r="J2293" i="3"/>
  <c r="J715" i="3"/>
  <c r="J1603" i="3"/>
  <c r="J1604" i="3"/>
  <c r="J295" i="3"/>
  <c r="J287" i="3"/>
  <c r="J2142" i="3"/>
  <c r="J2149" i="3"/>
  <c r="J1613" i="3"/>
  <c r="J721" i="3"/>
  <c r="J2156" i="3"/>
  <c r="J2559" i="3"/>
  <c r="J2655" i="3"/>
  <c r="J2158" i="3"/>
  <c r="J1666" i="3"/>
  <c r="J1668" i="3"/>
  <c r="J1996" i="3"/>
  <c r="J1542" i="3"/>
  <c r="J1440" i="3"/>
  <c r="J1452" i="3"/>
  <c r="J511" i="3"/>
  <c r="J862" i="3"/>
  <c r="J863" i="3"/>
  <c r="J861" i="3"/>
  <c r="J512" i="3"/>
  <c r="J2709" i="3"/>
  <c r="J1529" i="3"/>
  <c r="J515" i="3"/>
  <c r="J1667" i="3"/>
  <c r="J2152" i="3"/>
  <c r="J294" i="3"/>
  <c r="L526" i="3"/>
  <c r="L549" i="3"/>
  <c r="L572" i="3"/>
  <c r="L2408" i="3"/>
  <c r="L2409" i="3"/>
  <c r="L2410" i="3"/>
  <c r="L2411" i="3"/>
  <c r="L2412" i="3"/>
  <c r="L2413" i="3"/>
  <c r="L2414" i="3"/>
  <c r="L2415" i="3"/>
  <c r="L2416" i="3"/>
  <c r="L2417" i="3"/>
  <c r="L2418" i="3"/>
  <c r="L2419" i="3"/>
  <c r="L2420" i="3"/>
  <c r="L2421" i="3"/>
  <c r="L2422" i="3"/>
  <c r="L2423" i="3"/>
  <c r="L2424" i="3"/>
  <c r="L2425" i="3"/>
  <c r="L2426" i="3"/>
  <c r="L2427" i="3"/>
  <c r="L2428" i="3"/>
  <c r="L2429" i="3"/>
  <c r="J716" i="3"/>
  <c r="J2279" i="3"/>
  <c r="J369" i="3"/>
  <c r="J1601" i="3"/>
  <c r="J1611" i="3"/>
  <c r="J290" i="3"/>
  <c r="J2548" i="3"/>
  <c r="J1981" i="3"/>
  <c r="J2825" i="3"/>
  <c r="J2835" i="3"/>
  <c r="J744" i="3"/>
  <c r="J297" i="3"/>
  <c r="J243" i="3"/>
  <c r="J1590" i="3"/>
  <c r="J1580" i="3"/>
  <c r="J1584" i="3"/>
  <c r="J361" i="3"/>
  <c r="J2294" i="3"/>
  <c r="J239" i="3"/>
  <c r="J749" i="3"/>
  <c r="J740" i="3"/>
  <c r="J739" i="3"/>
  <c r="J1609" i="3"/>
  <c r="J1130" i="3"/>
  <c r="J1606" i="3"/>
  <c r="J767" i="3"/>
  <c r="J2144" i="3"/>
  <c r="J409" i="3"/>
  <c r="J714" i="3"/>
  <c r="J2552" i="3"/>
  <c r="J2652" i="3"/>
  <c r="J2722" i="3"/>
  <c r="J2755" i="3"/>
  <c r="J2656" i="3"/>
  <c r="J2427" i="3"/>
  <c r="J2425" i="3"/>
  <c r="J2143" i="3"/>
  <c r="J1677" i="3"/>
  <c r="J1980" i="3"/>
  <c r="J1537" i="3"/>
  <c r="J881" i="3"/>
  <c r="J1437" i="3"/>
  <c r="J1442" i="3"/>
  <c r="J1017" i="3"/>
  <c r="J1490" i="3"/>
  <c r="J724" i="3"/>
  <c r="J520" i="3"/>
  <c r="J852" i="3"/>
  <c r="J400" i="3"/>
  <c r="J722" i="3"/>
  <c r="J518" i="3"/>
  <c r="J1676" i="3"/>
  <c r="J2723" i="3"/>
  <c r="J2221" i="3"/>
  <c r="J1672" i="3"/>
  <c r="J1947" i="3"/>
  <c r="J2287" i="3"/>
  <c r="J727" i="3"/>
  <c r="J1874" i="3"/>
  <c r="J1878" i="3"/>
  <c r="J1880" i="3"/>
  <c r="J2826" i="3"/>
  <c r="J1879" i="3"/>
  <c r="J286" i="3"/>
  <c r="J356" i="3"/>
  <c r="J741" i="3"/>
  <c r="J1582" i="3"/>
  <c r="J1585" i="3"/>
  <c r="J1578" i="3"/>
  <c r="J2290" i="3"/>
  <c r="J2829" i="3"/>
  <c r="J2292" i="3"/>
  <c r="J2288" i="3"/>
  <c r="J250" i="3"/>
  <c r="J376" i="3"/>
  <c r="J288" i="3"/>
  <c r="J289" i="3"/>
  <c r="J292" i="3"/>
  <c r="J765" i="3"/>
  <c r="J776" i="3"/>
  <c r="J2151" i="3"/>
  <c r="J2153" i="3"/>
  <c r="J768" i="3"/>
  <c r="J159" i="3"/>
  <c r="J2147" i="3"/>
  <c r="J391" i="3"/>
  <c r="J719" i="3"/>
  <c r="J2680" i="3"/>
  <c r="J152" i="3"/>
  <c r="J2719" i="3"/>
  <c r="J2756" i="3"/>
  <c r="J2761" i="3"/>
  <c r="J2657" i="3"/>
  <c r="J2424" i="3"/>
  <c r="J2219" i="3"/>
  <c r="J2220" i="3"/>
  <c r="J1681" i="3"/>
  <c r="J2155" i="3"/>
  <c r="J1680" i="3"/>
  <c r="J1983" i="3"/>
  <c r="J1544" i="3"/>
  <c r="J1446" i="3"/>
  <c r="J1445" i="3"/>
  <c r="J1006" i="3"/>
  <c r="J885" i="3"/>
  <c r="J513" i="3"/>
  <c r="J523" i="3"/>
  <c r="J149" i="3"/>
  <c r="J856" i="3"/>
  <c r="J864" i="3"/>
  <c r="J406" i="3"/>
  <c r="J725" i="3"/>
  <c r="J576" i="3"/>
  <c r="J1675" i="3"/>
  <c r="J1444" i="3"/>
  <c r="J138" i="3"/>
  <c r="J306" i="3"/>
  <c r="J1598" i="3"/>
  <c r="J867" i="3"/>
  <c r="J2841" i="3"/>
  <c r="J737" i="3"/>
  <c r="J748" i="3"/>
  <c r="J2295" i="3"/>
  <c r="J240" i="3"/>
  <c r="J2291" i="3"/>
  <c r="J251" i="3"/>
  <c r="J245" i="3"/>
  <c r="J2286" i="3"/>
  <c r="J365" i="3"/>
  <c r="J248" i="3"/>
  <c r="J1573" i="3"/>
  <c r="J298" i="3"/>
  <c r="J1576" i="3"/>
  <c r="J284" i="3"/>
  <c r="J743" i="3"/>
  <c r="J285" i="3"/>
  <c r="J1600" i="3"/>
  <c r="J750" i="3"/>
  <c r="J2771" i="3"/>
  <c r="J2758" i="3"/>
  <c r="J774" i="3"/>
  <c r="J402" i="3"/>
  <c r="J408" i="3"/>
  <c r="J377" i="3"/>
  <c r="J728" i="3"/>
  <c r="J158" i="3"/>
  <c r="J2668" i="3"/>
  <c r="J2679" i="3"/>
  <c r="J2669" i="3"/>
  <c r="J148" i="3"/>
  <c r="J2645" i="3"/>
  <c r="J2716" i="3"/>
  <c r="J2762" i="3"/>
  <c r="J2764" i="3"/>
  <c r="J2421" i="3"/>
  <c r="J2216" i="3"/>
  <c r="J2223" i="3"/>
  <c r="J1670" i="3"/>
  <c r="J2146" i="3"/>
  <c r="J1534" i="3"/>
  <c r="J1438" i="3"/>
  <c r="J1448" i="3"/>
  <c r="J1009" i="3"/>
  <c r="J888" i="3"/>
  <c r="J730" i="3"/>
  <c r="J510" i="3"/>
  <c r="J858" i="3"/>
  <c r="J854" i="3"/>
  <c r="J589" i="3"/>
  <c r="J519" i="3"/>
  <c r="J2218" i="3"/>
  <c r="J1166" i="3"/>
  <c r="J1734" i="3"/>
  <c r="J296" i="3"/>
  <c r="J2212" i="3"/>
  <c r="J1875" i="3"/>
  <c r="J1888" i="3"/>
  <c r="J2833" i="3"/>
  <c r="J2838" i="3"/>
  <c r="J2839" i="3"/>
  <c r="J353" i="3"/>
  <c r="J363" i="3"/>
  <c r="J387" i="3"/>
  <c r="J2283" i="3"/>
  <c r="J2289" i="3"/>
  <c r="J745" i="3"/>
  <c r="J1128" i="3"/>
  <c r="J2296" i="3"/>
  <c r="J746" i="3"/>
  <c r="J1597" i="3"/>
  <c r="J1608" i="3"/>
  <c r="J1577" i="3"/>
  <c r="J1599" i="3"/>
  <c r="J2759" i="3"/>
  <c r="J2760" i="3"/>
  <c r="J762" i="3"/>
  <c r="J415" i="3"/>
  <c r="J726" i="3"/>
  <c r="J2157" i="3"/>
  <c r="J2150" i="3"/>
  <c r="J153" i="3"/>
  <c r="J147" i="3"/>
  <c r="J2663" i="3"/>
  <c r="J2678" i="3"/>
  <c r="J2673" i="3"/>
  <c r="J2141" i="3"/>
  <c r="J2553" i="3"/>
  <c r="J2564" i="3"/>
  <c r="J2713" i="3"/>
  <c r="J2765" i="3"/>
  <c r="J2654" i="3"/>
  <c r="J2418" i="3"/>
  <c r="J2227" i="3"/>
  <c r="J2226" i="3"/>
  <c r="J2148" i="3"/>
  <c r="J1989" i="3"/>
  <c r="J1533" i="3"/>
  <c r="J1447" i="3"/>
  <c r="J1451" i="3"/>
  <c r="J522" i="3"/>
  <c r="J853" i="3"/>
  <c r="J857" i="3"/>
  <c r="J582" i="3"/>
  <c r="J509" i="3"/>
  <c r="J1669" i="3"/>
  <c r="J507" i="3"/>
  <c r="J168" i="3"/>
  <c r="J1304" i="3"/>
  <c r="J1596" i="3"/>
  <c r="J1556" i="3"/>
  <c r="J2413" i="3"/>
  <c r="J713" i="3"/>
  <c r="J2280" i="3"/>
  <c r="J2284" i="3"/>
  <c r="J2554" i="3"/>
  <c r="J2214" i="3"/>
  <c r="J2210" i="3"/>
  <c r="J1887" i="3"/>
  <c r="J1882" i="3"/>
  <c r="J2828" i="3"/>
  <c r="J2827" i="3"/>
  <c r="J359" i="3"/>
  <c r="J1607" i="3"/>
  <c r="J244" i="3"/>
  <c r="J1575" i="3"/>
  <c r="J252" i="3"/>
  <c r="J238" i="3"/>
  <c r="J161" i="3"/>
  <c r="J385" i="3"/>
  <c r="J1605" i="3"/>
  <c r="J752" i="3"/>
  <c r="J1610" i="3"/>
  <c r="J760" i="3"/>
  <c r="J766" i="3"/>
  <c r="J2154" i="3"/>
  <c r="J772" i="3"/>
  <c r="J407" i="3"/>
  <c r="J146" i="3"/>
  <c r="J155" i="3"/>
  <c r="J2670" i="3"/>
  <c r="J2674" i="3"/>
  <c r="J2677" i="3"/>
  <c r="J2641" i="3"/>
  <c r="J2644" i="3"/>
  <c r="J2757" i="3"/>
  <c r="J2420" i="3"/>
  <c r="J2213" i="3"/>
  <c r="J1673" i="3"/>
  <c r="J1443" i="3"/>
  <c r="J508" i="3"/>
  <c r="J718" i="3"/>
  <c r="J729" i="3"/>
  <c r="J865" i="3"/>
  <c r="J860" i="3"/>
  <c r="J1679" i="3"/>
  <c r="J1449" i="3"/>
  <c r="J1872" i="3"/>
  <c r="J1077" i="3"/>
  <c r="J1350" i="3"/>
  <c r="J2420" i="2"/>
  <c r="J2409" i="2"/>
  <c r="J2423" i="2"/>
  <c r="J2418" i="2"/>
  <c r="J2415" i="2"/>
  <c r="J2410" i="2"/>
  <c r="J2425" i="2"/>
  <c r="J2411" i="2"/>
  <c r="J2421" i="2"/>
  <c r="J2426" i="2"/>
  <c r="J2412" i="2"/>
  <c r="J2413" i="2"/>
  <c r="J925" i="2"/>
  <c r="J691" i="2"/>
  <c r="J486" i="2"/>
  <c r="J491" i="2"/>
  <c r="J621" i="2"/>
  <c r="J2525" i="2"/>
  <c r="J428" i="2"/>
  <c r="J436" i="2"/>
  <c r="J422" i="2"/>
  <c r="J431" i="2"/>
  <c r="J340" i="2"/>
  <c r="J341" i="2"/>
  <c r="J336" i="2"/>
  <c r="J2279" i="2"/>
  <c r="J2531" i="2"/>
  <c r="J2416" i="2"/>
  <c r="J973" i="2"/>
  <c r="J975" i="2"/>
  <c r="J963" i="2"/>
  <c r="J965" i="2"/>
  <c r="J968" i="2"/>
  <c r="J969" i="2"/>
  <c r="J960" i="2"/>
  <c r="J967" i="2"/>
  <c r="J976" i="2"/>
  <c r="J972" i="2"/>
  <c r="J971" i="2"/>
  <c r="J970" i="2"/>
  <c r="J961" i="2"/>
  <c r="J964" i="2"/>
  <c r="J1039" i="2"/>
  <c r="J1036" i="2"/>
  <c r="J1028" i="2"/>
  <c r="J1032" i="2"/>
  <c r="J1883" i="2"/>
  <c r="J1876" i="2"/>
  <c r="J1884" i="2"/>
  <c r="J1961" i="2"/>
  <c r="J1968" i="2"/>
  <c r="J1973" i="2"/>
  <c r="J1965" i="2"/>
  <c r="J1958" i="2"/>
  <c r="J1957" i="2"/>
  <c r="J1970" i="2"/>
  <c r="J1960" i="2"/>
  <c r="J1963" i="2"/>
  <c r="J1517" i="2"/>
  <c r="J1504" i="2"/>
  <c r="J1935" i="2"/>
  <c r="J1934" i="2"/>
  <c r="J1937" i="2"/>
  <c r="J1936" i="2"/>
  <c r="J1467" i="2"/>
  <c r="J1470" i="2"/>
  <c r="J1474" i="2"/>
  <c r="J1457" i="2"/>
  <c r="J1462" i="2"/>
  <c r="J240" i="2"/>
  <c r="J216" i="2"/>
  <c r="J223" i="2"/>
  <c r="J224" i="2"/>
  <c r="J219" i="2"/>
  <c r="J226" i="2"/>
  <c r="J220" i="2"/>
  <c r="J217" i="2"/>
  <c r="J628" i="2"/>
  <c r="J625" i="2"/>
  <c r="J630" i="2"/>
  <c r="J629" i="2"/>
  <c r="J637" i="2"/>
  <c r="J635" i="2"/>
  <c r="J624" i="2"/>
  <c r="J631" i="2"/>
  <c r="J626" i="2"/>
  <c r="J622" i="2"/>
  <c r="J829" i="2"/>
  <c r="J842" i="2"/>
  <c r="J840" i="2"/>
  <c r="J831" i="2"/>
  <c r="J828" i="2"/>
  <c r="J834" i="2"/>
  <c r="J841" i="2"/>
  <c r="J844" i="2"/>
  <c r="J838" i="2"/>
  <c r="J839" i="2"/>
  <c r="J833" i="2"/>
  <c r="J365" i="2"/>
  <c r="J355" i="2"/>
  <c r="J366" i="2"/>
  <c r="J356" i="2"/>
  <c r="J367" i="2"/>
  <c r="J361" i="2"/>
  <c r="J359" i="2"/>
  <c r="J124" i="2"/>
  <c r="J133" i="2"/>
  <c r="J545" i="2"/>
  <c r="J529" i="2"/>
  <c r="J544" i="2"/>
  <c r="J532" i="2"/>
  <c r="J537" i="2"/>
  <c r="J536" i="2"/>
  <c r="J934" i="2"/>
  <c r="J935" i="2"/>
  <c r="J924" i="2"/>
  <c r="J927" i="2"/>
  <c r="J922" i="2"/>
  <c r="J930" i="2"/>
  <c r="J937" i="2"/>
  <c r="J936" i="2"/>
  <c r="J921" i="2"/>
  <c r="J933" i="2"/>
  <c r="J2417" i="2"/>
  <c r="J984" i="2"/>
  <c r="J982" i="2"/>
  <c r="J989" i="2"/>
  <c r="J836" i="2"/>
  <c r="J923" i="2"/>
  <c r="J627" i="2"/>
  <c r="J2530" i="2"/>
  <c r="J600" i="2"/>
  <c r="J606" i="2"/>
  <c r="J604" i="2"/>
  <c r="J602" i="2"/>
  <c r="J601" i="2"/>
  <c r="J613" i="2"/>
  <c r="J605" i="2"/>
  <c r="J614" i="2"/>
  <c r="J611" i="2"/>
  <c r="J598" i="2"/>
  <c r="J608" i="2"/>
  <c r="J610" i="2"/>
  <c r="J599" i="2"/>
  <c r="J2414" i="2"/>
  <c r="J1947" i="2"/>
  <c r="J2524" i="2"/>
  <c r="J1688" i="2"/>
  <c r="J1696" i="2"/>
  <c r="J1699" i="2"/>
  <c r="J1701" i="2"/>
  <c r="J1692" i="2"/>
  <c r="J1690" i="2"/>
  <c r="J1695" i="2"/>
  <c r="J1697" i="2"/>
  <c r="J1700" i="2"/>
  <c r="J1702" i="2"/>
  <c r="J1691" i="2"/>
  <c r="J2577" i="2"/>
  <c r="J2573" i="2"/>
  <c r="J2587" i="2"/>
  <c r="J2578" i="2"/>
  <c r="J2419" i="2"/>
  <c r="J493" i="2"/>
  <c r="J497" i="2"/>
  <c r="J490" i="2"/>
  <c r="J496" i="2"/>
  <c r="J487" i="2"/>
  <c r="J489" i="2"/>
  <c r="J485" i="2"/>
  <c r="J483" i="2"/>
  <c r="J488" i="2"/>
  <c r="J498" i="2"/>
  <c r="J500" i="2"/>
  <c r="J2283" i="2"/>
  <c r="J2289" i="2"/>
  <c r="J2281" i="2"/>
  <c r="J2291" i="2"/>
  <c r="J2285" i="2"/>
  <c r="J2293" i="2"/>
  <c r="J2286" i="2"/>
  <c r="J2294" i="2"/>
  <c r="J2287" i="2"/>
  <c r="J2533" i="2"/>
  <c r="J2536" i="2"/>
  <c r="J2535" i="2"/>
  <c r="J2528" i="2"/>
  <c r="J2532" i="2"/>
  <c r="J2529" i="2"/>
  <c r="J2534" i="2"/>
  <c r="J2540" i="2"/>
  <c r="J2541" i="2"/>
  <c r="J2539" i="2"/>
  <c r="J2649" i="2"/>
  <c r="J2642" i="2"/>
  <c r="J108" i="2"/>
  <c r="J101" i="2"/>
  <c r="J111" i="2"/>
  <c r="J107" i="2"/>
  <c r="J104" i="2"/>
  <c r="J110" i="2"/>
  <c r="J2424" i="2"/>
  <c r="J830" i="2"/>
  <c r="J369" i="2"/>
  <c r="J633" i="2"/>
  <c r="J623" i="2"/>
  <c r="J638" i="2"/>
  <c r="J354" i="2"/>
  <c r="J531" i="2"/>
  <c r="J540" i="2"/>
  <c r="J696" i="2"/>
  <c r="J701" i="2"/>
  <c r="J695" i="2"/>
  <c r="J700" i="2"/>
  <c r="J705" i="2"/>
  <c r="J694" i="2"/>
  <c r="J703" i="2"/>
  <c r="J707" i="2"/>
  <c r="J702" i="2"/>
  <c r="J693" i="2"/>
  <c r="J2284" i="2"/>
  <c r="J2292" i="2"/>
  <c r="J1511" i="2"/>
  <c r="J1983" i="2"/>
  <c r="J2172" i="2"/>
  <c r="J2177" i="2"/>
  <c r="J2174" i="2"/>
  <c r="J2175" i="2"/>
  <c r="J2176" i="2"/>
  <c r="J2165" i="2"/>
  <c r="J2171" i="2"/>
  <c r="J2166" i="2"/>
  <c r="J2167" i="2"/>
  <c r="J2169" i="2"/>
  <c r="J2164" i="2"/>
  <c r="J2163" i="2"/>
  <c r="J2178" i="2"/>
  <c r="J2180" i="2"/>
  <c r="J1229" i="2"/>
  <c r="J1213" i="2"/>
  <c r="J1220" i="2"/>
  <c r="J1223" i="2"/>
  <c r="J1222" i="2"/>
  <c r="J1219" i="2"/>
  <c r="J1218" i="2"/>
  <c r="J1217" i="2"/>
  <c r="J1226" i="2"/>
  <c r="J1225" i="2"/>
  <c r="J1214" i="2"/>
  <c r="J22" i="2"/>
  <c r="J737" i="2"/>
  <c r="J514" i="2"/>
  <c r="J2128" i="2"/>
  <c r="J920" i="2"/>
  <c r="J2130" i="2"/>
  <c r="J2133" i="2"/>
  <c r="J1379" i="2"/>
  <c r="J1376" i="2"/>
  <c r="J2267" i="2"/>
  <c r="J1389" i="2"/>
  <c r="J1079" i="2"/>
  <c r="J1440" i="2"/>
  <c r="J1441" i="2"/>
  <c r="J1911" i="2"/>
  <c r="L1953" i="2"/>
  <c r="L1976" i="2"/>
  <c r="J2025" i="2"/>
  <c r="J2301" i="2"/>
  <c r="J10" i="2"/>
  <c r="J2120" i="2"/>
  <c r="J2131" i="2"/>
  <c r="J1387" i="2"/>
  <c r="J2256" i="2"/>
  <c r="J2258" i="2"/>
  <c r="J2263" i="2"/>
  <c r="J1438" i="2"/>
  <c r="J1924" i="2"/>
  <c r="J2401" i="2"/>
  <c r="J1434" i="2"/>
  <c r="J1733" i="2"/>
  <c r="J1825" i="2"/>
  <c r="J1988" i="2"/>
  <c r="J19" i="2"/>
  <c r="J2124" i="2"/>
  <c r="J2127" i="2"/>
  <c r="J2134" i="2"/>
  <c r="J2129" i="2"/>
  <c r="J1390" i="2"/>
  <c r="J1373" i="2"/>
  <c r="J1735" i="2"/>
  <c r="J1378" i="2"/>
  <c r="J2272" i="2"/>
  <c r="J582" i="2"/>
  <c r="J1435" i="2"/>
  <c r="J1921" i="2"/>
  <c r="J2009" i="2"/>
  <c r="J2117" i="2"/>
  <c r="J2121" i="2"/>
  <c r="J1383" i="2"/>
  <c r="J1374" i="2"/>
  <c r="J1382" i="2"/>
  <c r="J2271" i="2"/>
  <c r="J2266" i="2"/>
  <c r="J2259" i="2"/>
  <c r="J1856" i="2"/>
  <c r="J512" i="2"/>
  <c r="J1448" i="2"/>
  <c r="J1449" i="2"/>
  <c r="J1446" i="2"/>
  <c r="J1918" i="2"/>
  <c r="J1926" i="2"/>
  <c r="J1913" i="2"/>
  <c r="J2255" i="2"/>
  <c r="J2457" i="3"/>
  <c r="J2464" i="3"/>
  <c r="J2470" i="3"/>
  <c r="J2463" i="3"/>
  <c r="J2467" i="3"/>
  <c r="J2471" i="3"/>
  <c r="J2460" i="3"/>
  <c r="J2461" i="3"/>
  <c r="J2469" i="3"/>
  <c r="J2779" i="3"/>
  <c r="J2790" i="3"/>
  <c r="J2465" i="3"/>
  <c r="J195" i="3"/>
  <c r="J203" i="3"/>
  <c r="J207" i="3"/>
  <c r="J205" i="3"/>
  <c r="J199" i="3"/>
  <c r="J204" i="3"/>
  <c r="J201" i="3"/>
  <c r="J192" i="3"/>
  <c r="J200" i="3"/>
  <c r="J194" i="3"/>
  <c r="J206" i="3"/>
  <c r="J191" i="3"/>
  <c r="J197" i="3"/>
  <c r="J196" i="3"/>
  <c r="J193" i="3"/>
  <c r="J1805" i="3"/>
  <c r="J1812" i="3"/>
  <c r="J1814" i="3"/>
  <c r="J1809" i="3"/>
  <c r="J1819" i="3"/>
  <c r="J1810" i="3"/>
  <c r="J1818" i="3"/>
  <c r="J1807" i="3"/>
  <c r="J1813" i="3"/>
  <c r="J1808" i="3"/>
  <c r="J1816" i="3"/>
  <c r="J1659" i="3"/>
  <c r="J1657" i="3"/>
  <c r="J1651" i="3"/>
  <c r="J1650" i="3"/>
  <c r="J1642" i="3"/>
  <c r="J1645" i="3"/>
  <c r="J1647" i="3"/>
  <c r="J1658" i="3"/>
  <c r="J1649" i="3"/>
  <c r="J1653" i="3"/>
  <c r="J1218" i="3"/>
  <c r="J1220" i="3"/>
  <c r="J1219" i="3"/>
  <c r="J1215" i="3"/>
  <c r="J1223" i="3"/>
  <c r="J1226" i="3"/>
  <c r="J1221" i="3"/>
  <c r="J1216" i="3"/>
  <c r="J1212" i="3"/>
  <c r="J1228" i="3"/>
  <c r="J1213" i="3"/>
  <c r="J1227" i="3"/>
  <c r="J1217" i="3"/>
  <c r="J1222" i="3"/>
  <c r="J1721" i="3"/>
  <c r="J1713" i="3"/>
  <c r="J1723" i="3"/>
  <c r="J1728" i="3"/>
  <c r="J1717" i="3"/>
  <c r="J1712" i="3"/>
  <c r="J1724" i="3"/>
  <c r="J1718" i="3"/>
  <c r="J1725" i="3"/>
  <c r="J1722" i="3"/>
  <c r="J1716" i="3"/>
  <c r="J1714" i="3"/>
  <c r="J1719" i="3"/>
  <c r="J1727" i="3"/>
  <c r="L2453" i="3"/>
  <c r="L2431" i="3"/>
  <c r="L2432" i="3"/>
  <c r="L2433" i="3"/>
  <c r="L2434" i="3"/>
  <c r="L2435" i="3"/>
  <c r="L2436" i="3"/>
  <c r="L2437" i="3"/>
  <c r="L2438" i="3"/>
  <c r="L2439" i="3"/>
  <c r="L2440" i="3"/>
  <c r="L2441" i="3"/>
  <c r="L2442" i="3"/>
  <c r="L2443" i="3"/>
  <c r="L2444" i="3"/>
  <c r="L2445" i="3"/>
  <c r="L2446" i="3"/>
  <c r="L2447" i="3"/>
  <c r="L2448" i="3"/>
  <c r="L2449" i="3"/>
  <c r="L2450" i="3"/>
  <c r="L2451" i="3"/>
  <c r="L2452" i="3"/>
  <c r="J341" i="3"/>
  <c r="L1954" i="3"/>
  <c r="L1932" i="3"/>
  <c r="L1933" i="3"/>
  <c r="L1934" i="3"/>
  <c r="L1935" i="3"/>
  <c r="L1936" i="3"/>
  <c r="L1937" i="3"/>
  <c r="L1938" i="3"/>
  <c r="L1939" i="3"/>
  <c r="L1940" i="3"/>
  <c r="L1941" i="3"/>
  <c r="L1942" i="3"/>
  <c r="L1943" i="3"/>
  <c r="L1944" i="3"/>
  <c r="L1945" i="3"/>
  <c r="L1946" i="3"/>
  <c r="L1947" i="3"/>
  <c r="L1948" i="3"/>
  <c r="L1949" i="3"/>
  <c r="L1950" i="3"/>
  <c r="L1951" i="3"/>
  <c r="L1952" i="3"/>
  <c r="L1953" i="3"/>
  <c r="J56" i="3"/>
  <c r="J64" i="3"/>
  <c r="J339" i="3"/>
  <c r="L96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J2466" i="3"/>
  <c r="L1117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J342" i="3"/>
  <c r="J330" i="3"/>
  <c r="J338" i="3"/>
  <c r="J334" i="3"/>
  <c r="J336" i="3"/>
  <c r="J340" i="3"/>
  <c r="J344" i="3"/>
  <c r="J346" i="3"/>
  <c r="J331" i="3"/>
  <c r="J343" i="3"/>
  <c r="J337" i="3"/>
  <c r="J2098" i="3"/>
  <c r="J2097" i="3"/>
  <c r="J2106" i="3"/>
  <c r="J2107" i="3"/>
  <c r="J2096" i="3"/>
  <c r="J2102" i="3"/>
  <c r="J2100" i="3"/>
  <c r="J2101" i="3"/>
  <c r="J2111" i="3"/>
  <c r="J2110" i="3"/>
  <c r="J2103" i="3"/>
  <c r="J2109" i="3"/>
  <c r="J2099" i="3"/>
  <c r="J2112" i="3"/>
  <c r="J2104" i="3"/>
  <c r="J2095" i="3"/>
  <c r="J1177" i="3"/>
  <c r="J1267" i="3"/>
  <c r="J1275" i="3"/>
  <c r="J1261" i="3"/>
  <c r="J1263" i="3"/>
  <c r="J1356" i="3"/>
  <c r="J1305" i="3"/>
  <c r="J1355" i="3"/>
  <c r="J1320" i="3"/>
  <c r="J1317" i="3"/>
  <c r="J1321" i="3"/>
  <c r="J1319" i="3"/>
  <c r="J1557" i="3"/>
  <c r="J1560" i="3"/>
  <c r="J1945" i="3"/>
  <c r="J1946" i="3"/>
  <c r="J1075" i="3"/>
  <c r="J1086" i="3"/>
  <c r="J319" i="3"/>
  <c r="J312" i="3"/>
  <c r="J321" i="3"/>
  <c r="J318" i="3"/>
  <c r="J1566" i="3"/>
  <c r="J1084" i="3"/>
  <c r="L1524" i="3"/>
  <c r="J1564" i="3"/>
  <c r="J145" i="3"/>
  <c r="J1175" i="3"/>
  <c r="J1269" i="3"/>
  <c r="J173" i="3"/>
  <c r="J1313" i="3"/>
  <c r="J2494" i="3"/>
  <c r="J1567" i="3"/>
  <c r="J1939" i="3"/>
  <c r="J1935" i="3"/>
  <c r="J1087" i="3"/>
  <c r="J1089" i="3"/>
  <c r="J322" i="3"/>
  <c r="J1076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J1559" i="3"/>
  <c r="J1550" i="3"/>
  <c r="J309" i="3"/>
  <c r="J1179" i="3"/>
  <c r="J1362" i="3"/>
  <c r="J1360" i="3"/>
  <c r="J169" i="3"/>
  <c r="J179" i="3"/>
  <c r="J1554" i="3"/>
  <c r="J1951" i="3"/>
  <c r="J1170" i="3"/>
  <c r="J1309" i="3"/>
  <c r="J1180" i="3"/>
  <c r="J1178" i="3"/>
  <c r="J1264" i="3"/>
  <c r="J1167" i="3"/>
  <c r="J1274" i="3"/>
  <c r="J1352" i="3"/>
  <c r="J172" i="3"/>
  <c r="J176" i="3"/>
  <c r="J1555" i="3"/>
  <c r="J1561" i="3"/>
  <c r="J1940" i="3"/>
  <c r="J1941" i="3"/>
  <c r="J1081" i="3"/>
  <c r="J1091" i="3"/>
  <c r="J317" i="3"/>
  <c r="J311" i="3"/>
  <c r="J320" i="3"/>
  <c r="J2027" i="3"/>
  <c r="J1551" i="3"/>
  <c r="J1181" i="3"/>
  <c r="J1172" i="3"/>
  <c r="J1270" i="3"/>
  <c r="J1262" i="3"/>
  <c r="J1306" i="3"/>
  <c r="J1354" i="3"/>
  <c r="J1358" i="3"/>
  <c r="J184" i="3"/>
  <c r="J1316" i="3"/>
  <c r="J170" i="3"/>
  <c r="J1552" i="3"/>
  <c r="J1565" i="3"/>
  <c r="J1937" i="3"/>
  <c r="J1944" i="3"/>
  <c r="J1085" i="3"/>
  <c r="J1074" i="3"/>
  <c r="J307" i="3"/>
  <c r="J323" i="3"/>
  <c r="J1088" i="3"/>
  <c r="J1182" i="3"/>
  <c r="J1365" i="3"/>
  <c r="J181" i="3"/>
  <c r="J1938" i="3"/>
  <c r="J1079" i="3"/>
  <c r="J308" i="3"/>
  <c r="J1168" i="3"/>
  <c r="J1183" i="3"/>
  <c r="J1171" i="3"/>
  <c r="J1273" i="3"/>
  <c r="J1308" i="3"/>
  <c r="J1312" i="3"/>
  <c r="J185" i="3"/>
  <c r="J1936" i="3"/>
  <c r="J1949" i="3"/>
  <c r="J1090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M1743" i="3"/>
  <c r="M1744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0" i="3"/>
  <c r="M1761" i="3"/>
  <c r="M1762" i="3"/>
  <c r="M1763" i="3"/>
  <c r="M1764" i="3"/>
  <c r="M1765" i="3"/>
  <c r="M1766" i="3"/>
  <c r="M1767" i="3"/>
  <c r="M1768" i="3"/>
  <c r="M1769" i="3"/>
  <c r="M1770" i="3"/>
  <c r="M1771" i="3"/>
  <c r="M1772" i="3"/>
  <c r="M1773" i="3"/>
  <c r="M1774" i="3"/>
  <c r="M1775" i="3"/>
  <c r="M1776" i="3"/>
  <c r="M1777" i="3"/>
  <c r="M1778" i="3"/>
  <c r="M1779" i="3"/>
  <c r="M1780" i="3"/>
  <c r="M1781" i="3"/>
  <c r="M1782" i="3"/>
  <c r="M1783" i="3"/>
  <c r="M1784" i="3"/>
  <c r="M1785" i="3"/>
  <c r="M1786" i="3"/>
  <c r="M1787" i="3"/>
  <c r="M1788" i="3"/>
  <c r="M1789" i="3"/>
  <c r="M1790" i="3"/>
  <c r="M1791" i="3"/>
  <c r="M1792" i="3"/>
  <c r="M1793" i="3"/>
  <c r="M1794" i="3"/>
  <c r="M1795" i="3"/>
  <c r="M1796" i="3"/>
  <c r="M1797" i="3"/>
  <c r="M1798" i="3"/>
  <c r="M1799" i="3"/>
  <c r="M1800" i="3"/>
  <c r="M1801" i="3"/>
  <c r="M1802" i="3"/>
  <c r="M1803" i="3"/>
  <c r="M1804" i="3"/>
  <c r="M1805" i="3"/>
  <c r="M1806" i="3"/>
  <c r="M1807" i="3"/>
  <c r="M1808" i="3"/>
  <c r="M1809" i="3"/>
  <c r="M1810" i="3"/>
  <c r="M1811" i="3"/>
  <c r="M1812" i="3"/>
  <c r="M1813" i="3"/>
  <c r="M1814" i="3"/>
  <c r="M1815" i="3"/>
  <c r="M1816" i="3"/>
  <c r="M1817" i="3"/>
  <c r="M1818" i="3"/>
  <c r="M1819" i="3"/>
  <c r="M1820" i="3"/>
  <c r="M1821" i="3"/>
  <c r="M1822" i="3"/>
  <c r="M1823" i="3"/>
  <c r="M1824" i="3"/>
  <c r="M1825" i="3"/>
  <c r="M1826" i="3"/>
  <c r="M1827" i="3"/>
  <c r="M1828" i="3"/>
  <c r="M1829" i="3"/>
  <c r="M1830" i="3"/>
  <c r="M1831" i="3"/>
  <c r="M1832" i="3"/>
  <c r="M1833" i="3"/>
  <c r="M1834" i="3"/>
  <c r="M1835" i="3"/>
  <c r="M1836" i="3"/>
  <c r="M1837" i="3"/>
  <c r="M1838" i="3"/>
  <c r="M1839" i="3"/>
  <c r="M1840" i="3"/>
  <c r="M1841" i="3"/>
  <c r="M1842" i="3"/>
  <c r="M1843" i="3"/>
  <c r="M1844" i="3"/>
  <c r="M1845" i="3"/>
  <c r="M1846" i="3"/>
  <c r="M1847" i="3"/>
  <c r="M1848" i="3"/>
  <c r="M1849" i="3"/>
  <c r="M1850" i="3"/>
  <c r="M1851" i="3"/>
  <c r="M1852" i="3"/>
  <c r="M1853" i="3"/>
  <c r="M1854" i="3"/>
  <c r="M1855" i="3"/>
  <c r="M1856" i="3"/>
  <c r="M1857" i="3"/>
  <c r="M1858" i="3"/>
  <c r="M1859" i="3"/>
  <c r="M1860" i="3"/>
  <c r="M1861" i="3"/>
  <c r="M1862" i="3"/>
  <c r="M1863" i="3"/>
  <c r="M1864" i="3"/>
  <c r="M1865" i="3"/>
  <c r="M1866" i="3"/>
  <c r="M1867" i="3"/>
  <c r="M1868" i="3"/>
  <c r="M1869" i="3"/>
  <c r="M1870" i="3"/>
  <c r="M1871" i="3"/>
  <c r="M1872" i="3"/>
  <c r="M1873" i="3"/>
  <c r="M1874" i="3"/>
  <c r="M1875" i="3"/>
  <c r="M1876" i="3"/>
  <c r="M1877" i="3"/>
  <c r="M1878" i="3"/>
  <c r="M1879" i="3"/>
  <c r="M1880" i="3"/>
  <c r="M1881" i="3"/>
  <c r="M1882" i="3"/>
  <c r="M1883" i="3"/>
  <c r="M1884" i="3"/>
  <c r="M1885" i="3"/>
  <c r="M1886" i="3"/>
  <c r="M1887" i="3"/>
  <c r="M1888" i="3"/>
  <c r="M1889" i="3"/>
  <c r="M1890" i="3"/>
  <c r="M1891" i="3"/>
  <c r="M1892" i="3"/>
  <c r="M1893" i="3"/>
  <c r="M1894" i="3"/>
  <c r="M1895" i="3"/>
  <c r="M1896" i="3"/>
  <c r="M1897" i="3"/>
  <c r="M1898" i="3"/>
  <c r="M1899" i="3"/>
  <c r="M1900" i="3"/>
  <c r="M1901" i="3"/>
  <c r="M1902" i="3"/>
  <c r="M1903" i="3"/>
  <c r="M1904" i="3"/>
  <c r="M1905" i="3"/>
  <c r="M1906" i="3"/>
  <c r="M1907" i="3"/>
  <c r="J2257" i="3"/>
  <c r="J2387" i="3"/>
  <c r="J2399" i="3"/>
  <c r="J2392" i="3"/>
  <c r="J2778" i="3"/>
  <c r="J1154" i="3"/>
  <c r="J1157" i="3"/>
  <c r="J736" i="3"/>
  <c r="J329" i="3"/>
  <c r="J987" i="3"/>
  <c r="J1314" i="3"/>
  <c r="J1826" i="3"/>
  <c r="J1143" i="3"/>
  <c r="M954" i="2"/>
  <c r="M955" i="2"/>
  <c r="M1429" i="2"/>
  <c r="M1430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72" i="2"/>
  <c r="J1091" i="2"/>
  <c r="J2440" i="2"/>
  <c r="J399" i="2"/>
  <c r="J403" i="2"/>
  <c r="J407" i="2"/>
  <c r="J128" i="2"/>
  <c r="J135" i="2"/>
  <c r="J53" i="2"/>
  <c r="J511" i="2"/>
  <c r="J520" i="2"/>
  <c r="J581" i="2"/>
  <c r="J509" i="2"/>
  <c r="J2317" i="2"/>
  <c r="J2310" i="2"/>
  <c r="J1761" i="2"/>
  <c r="J1768" i="2"/>
  <c r="J1773" i="2"/>
  <c r="J1734" i="2"/>
  <c r="J1580" i="2"/>
  <c r="J1578" i="2"/>
  <c r="J2652" i="2"/>
  <c r="J2645" i="2"/>
  <c r="J2653" i="2"/>
  <c r="J2724" i="2"/>
  <c r="J2141" i="2"/>
  <c r="J1042" i="2"/>
  <c r="J1037" i="2"/>
  <c r="J1035" i="2"/>
  <c r="J1076" i="2"/>
  <c r="J990" i="2"/>
  <c r="J988" i="2"/>
  <c r="J2436" i="2"/>
  <c r="J2443" i="2"/>
  <c r="J2447" i="2"/>
  <c r="J2026" i="2"/>
  <c r="J2662" i="2"/>
  <c r="J412" i="2"/>
  <c r="J398" i="2"/>
  <c r="J68" i="2"/>
  <c r="J63" i="2"/>
  <c r="J127" i="2"/>
  <c r="J70" i="2"/>
  <c r="J515" i="2"/>
  <c r="J578" i="2"/>
  <c r="J522" i="2"/>
  <c r="J2316" i="2"/>
  <c r="J2302" i="2"/>
  <c r="J1581" i="2"/>
  <c r="J1576" i="2"/>
  <c r="J1738" i="2"/>
  <c r="J2644" i="2"/>
  <c r="J2655" i="2"/>
  <c r="J2718" i="2"/>
  <c r="J1031" i="2"/>
  <c r="J1040" i="2"/>
  <c r="J1038" i="2"/>
  <c r="J1083" i="2"/>
  <c r="J983" i="2"/>
  <c r="J991" i="2"/>
  <c r="J2039" i="2"/>
  <c r="J2439" i="2"/>
  <c r="J2446" i="2"/>
  <c r="J2031" i="2"/>
  <c r="J2037" i="2"/>
  <c r="J1491" i="2"/>
  <c r="J2507" i="2"/>
  <c r="J404" i="2"/>
  <c r="J61" i="2"/>
  <c r="J2643" i="2"/>
  <c r="J402" i="2"/>
  <c r="J415" i="2"/>
  <c r="J413" i="2"/>
  <c r="J60" i="2"/>
  <c r="J64" i="2"/>
  <c r="J56" i="2"/>
  <c r="J126" i="2"/>
  <c r="J519" i="2"/>
  <c r="J590" i="2"/>
  <c r="J586" i="2"/>
  <c r="J2314" i="2"/>
  <c r="J2318" i="2"/>
  <c r="J1765" i="2"/>
  <c r="J2156" i="2"/>
  <c r="J1582" i="2"/>
  <c r="J1587" i="2"/>
  <c r="J1575" i="2"/>
  <c r="J2650" i="2"/>
  <c r="J2646" i="2"/>
  <c r="J2651" i="2"/>
  <c r="J2722" i="2"/>
  <c r="J1045" i="2"/>
  <c r="J1033" i="2"/>
  <c r="J1041" i="2"/>
  <c r="J1086" i="2"/>
  <c r="J987" i="2"/>
  <c r="J994" i="2"/>
  <c r="J2042" i="2"/>
  <c r="J2442" i="2"/>
  <c r="J2449" i="2"/>
  <c r="J69" i="2"/>
  <c r="J408" i="2"/>
  <c r="J54" i="2"/>
  <c r="J134" i="2"/>
  <c r="J122" i="2"/>
  <c r="J62" i="2"/>
  <c r="J523" i="2"/>
  <c r="J585" i="2"/>
  <c r="J2313" i="2"/>
  <c r="J1763" i="2"/>
  <c r="J1757" i="2"/>
  <c r="J1769" i="2"/>
  <c r="J2143" i="2"/>
  <c r="J1737" i="2"/>
  <c r="J1589" i="2"/>
  <c r="J1588" i="2"/>
  <c r="J1583" i="2"/>
  <c r="J1586" i="2"/>
  <c r="J1749" i="2"/>
  <c r="J2654" i="2"/>
  <c r="J2656" i="2"/>
  <c r="J2709" i="2"/>
  <c r="J1034" i="2"/>
  <c r="J1009" i="2"/>
  <c r="J1044" i="2"/>
  <c r="J1089" i="2"/>
  <c r="J996" i="2"/>
  <c r="J997" i="2"/>
  <c r="J1982" i="2"/>
  <c r="J2445" i="2"/>
  <c r="J2432" i="2"/>
  <c r="J67" i="2"/>
  <c r="J592" i="2"/>
  <c r="J985" i="2"/>
  <c r="J2433" i="2"/>
  <c r="J2444" i="2"/>
  <c r="J1008" i="2"/>
  <c r="J411" i="2"/>
  <c r="J400" i="2"/>
  <c r="J401" i="2"/>
  <c r="J410" i="2"/>
  <c r="J58" i="2"/>
  <c r="J125" i="2"/>
  <c r="J136" i="2"/>
  <c r="J138" i="2"/>
  <c r="J506" i="2"/>
  <c r="J579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J521" i="2"/>
  <c r="J2311" i="2"/>
  <c r="J2315" i="2"/>
  <c r="J1764" i="2"/>
  <c r="J1758" i="2"/>
  <c r="J1759" i="2"/>
  <c r="J1770" i="2"/>
  <c r="J2147" i="2"/>
  <c r="J1579" i="2"/>
  <c r="J1574" i="2"/>
  <c r="J1747" i="2"/>
  <c r="J1739" i="2"/>
  <c r="J1750" i="2"/>
  <c r="J1736" i="2"/>
  <c r="J1746" i="2"/>
  <c r="J2639" i="2"/>
  <c r="J1573" i="2"/>
  <c r="J2640" i="2"/>
  <c r="J2641" i="2"/>
  <c r="J1854" i="2"/>
  <c r="J2663" i="2"/>
  <c r="J615" i="2"/>
  <c r="J1010" i="2"/>
  <c r="J1006" i="2"/>
  <c r="J1078" i="2"/>
  <c r="J986" i="2"/>
  <c r="J998" i="2"/>
  <c r="J992" i="2"/>
  <c r="J2040" i="2"/>
  <c r="J1985" i="2"/>
  <c r="J2448" i="2"/>
  <c r="J2435" i="2"/>
  <c r="J999" i="2"/>
  <c r="J414" i="2"/>
  <c r="J405" i="2"/>
  <c r="J406" i="2"/>
  <c r="J130" i="2"/>
  <c r="J66" i="2"/>
  <c r="J55" i="2"/>
  <c r="J576" i="2"/>
  <c r="J2308" i="2"/>
  <c r="J2307" i="2"/>
  <c r="J2145" i="2"/>
  <c r="J2142" i="2"/>
  <c r="J2155" i="2"/>
  <c r="J2149" i="2"/>
  <c r="J1748" i="2"/>
  <c r="J1577" i="2"/>
  <c r="J1743" i="2"/>
  <c r="J1744" i="2"/>
  <c r="J2648" i="2"/>
  <c r="J2647" i="2"/>
  <c r="J1043" i="2"/>
  <c r="J995" i="2"/>
  <c r="J993" i="2"/>
  <c r="J2029" i="2"/>
  <c r="J2434" i="2"/>
  <c r="J2458" i="2"/>
  <c r="J2463" i="2"/>
  <c r="J2465" i="2"/>
  <c r="J2461" i="2"/>
  <c r="J2466" i="2"/>
  <c r="J2464" i="2"/>
  <c r="J2456" i="2"/>
  <c r="J2467" i="2"/>
  <c r="J2469" i="2"/>
  <c r="J2471" i="2"/>
  <c r="J2460" i="2"/>
  <c r="J2455" i="2"/>
  <c r="J2459" i="2"/>
  <c r="J2472" i="2"/>
  <c r="J2470" i="2"/>
  <c r="J2457" i="2"/>
  <c r="J2468" i="2"/>
  <c r="J2462" i="2"/>
  <c r="J7" i="2"/>
  <c r="J11" i="2"/>
  <c r="J16" i="2"/>
  <c r="J20" i="2"/>
  <c r="J15" i="2"/>
  <c r="J8" i="2"/>
  <c r="J24" i="2"/>
  <c r="J21" i="2"/>
  <c r="J18" i="2"/>
  <c r="J12" i="2"/>
  <c r="J9" i="2"/>
  <c r="J17" i="2"/>
  <c r="J459" i="2"/>
  <c r="J368" i="2"/>
  <c r="J364" i="2"/>
  <c r="J421" i="2"/>
  <c r="J425" i="2"/>
  <c r="J773" i="2"/>
  <c r="J352" i="2"/>
  <c r="J357" i="2"/>
  <c r="J424" i="2"/>
  <c r="J760" i="2"/>
  <c r="J769" i="2"/>
  <c r="J766" i="2"/>
  <c r="J438" i="2"/>
  <c r="J102" i="2"/>
  <c r="J100" i="2"/>
  <c r="J99" i="2"/>
  <c r="J103" i="2"/>
  <c r="J765" i="2"/>
  <c r="J764" i="2"/>
  <c r="J770" i="2"/>
  <c r="J759" i="2"/>
  <c r="J461" i="2"/>
  <c r="J4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J2678" i="2"/>
  <c r="J2665" i="2"/>
  <c r="J2666" i="2"/>
  <c r="J2664" i="2"/>
  <c r="J2667" i="2"/>
  <c r="J2670" i="2"/>
  <c r="J2679" i="2"/>
  <c r="J2674" i="2"/>
  <c r="J2673" i="2"/>
  <c r="J2677" i="2"/>
  <c r="J2671" i="2"/>
  <c r="J2676" i="2"/>
  <c r="J2669" i="2"/>
  <c r="J93" i="2"/>
  <c r="J87" i="2"/>
  <c r="J2717" i="2"/>
  <c r="J2716" i="2"/>
  <c r="J2715" i="2"/>
  <c r="J2711" i="2"/>
  <c r="J2719" i="2"/>
  <c r="J2713" i="2"/>
  <c r="J2725" i="2"/>
  <c r="J2710" i="2"/>
  <c r="J2721" i="2"/>
  <c r="J2720" i="2"/>
  <c r="J2708" i="2"/>
  <c r="J1860" i="2"/>
  <c r="J1864" i="2"/>
  <c r="J1851" i="2"/>
  <c r="J1852" i="2"/>
  <c r="J1861" i="2"/>
  <c r="J1863" i="2"/>
  <c r="J1859" i="2"/>
  <c r="J1853" i="2"/>
  <c r="J1865" i="2"/>
  <c r="J1848" i="2"/>
  <c r="J1855" i="2"/>
  <c r="J1850" i="2"/>
  <c r="J1862" i="2"/>
  <c r="J1858" i="2"/>
  <c r="J1857" i="2"/>
  <c r="J2226" i="2"/>
  <c r="J2222" i="2"/>
  <c r="J2225" i="2"/>
  <c r="J2217" i="2"/>
  <c r="J2219" i="2"/>
  <c r="J2212" i="2"/>
  <c r="J2214" i="2"/>
  <c r="J2210" i="2"/>
  <c r="J2215" i="2"/>
  <c r="J2220" i="2"/>
  <c r="J2218" i="2"/>
  <c r="J2211" i="2"/>
  <c r="J2223" i="2"/>
  <c r="J2213" i="2"/>
  <c r="J2224" i="2"/>
  <c r="J1171" i="2"/>
  <c r="J1181" i="2"/>
  <c r="J1170" i="2"/>
  <c r="J1178" i="2"/>
  <c r="J1174" i="2"/>
  <c r="J1169" i="2"/>
  <c r="J1183" i="2"/>
  <c r="J1179" i="2"/>
  <c r="J1176" i="2"/>
  <c r="J1173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J1885" i="2"/>
  <c r="J1875" i="2"/>
  <c r="J1874" i="2"/>
  <c r="J1873" i="2"/>
  <c r="J1877" i="2"/>
  <c r="J1872" i="2"/>
  <c r="J1878" i="2"/>
  <c r="J2783" i="2"/>
  <c r="J2794" i="2"/>
  <c r="J2793" i="2"/>
  <c r="J2787" i="2"/>
  <c r="J2792" i="2"/>
  <c r="J2789" i="2"/>
  <c r="J2782" i="2"/>
  <c r="J2781" i="2"/>
  <c r="J1333" i="2"/>
  <c r="J1339" i="2"/>
  <c r="J1338" i="2"/>
  <c r="J1341" i="2"/>
  <c r="J1330" i="2"/>
  <c r="J1342" i="2"/>
  <c r="J1334" i="2"/>
  <c r="J1335" i="2"/>
  <c r="J2610" i="2"/>
  <c r="J2609" i="2"/>
  <c r="J2608" i="2"/>
  <c r="J2606" i="2"/>
  <c r="J2593" i="2"/>
  <c r="J2331" i="2"/>
  <c r="J2329" i="2"/>
  <c r="J2338" i="2"/>
  <c r="J2325" i="2"/>
  <c r="J2341" i="2"/>
  <c r="J2334" i="2"/>
  <c r="J2339" i="2"/>
  <c r="J2332" i="2"/>
  <c r="J2326" i="2"/>
  <c r="J2324" i="2"/>
  <c r="J2802" i="2"/>
  <c r="J2810" i="2"/>
  <c r="J2804" i="2"/>
  <c r="J2808" i="2"/>
  <c r="J2801" i="2"/>
  <c r="J2806" i="2"/>
  <c r="J2803" i="2"/>
  <c r="J2388" i="2"/>
  <c r="J2398" i="2"/>
  <c r="J2387" i="2"/>
  <c r="J2390" i="2"/>
  <c r="J2395" i="2"/>
  <c r="J2392" i="2"/>
  <c r="J2400" i="2"/>
  <c r="J2394" i="2"/>
  <c r="J2386" i="2"/>
  <c r="J2396" i="2"/>
  <c r="J2393" i="2"/>
  <c r="J2389" i="2"/>
  <c r="J2391" i="2"/>
  <c r="J2399" i="2"/>
  <c r="J1886" i="2"/>
  <c r="J1463" i="2"/>
  <c r="J1469" i="2"/>
  <c r="J1472" i="2"/>
  <c r="J1471" i="2"/>
  <c r="J1466" i="2"/>
  <c r="J1458" i="2"/>
  <c r="J1461" i="2"/>
  <c r="J1460" i="2"/>
  <c r="J1468" i="2"/>
  <c r="J1459" i="2"/>
  <c r="J1473" i="2"/>
  <c r="J1464" i="2"/>
  <c r="J1880" i="2"/>
  <c r="J1882" i="2"/>
  <c r="J517" i="2"/>
  <c r="J518" i="2"/>
  <c r="J508" i="2"/>
  <c r="J516" i="2"/>
  <c r="J510" i="2"/>
  <c r="J1513" i="2"/>
  <c r="J1509" i="2"/>
  <c r="J1505" i="2"/>
  <c r="J1510" i="2"/>
  <c r="J1506" i="2"/>
  <c r="J1519" i="2"/>
  <c r="J1507" i="2"/>
  <c r="J1503" i="2"/>
  <c r="J1516" i="2"/>
  <c r="J1520" i="2"/>
  <c r="J1512" i="2"/>
  <c r="J1508" i="2"/>
  <c r="J1518" i="2"/>
  <c r="J1515" i="2"/>
  <c r="J1514" i="2"/>
  <c r="J1558" i="2"/>
  <c r="J1564" i="2"/>
  <c r="J1565" i="2"/>
  <c r="J1554" i="2"/>
  <c r="J1552" i="2"/>
  <c r="J1557" i="2"/>
  <c r="J1566" i="2"/>
  <c r="J1560" i="2"/>
  <c r="J1561" i="2"/>
  <c r="J1563" i="2"/>
  <c r="J1550" i="2"/>
  <c r="J1555" i="2"/>
  <c r="J1562" i="2"/>
  <c r="J1551" i="2"/>
  <c r="J1556" i="2"/>
  <c r="J1549" i="2"/>
  <c r="J1559" i="2"/>
  <c r="J2038" i="2"/>
  <c r="J1013" i="2"/>
  <c r="J1056" i="2"/>
  <c r="J1068" i="2"/>
  <c r="J1065" i="2"/>
  <c r="J2030" i="2"/>
  <c r="J2034" i="2"/>
  <c r="J2027" i="2"/>
  <c r="J2032" i="2"/>
  <c r="J2041" i="2"/>
  <c r="J2033" i="2"/>
  <c r="J1077" i="2"/>
  <c r="J1081" i="2"/>
  <c r="J1074" i="2"/>
  <c r="J1087" i="2"/>
  <c r="J1088" i="2"/>
  <c r="J1075" i="2"/>
  <c r="J1084" i="2"/>
  <c r="J1082" i="2"/>
  <c r="J1080" i="2"/>
  <c r="J1085" i="2"/>
  <c r="J1984" i="2"/>
  <c r="J1995" i="2"/>
  <c r="J1996" i="2"/>
  <c r="J1994" i="2"/>
  <c r="J1989" i="2"/>
  <c r="J1991" i="2"/>
  <c r="J1980" i="2"/>
  <c r="J1990" i="2"/>
  <c r="J1981" i="2"/>
  <c r="J1979" i="2"/>
  <c r="J1986" i="2"/>
  <c r="J2157" i="2"/>
  <c r="J2144" i="2"/>
  <c r="J2146" i="2"/>
  <c r="J897" i="2"/>
  <c r="J2036" i="2"/>
  <c r="J2035" i="2"/>
  <c r="J2571" i="2"/>
  <c r="J2581" i="2"/>
  <c r="J2570" i="2"/>
  <c r="J2574" i="2"/>
  <c r="J2582" i="2"/>
  <c r="J2580" i="2"/>
  <c r="J2572" i="2"/>
  <c r="J2584" i="2"/>
  <c r="J1943" i="2"/>
  <c r="J1942" i="2"/>
  <c r="J1933" i="2"/>
  <c r="J1946" i="2"/>
  <c r="J1941" i="2"/>
  <c r="J1949" i="2"/>
  <c r="J1938" i="2"/>
  <c r="J1948" i="2"/>
  <c r="J1940" i="2"/>
  <c r="J2019" i="2"/>
  <c r="J2016" i="2"/>
  <c r="J2002" i="2"/>
  <c r="J1053" i="2"/>
  <c r="J1945" i="2"/>
  <c r="J2209" i="2"/>
  <c r="J2516" i="2"/>
  <c r="J2028" i="2"/>
  <c r="J560" i="2"/>
  <c r="J1993" i="2"/>
  <c r="J45" i="2"/>
  <c r="J47" i="2"/>
  <c r="J148" i="2"/>
  <c r="J162" i="2"/>
  <c r="J151" i="2"/>
  <c r="J818" i="2"/>
  <c r="J805" i="2"/>
  <c r="J812" i="2"/>
  <c r="J332" i="2"/>
  <c r="J338" i="2"/>
  <c r="J342" i="2"/>
  <c r="J334" i="2"/>
  <c r="J345" i="2"/>
  <c r="J335" i="2"/>
  <c r="J330" i="2"/>
  <c r="J333" i="2"/>
  <c r="J346" i="2"/>
  <c r="J339" i="2"/>
  <c r="J344" i="2"/>
  <c r="J331" i="2"/>
  <c r="J337" i="2"/>
  <c r="J329" i="2"/>
  <c r="J343" i="2"/>
  <c r="J556" i="2"/>
  <c r="J554" i="2"/>
  <c r="J565" i="2"/>
  <c r="J562" i="2"/>
  <c r="J557" i="2"/>
  <c r="J552" i="2"/>
  <c r="J567" i="2"/>
  <c r="J553" i="2"/>
  <c r="J563" i="2"/>
  <c r="J558" i="2"/>
  <c r="J559" i="2"/>
  <c r="J568" i="2"/>
  <c r="J555" i="2"/>
  <c r="J569" i="2"/>
  <c r="J564" i="2"/>
  <c r="J561" i="2"/>
  <c r="J1125" i="3"/>
  <c r="J1287" i="3"/>
  <c r="J2180" i="3"/>
  <c r="J1298" i="3"/>
  <c r="J1284" i="3"/>
  <c r="J2787" i="3"/>
  <c r="J1068" i="3"/>
  <c r="J1051" i="3"/>
  <c r="J388" i="3"/>
  <c r="J382" i="3"/>
  <c r="J379" i="3"/>
  <c r="J1017" i="2"/>
  <c r="J1012" i="2"/>
  <c r="J1022" i="2"/>
  <c r="J1016" i="2"/>
  <c r="J1005" i="2"/>
  <c r="J1015" i="2"/>
  <c r="J1019" i="2"/>
  <c r="J1018" i="2"/>
  <c r="J1011" i="2"/>
  <c r="J1021" i="2"/>
  <c r="J1020" i="2"/>
  <c r="J1014" i="2"/>
  <c r="H1120" i="2"/>
  <c r="J1138" i="2"/>
  <c r="J1010" i="3"/>
  <c r="J1020" i="3"/>
  <c r="J1011" i="3"/>
  <c r="J1013" i="3"/>
  <c r="J1021" i="3"/>
  <c r="J1005" i="3"/>
  <c r="J1018" i="3"/>
  <c r="J1022" i="3"/>
  <c r="J1007" i="3"/>
  <c r="J1015" i="3"/>
  <c r="J1008" i="3"/>
  <c r="J1019" i="3"/>
  <c r="J1012" i="3"/>
  <c r="J2503" i="2"/>
  <c r="J2509" i="2"/>
  <c r="J2510" i="2"/>
  <c r="J2514" i="2"/>
  <c r="J2504" i="2"/>
  <c r="J2501" i="2"/>
  <c r="J2508" i="2"/>
  <c r="J2505" i="2"/>
  <c r="J2517" i="2"/>
  <c r="J2515" i="2"/>
  <c r="J2512" i="2"/>
  <c r="J1391" i="3"/>
  <c r="H1373" i="3"/>
  <c r="J1373" i="3"/>
  <c r="J1120" i="3"/>
  <c r="J1283" i="3"/>
  <c r="J1285" i="3"/>
  <c r="J2176" i="3"/>
  <c r="J1293" i="3"/>
  <c r="J2177" i="3"/>
  <c r="J2788" i="3"/>
  <c r="J2782" i="3"/>
  <c r="J177" i="3"/>
  <c r="J178" i="3"/>
  <c r="J182" i="3"/>
  <c r="J175" i="3"/>
  <c r="J2270" i="3"/>
  <c r="J2268" i="3"/>
  <c r="J2265" i="3"/>
  <c r="J2262" i="3"/>
  <c r="J2269" i="3"/>
  <c r="J2266" i="3"/>
  <c r="J2258" i="3"/>
  <c r="J2259" i="3"/>
  <c r="J2267" i="3"/>
  <c r="J2256" i="3"/>
  <c r="J39" i="3"/>
  <c r="J113" i="3"/>
  <c r="J100" i="3"/>
  <c r="J114" i="3"/>
  <c r="J110" i="3"/>
  <c r="J115" i="3"/>
  <c r="J111" i="3"/>
  <c r="J107" i="3"/>
  <c r="J103" i="3"/>
  <c r="J108" i="3"/>
  <c r="J104" i="3"/>
  <c r="J105" i="3"/>
  <c r="J101" i="3"/>
  <c r="J577" i="3"/>
  <c r="J586" i="3"/>
  <c r="J590" i="3"/>
  <c r="J583" i="3"/>
  <c r="J580" i="3"/>
  <c r="J587" i="3"/>
  <c r="J592" i="3"/>
  <c r="J585" i="3"/>
  <c r="J584" i="3"/>
  <c r="J579" i="3"/>
  <c r="J581" i="3"/>
  <c r="J591" i="3"/>
  <c r="J2003" i="3"/>
  <c r="J2005" i="3"/>
  <c r="J2013" i="3"/>
  <c r="J2004" i="3"/>
  <c r="J1059" i="2"/>
  <c r="J1052" i="2"/>
  <c r="J1066" i="2"/>
  <c r="J1062" i="2"/>
  <c r="J1064" i="2"/>
  <c r="J1063" i="2"/>
  <c r="J1060" i="2"/>
  <c r="J1057" i="2"/>
  <c r="J1055" i="2"/>
  <c r="J1062" i="3"/>
  <c r="J1052" i="3"/>
  <c r="J1066" i="3"/>
  <c r="J1067" i="3"/>
  <c r="J1063" i="3"/>
  <c r="J1064" i="3"/>
  <c r="J1060" i="3"/>
  <c r="J1057" i="3"/>
  <c r="J1054" i="3"/>
  <c r="J450" i="2"/>
  <c r="J353" i="2"/>
  <c r="J358" i="2"/>
  <c r="J362" i="2"/>
  <c r="J227" i="2"/>
  <c r="J452" i="2"/>
  <c r="J1137" i="3"/>
  <c r="J2170" i="3"/>
  <c r="J1126" i="3"/>
  <c r="J1289" i="3"/>
  <c r="J2178" i="3"/>
  <c r="J1296" i="3"/>
  <c r="J2169" i="3"/>
  <c r="J2166" i="3"/>
  <c r="J2506" i="2"/>
  <c r="J2513" i="2"/>
  <c r="J1058" i="2"/>
  <c r="J2272" i="3"/>
  <c r="J1297" i="3"/>
  <c r="J99" i="3"/>
  <c r="J2018" i="2"/>
  <c r="J2006" i="2"/>
  <c r="J2017" i="2"/>
  <c r="J2013" i="2"/>
  <c r="J2015" i="2"/>
  <c r="J2014" i="2"/>
  <c r="J2010" i="2"/>
  <c r="J2012" i="2"/>
  <c r="J2011" i="2"/>
  <c r="J2007" i="2"/>
  <c r="J2008" i="2"/>
  <c r="J2004" i="2"/>
  <c r="J2005" i="2"/>
  <c r="J1965" i="3"/>
  <c r="J1964" i="3"/>
  <c r="J1961" i="3"/>
  <c r="J1958" i="3"/>
  <c r="J1972" i="3"/>
  <c r="J1971" i="3"/>
  <c r="J1974" i="3"/>
  <c r="J1966" i="3"/>
  <c r="J2437" i="3"/>
  <c r="J2445" i="3"/>
  <c r="J2450" i="3"/>
  <c r="J2441" i="3"/>
  <c r="J2447" i="3"/>
  <c r="J2448" i="3"/>
  <c r="J2444" i="3"/>
  <c r="J2440" i="3"/>
  <c r="J2446" i="3"/>
  <c r="J739" i="2"/>
  <c r="J745" i="2"/>
  <c r="J214" i="2"/>
  <c r="J456" i="2"/>
  <c r="J457" i="2"/>
  <c r="J446" i="2"/>
  <c r="J1123" i="3"/>
  <c r="J1134" i="3"/>
  <c r="J2171" i="3"/>
  <c r="J2181" i="3"/>
  <c r="J2792" i="3"/>
  <c r="J2502" i="2"/>
  <c r="J2261" i="3"/>
  <c r="J1468" i="3"/>
  <c r="J102" i="3"/>
  <c r="J2264" i="3"/>
  <c r="J1967" i="2"/>
  <c r="J1966" i="2"/>
  <c r="J1972" i="2"/>
  <c r="J1964" i="2"/>
  <c r="J1969" i="2"/>
  <c r="J1971" i="2"/>
  <c r="J1959" i="2"/>
  <c r="J1962" i="2"/>
  <c r="J1956" i="2"/>
  <c r="J70" i="3"/>
  <c r="J55" i="3"/>
  <c r="J59" i="3"/>
  <c r="J61" i="3"/>
  <c r="H1189" i="2"/>
  <c r="J1207" i="2"/>
  <c r="J1295" i="3"/>
  <c r="J1291" i="3"/>
  <c r="J2793" i="3"/>
  <c r="J2795" i="3"/>
  <c r="J2781" i="3"/>
  <c r="J2786" i="3"/>
  <c r="J2784" i="3"/>
  <c r="J2780" i="3"/>
  <c r="J746" i="2"/>
  <c r="J743" i="2"/>
  <c r="J360" i="2"/>
  <c r="J218" i="2"/>
  <c r="J215" i="2"/>
  <c r="J221" i="2"/>
  <c r="J229" i="2"/>
  <c r="J222" i="2"/>
  <c r="J230" i="2"/>
  <c r="J448" i="2"/>
  <c r="J458" i="2"/>
  <c r="J1121" i="3"/>
  <c r="J1129" i="3"/>
  <c r="J1290" i="3"/>
  <c r="J2173" i="3"/>
  <c r="J2179" i="3"/>
  <c r="J2175" i="3"/>
  <c r="J2794" i="3"/>
  <c r="J2785" i="3"/>
  <c r="J1067" i="2"/>
  <c r="J1051" i="2"/>
  <c r="J2271" i="3"/>
  <c r="J1471" i="3"/>
  <c r="J2273" i="3"/>
  <c r="J2551" i="3"/>
  <c r="J2550" i="3"/>
  <c r="J2556" i="3"/>
  <c r="J2557" i="3"/>
  <c r="J2562" i="3"/>
  <c r="J2563" i="3"/>
  <c r="J2549" i="3"/>
  <c r="J2561" i="3"/>
  <c r="J2560" i="3"/>
  <c r="J2558" i="3"/>
  <c r="J133" i="3"/>
  <c r="J125" i="3"/>
  <c r="J1132" i="3"/>
  <c r="J1135" i="3"/>
  <c r="J1292" i="3"/>
  <c r="J1294" i="3"/>
  <c r="J2174" i="3"/>
  <c r="J2172" i="3"/>
  <c r="J2791" i="3"/>
  <c r="J2789" i="3"/>
  <c r="J1054" i="2"/>
  <c r="J1061" i="2"/>
  <c r="J2518" i="2"/>
  <c r="J1474" i="3"/>
  <c r="J1488" i="2"/>
  <c r="J1480" i="2"/>
  <c r="J1484" i="2"/>
  <c r="J1526" i="2"/>
  <c r="J1532" i="2"/>
  <c r="J1537" i="2"/>
  <c r="J1459" i="3"/>
  <c r="J1472" i="3"/>
  <c r="J1465" i="3"/>
  <c r="J1469" i="3"/>
  <c r="J1462" i="3"/>
  <c r="J1466" i="3"/>
  <c r="J1458" i="3"/>
  <c r="J1470" i="3"/>
  <c r="J1463" i="3"/>
  <c r="J1467" i="3"/>
  <c r="J1473" i="3"/>
  <c r="J1460" i="3"/>
  <c r="J231" i="2"/>
  <c r="J228" i="2"/>
  <c r="J454" i="2"/>
  <c r="J445" i="2"/>
  <c r="J1136" i="3"/>
  <c r="J1131" i="3"/>
  <c r="J1124" i="3"/>
  <c r="J1133" i="3"/>
  <c r="J1127" i="3"/>
  <c r="J2164" i="3"/>
  <c r="J1286" i="3"/>
  <c r="J2783" i="3"/>
  <c r="J2511" i="2"/>
  <c r="J1475" i="3"/>
  <c r="J109" i="3"/>
  <c r="J1461" i="3"/>
  <c r="J2668" i="2"/>
  <c r="J2675" i="2"/>
  <c r="J333" i="3"/>
  <c r="J335" i="3"/>
  <c r="J332" i="3"/>
  <c r="J1368" i="2"/>
  <c r="H1350" i="2"/>
  <c r="J78" i="3"/>
  <c r="J564" i="3"/>
  <c r="J561" i="3"/>
  <c r="J563" i="3"/>
  <c r="J554" i="3"/>
  <c r="J562" i="3"/>
  <c r="J557" i="3"/>
  <c r="J1496" i="3"/>
  <c r="J644" i="3"/>
  <c r="J1235" i="3"/>
  <c r="J2772" i="2"/>
  <c r="J2754" i="2"/>
  <c r="H1281" i="3"/>
  <c r="J1281" i="3"/>
  <c r="J2090" i="3"/>
  <c r="J823" i="3"/>
  <c r="H1304" i="2"/>
  <c r="J1304" i="2"/>
  <c r="J1489" i="3"/>
  <c r="J661" i="3"/>
  <c r="J656" i="3"/>
  <c r="J1251" i="3"/>
  <c r="J1414" i="2"/>
  <c r="H1618" i="2"/>
  <c r="J1618" i="2"/>
  <c r="H2140" i="2"/>
  <c r="J2140" i="2"/>
  <c r="J685" i="3"/>
  <c r="J1485" i="3"/>
  <c r="J648" i="3"/>
  <c r="J2607" i="3"/>
  <c r="J1299" i="2"/>
  <c r="J2105" i="3"/>
  <c r="J989" i="3"/>
  <c r="H1258" i="3"/>
  <c r="J1258" i="3"/>
  <c r="J2595" i="3"/>
  <c r="J2703" i="2"/>
  <c r="J2841" i="2"/>
  <c r="J2365" i="2"/>
  <c r="J2347" i="2"/>
  <c r="H1097" i="2"/>
  <c r="J1097" i="2"/>
  <c r="H260" i="3"/>
  <c r="J260" i="3"/>
  <c r="H874" i="3"/>
  <c r="J874" i="3"/>
  <c r="J1665" i="3"/>
  <c r="H1757" i="3"/>
  <c r="J1757" i="3"/>
  <c r="J2066" i="2"/>
  <c r="J2565" i="2"/>
  <c r="H1710" i="2"/>
  <c r="J1710" i="2"/>
  <c r="J810" i="2"/>
  <c r="J815" i="2"/>
  <c r="J809" i="2"/>
  <c r="J241" i="2"/>
  <c r="J252" i="2"/>
  <c r="J238" i="2"/>
  <c r="J242" i="2"/>
  <c r="J239" i="2"/>
  <c r="J254" i="2"/>
  <c r="J30" i="2"/>
  <c r="J37" i="2"/>
  <c r="J34" i="2"/>
  <c r="H851" i="2"/>
  <c r="J869" i="2"/>
  <c r="J379" i="2"/>
  <c r="J390" i="2"/>
  <c r="J160" i="2"/>
  <c r="J153" i="2"/>
  <c r="J750" i="2"/>
  <c r="J820" i="2"/>
  <c r="J389" i="2"/>
  <c r="J814" i="2"/>
  <c r="J250" i="2"/>
  <c r="J42" i="2"/>
  <c r="J46" i="2"/>
  <c r="J112" i="2"/>
  <c r="J109" i="2"/>
  <c r="J106" i="2"/>
  <c r="J113" i="2"/>
  <c r="J114" i="2"/>
  <c r="J116" i="2"/>
  <c r="J811" i="2"/>
  <c r="J381" i="2"/>
  <c r="J247" i="2"/>
  <c r="J253" i="2"/>
  <c r="J800" i="2"/>
  <c r="H782" i="2"/>
  <c r="J782" i="2"/>
  <c r="J738" i="2"/>
  <c r="J744" i="2"/>
  <c r="J819" i="2"/>
  <c r="J382" i="2"/>
  <c r="J822" i="2"/>
  <c r="J391" i="2"/>
  <c r="J821" i="2"/>
  <c r="J817" i="2"/>
  <c r="J244" i="2"/>
  <c r="J246" i="2"/>
  <c r="J36" i="2"/>
  <c r="J39" i="2"/>
  <c r="J903" i="2"/>
  <c r="J909" i="2"/>
  <c r="J195" i="2"/>
  <c r="J196" i="2"/>
  <c r="J194" i="2"/>
  <c r="J198" i="2"/>
  <c r="J205" i="2"/>
  <c r="J435" i="2"/>
  <c r="J430" i="2"/>
  <c r="J429" i="2"/>
  <c r="J423" i="2"/>
  <c r="J433" i="2"/>
  <c r="J294" i="2"/>
  <c r="J298" i="2"/>
  <c r="J289" i="2"/>
  <c r="J300" i="2"/>
  <c r="J186" i="2"/>
  <c r="H168" i="2"/>
  <c r="J740" i="2"/>
  <c r="J751" i="2"/>
  <c r="J384" i="2"/>
  <c r="J392" i="2"/>
  <c r="J380" i="2"/>
  <c r="J377" i="2"/>
  <c r="J813" i="2"/>
  <c r="J736" i="2"/>
  <c r="J753" i="2"/>
  <c r="J191" i="2"/>
  <c r="J208" i="2"/>
  <c r="J248" i="2"/>
  <c r="J249" i="2"/>
  <c r="J35" i="2"/>
  <c r="J587" i="2"/>
  <c r="J580" i="2"/>
  <c r="J575" i="2"/>
  <c r="J577" i="2"/>
  <c r="J591" i="2"/>
  <c r="J589" i="2"/>
  <c r="J584" i="2"/>
  <c r="J583" i="2"/>
  <c r="H713" i="2"/>
  <c r="J731" i="2"/>
  <c r="J161" i="2"/>
  <c r="J155" i="2"/>
  <c r="J386" i="2"/>
  <c r="J385" i="2"/>
  <c r="J741" i="2"/>
  <c r="J816" i="2"/>
  <c r="J742" i="2"/>
  <c r="J806" i="2"/>
  <c r="J748" i="2"/>
  <c r="J245" i="2"/>
  <c r="J41" i="2"/>
  <c r="J43" i="2"/>
  <c r="J278" i="2"/>
  <c r="H260" i="2"/>
  <c r="J543" i="2"/>
  <c r="J530" i="2"/>
  <c r="J534" i="2"/>
  <c r="J535" i="2"/>
  <c r="J546" i="2"/>
  <c r="J541" i="2"/>
  <c r="J533" i="2"/>
  <c r="J542" i="2"/>
  <c r="J662" i="2"/>
  <c r="H644" i="2"/>
  <c r="J150" i="2"/>
  <c r="J147" i="2"/>
  <c r="J159" i="2"/>
  <c r="J149" i="2"/>
  <c r="J807" i="2"/>
  <c r="J375" i="2"/>
  <c r="J383" i="2"/>
  <c r="J808" i="2"/>
  <c r="J206" i="2"/>
  <c r="J203" i="2"/>
  <c r="J251" i="2"/>
  <c r="J32" i="2"/>
  <c r="J33" i="2"/>
  <c r="J44" i="2"/>
  <c r="J931" i="2"/>
  <c r="J932" i="2"/>
  <c r="J158" i="2"/>
  <c r="J145" i="2"/>
  <c r="J157" i="2"/>
  <c r="J146" i="2"/>
  <c r="J152" i="2"/>
  <c r="J154" i="2"/>
  <c r="J156" i="2"/>
  <c r="J910" i="2"/>
  <c r="J387" i="2"/>
  <c r="J752" i="2"/>
  <c r="J749" i="2"/>
  <c r="J426" i="2"/>
  <c r="J237" i="2"/>
  <c r="J40" i="2"/>
  <c r="J38" i="2"/>
  <c r="J31" i="2"/>
  <c r="J376" i="2"/>
  <c r="J129" i="2"/>
  <c r="J137" i="2"/>
  <c r="J132" i="2"/>
  <c r="J131" i="2"/>
  <c r="J366" i="3"/>
  <c r="J1795" i="3"/>
  <c r="J352" i="3"/>
  <c r="J1788" i="3"/>
  <c r="H283" i="2"/>
  <c r="J283" i="2"/>
  <c r="J1487" i="2"/>
  <c r="J1534" i="2"/>
  <c r="J1529" i="2"/>
  <c r="J2493" i="3"/>
  <c r="J2487" i="3"/>
  <c r="J996" i="3"/>
  <c r="J986" i="3"/>
  <c r="J993" i="3"/>
  <c r="J994" i="3"/>
  <c r="J991" i="3"/>
  <c r="J990" i="3"/>
  <c r="J983" i="3"/>
  <c r="J995" i="3"/>
  <c r="J988" i="3"/>
  <c r="J997" i="3"/>
  <c r="J984" i="3"/>
  <c r="J992" i="3"/>
  <c r="J985" i="3"/>
  <c r="J999" i="3"/>
  <c r="J998" i="3"/>
  <c r="J1495" i="3"/>
  <c r="J1491" i="3"/>
  <c r="J1498" i="3"/>
  <c r="J1481" i="3"/>
  <c r="J1494" i="3"/>
  <c r="J1492" i="3"/>
  <c r="J1493" i="3"/>
  <c r="J1487" i="3"/>
  <c r="J1497" i="3"/>
  <c r="J1486" i="3"/>
  <c r="J1484" i="3"/>
  <c r="J1483" i="3"/>
  <c r="J1488" i="3"/>
  <c r="H1688" i="3"/>
  <c r="J1706" i="3"/>
  <c r="J2410" i="3"/>
  <c r="J2426" i="3"/>
  <c r="J2419" i="3"/>
  <c r="J2414" i="3"/>
  <c r="J2543" i="3"/>
  <c r="H2525" i="3"/>
  <c r="J1659" i="2"/>
  <c r="H1641" i="2"/>
  <c r="J2492" i="3"/>
  <c r="J2481" i="3"/>
  <c r="J2489" i="3"/>
  <c r="J2491" i="3"/>
  <c r="J2485" i="3"/>
  <c r="J2479" i="3"/>
  <c r="J1481" i="2"/>
  <c r="J1540" i="2"/>
  <c r="J1535" i="2"/>
  <c r="J2484" i="3"/>
  <c r="J2089" i="2"/>
  <c r="H2071" i="2"/>
  <c r="J2071" i="2"/>
  <c r="J2436" i="3"/>
  <c r="J2434" i="3"/>
  <c r="J2439" i="3"/>
  <c r="J2443" i="3"/>
  <c r="J2433" i="3"/>
  <c r="J2438" i="3"/>
  <c r="J2725" i="3"/>
  <c r="J2715" i="3"/>
  <c r="J2714" i="3"/>
  <c r="J2717" i="3"/>
  <c r="J2724" i="3"/>
  <c r="J2711" i="3"/>
  <c r="J2718" i="3"/>
  <c r="J2726" i="3"/>
  <c r="J2721" i="3"/>
  <c r="J1543" i="2"/>
  <c r="J1538" i="2"/>
  <c r="J1939" i="2"/>
  <c r="J1485" i="2"/>
  <c r="J1489" i="2"/>
  <c r="J2488" i="3"/>
  <c r="J2482" i="3"/>
  <c r="J2653" i="3"/>
  <c r="J2643" i="3"/>
  <c r="J2642" i="3"/>
  <c r="J2366" i="3"/>
  <c r="H2348" i="3"/>
  <c r="J1539" i="2"/>
  <c r="J1530" i="2"/>
  <c r="J1541" i="2"/>
  <c r="J1494" i="2"/>
  <c r="J1496" i="2"/>
  <c r="J1482" i="2"/>
  <c r="J2496" i="3"/>
  <c r="J1253" i="2"/>
  <c r="H1235" i="2"/>
  <c r="J1345" i="3"/>
  <c r="H1327" i="3"/>
  <c r="J2136" i="3"/>
  <c r="H2118" i="3"/>
  <c r="J2118" i="3"/>
  <c r="J360" i="3"/>
  <c r="J367" i="3"/>
  <c r="J358" i="3"/>
  <c r="J355" i="3"/>
  <c r="J354" i="3"/>
  <c r="J1787" i="3"/>
  <c r="J1784" i="3"/>
  <c r="J1533" i="2"/>
  <c r="J1536" i="2"/>
  <c r="J1542" i="2"/>
  <c r="J1486" i="2"/>
  <c r="J1483" i="2"/>
  <c r="J2480" i="3"/>
  <c r="J413" i="3"/>
  <c r="J412" i="3"/>
  <c r="J403" i="3"/>
  <c r="J414" i="3"/>
  <c r="J2502" i="3"/>
  <c r="J2513" i="3"/>
  <c r="J2505" i="3"/>
  <c r="J2508" i="3"/>
  <c r="J2516" i="3"/>
  <c r="J2519" i="3"/>
  <c r="H2571" i="3"/>
  <c r="J2589" i="3"/>
  <c r="J368" i="3"/>
  <c r="J362" i="3"/>
  <c r="J1796" i="3"/>
  <c r="J1789" i="3"/>
  <c r="J1493" i="2"/>
  <c r="J1495" i="2"/>
  <c r="J1528" i="2"/>
  <c r="J1527" i="2"/>
  <c r="J2483" i="3"/>
  <c r="J1648" i="3"/>
  <c r="J1652" i="3"/>
  <c r="J1644" i="3"/>
  <c r="J1361" i="3"/>
  <c r="J1359" i="3"/>
  <c r="J1797" i="2"/>
  <c r="H1779" i="2"/>
  <c r="J85" i="3"/>
  <c r="J136" i="3"/>
  <c r="J128" i="3"/>
  <c r="J126" i="3"/>
  <c r="J137" i="3"/>
  <c r="J124" i="3"/>
  <c r="J132" i="3"/>
  <c r="J139" i="3"/>
  <c r="J134" i="3"/>
  <c r="J135" i="3"/>
  <c r="J122" i="3"/>
  <c r="J123" i="3"/>
  <c r="J129" i="3"/>
  <c r="J130" i="3"/>
  <c r="J398" i="3"/>
  <c r="J569" i="3"/>
  <c r="J555" i="3"/>
  <c r="J553" i="3"/>
  <c r="J552" i="3"/>
  <c r="J559" i="3"/>
  <c r="J565" i="3"/>
  <c r="J566" i="3"/>
  <c r="J567" i="3"/>
  <c r="J568" i="3"/>
  <c r="J558" i="3"/>
  <c r="J556" i="3"/>
  <c r="J608" i="3"/>
  <c r="J609" i="3"/>
  <c r="J1206" i="3"/>
  <c r="J1196" i="3"/>
  <c r="J1195" i="3"/>
  <c r="J1203" i="3"/>
  <c r="J1205" i="3"/>
  <c r="J1200" i="3"/>
  <c r="J1199" i="3"/>
  <c r="J1194" i="3"/>
  <c r="J1201" i="3"/>
  <c r="J1193" i="3"/>
  <c r="J1202" i="3"/>
  <c r="J1970" i="3"/>
  <c r="J1963" i="3"/>
  <c r="J1967" i="3"/>
  <c r="J1960" i="3"/>
  <c r="J1962" i="3"/>
  <c r="J1969" i="3"/>
  <c r="J2014" i="3"/>
  <c r="J2018" i="3"/>
  <c r="J2011" i="3"/>
  <c r="J2015" i="3"/>
  <c r="J2008" i="3"/>
  <c r="J2020" i="3"/>
  <c r="J2009" i="3"/>
  <c r="J2019" i="3"/>
  <c r="J2016" i="3"/>
  <c r="J2017" i="3"/>
  <c r="J2007" i="3"/>
  <c r="J2067" i="3"/>
  <c r="J2053" i="3"/>
  <c r="H2049" i="3"/>
  <c r="J2462" i="3"/>
  <c r="J2473" i="3"/>
  <c r="J2472" i="3"/>
  <c r="J2459" i="3"/>
  <c r="J2458" i="3"/>
  <c r="J2456" i="3"/>
  <c r="J1783" i="3"/>
  <c r="J1780" i="3"/>
  <c r="J1793" i="3"/>
  <c r="J1490" i="2"/>
  <c r="J1492" i="2"/>
  <c r="J1531" i="2"/>
  <c r="J1497" i="2"/>
  <c r="J2490" i="3"/>
  <c r="J2486" i="3"/>
  <c r="J982" i="3"/>
  <c r="J1189" i="3"/>
  <c r="J657" i="3"/>
  <c r="J659" i="3"/>
  <c r="J649" i="3"/>
  <c r="J654" i="3"/>
  <c r="J647" i="3"/>
  <c r="J653" i="3"/>
  <c r="J651" i="3"/>
  <c r="J646" i="3"/>
  <c r="J645" i="3"/>
  <c r="J650" i="3"/>
  <c r="J660" i="3"/>
  <c r="J652" i="3"/>
  <c r="J884" i="3"/>
  <c r="J880" i="3"/>
  <c r="J875" i="3"/>
  <c r="J879" i="3"/>
  <c r="J883" i="3"/>
  <c r="J876" i="3"/>
  <c r="J890" i="3"/>
  <c r="J877" i="3"/>
  <c r="J878" i="3"/>
  <c r="J891" i="3"/>
  <c r="J886" i="3"/>
  <c r="J889" i="3"/>
  <c r="J882" i="3"/>
  <c r="J1538" i="3"/>
  <c r="J1531" i="3"/>
  <c r="J1535" i="3"/>
  <c r="J1543" i="3"/>
  <c r="J1541" i="3"/>
  <c r="J1539" i="3"/>
  <c r="J1527" i="3"/>
  <c r="J1532" i="3"/>
  <c r="J1540" i="3"/>
  <c r="J1528" i="3"/>
  <c r="J1530" i="3"/>
  <c r="J1146" i="3"/>
  <c r="J1276" i="2"/>
  <c r="J2204" i="2"/>
  <c r="J1158" i="3"/>
  <c r="J46" i="3"/>
  <c r="J1056" i="3"/>
  <c r="J1065" i="3"/>
  <c r="H1871" i="2"/>
  <c r="J1871" i="2"/>
  <c r="J1307" i="3"/>
  <c r="J1061" i="3"/>
  <c r="J1058" i="3"/>
  <c r="J859" i="3"/>
  <c r="H2616" i="2"/>
  <c r="J2616" i="2"/>
  <c r="J1055" i="3"/>
  <c r="J1053" i="3"/>
  <c r="J1014" i="3"/>
  <c r="A5" i="1"/>
  <c r="G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L1954" i="2"/>
  <c r="L1955" i="2"/>
  <c r="L1956" i="2"/>
  <c r="L1957" i="2"/>
  <c r="L1958" i="2"/>
  <c r="L1959" i="2"/>
  <c r="L1960" i="2"/>
  <c r="L1961" i="2"/>
  <c r="L1962" i="2"/>
  <c r="L1963" i="2"/>
  <c r="L1964" i="2"/>
  <c r="L1965" i="2"/>
  <c r="L1966" i="2"/>
  <c r="L1967" i="2"/>
  <c r="L1968" i="2"/>
  <c r="L1969" i="2"/>
  <c r="L1970" i="2"/>
  <c r="L1971" i="2"/>
  <c r="L1972" i="2"/>
  <c r="L1973" i="2"/>
  <c r="L1974" i="2"/>
  <c r="L1975" i="2"/>
  <c r="L1025" i="2"/>
  <c r="J644" i="2"/>
  <c r="J168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2452" i="2"/>
  <c r="L2453" i="2"/>
  <c r="L2454" i="2"/>
  <c r="L2455" i="2"/>
  <c r="L2456" i="2"/>
  <c r="L2457" i="2"/>
  <c r="L2458" i="2"/>
  <c r="L2459" i="2"/>
  <c r="L2460" i="2"/>
  <c r="L2461" i="2"/>
  <c r="L2462" i="2"/>
  <c r="L2463" i="2"/>
  <c r="L2464" i="2"/>
  <c r="L2465" i="2"/>
  <c r="L2466" i="2"/>
  <c r="L2467" i="2"/>
  <c r="L2468" i="2"/>
  <c r="L2469" i="2"/>
  <c r="L2470" i="2"/>
  <c r="L2471" i="2"/>
  <c r="L2472" i="2"/>
  <c r="L2473" i="2"/>
  <c r="L2474" i="2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1547" i="3"/>
  <c r="L1525" i="3"/>
  <c r="L1526" i="3"/>
  <c r="L1527" i="3"/>
  <c r="L1528" i="3"/>
  <c r="L1529" i="3"/>
  <c r="L1530" i="3"/>
  <c r="L1531" i="3"/>
  <c r="L1532" i="3"/>
  <c r="L1533" i="3"/>
  <c r="L1534" i="3"/>
  <c r="L1535" i="3"/>
  <c r="L1536" i="3"/>
  <c r="L1537" i="3"/>
  <c r="L1538" i="3"/>
  <c r="L1539" i="3"/>
  <c r="L1540" i="3"/>
  <c r="L1541" i="3"/>
  <c r="L1542" i="3"/>
  <c r="L1543" i="3"/>
  <c r="L1544" i="3"/>
  <c r="L1545" i="3"/>
  <c r="L1546" i="3"/>
  <c r="L2454" i="3"/>
  <c r="L2455" i="3"/>
  <c r="L2456" i="3"/>
  <c r="L2457" i="3"/>
  <c r="L2458" i="3"/>
  <c r="L2459" i="3"/>
  <c r="L2460" i="3"/>
  <c r="L2461" i="3"/>
  <c r="L2462" i="3"/>
  <c r="L2463" i="3"/>
  <c r="L2464" i="3"/>
  <c r="L2465" i="3"/>
  <c r="L2466" i="3"/>
  <c r="L2467" i="3"/>
  <c r="L2468" i="3"/>
  <c r="L2469" i="3"/>
  <c r="L2470" i="3"/>
  <c r="L2471" i="3"/>
  <c r="L2472" i="3"/>
  <c r="L2473" i="3"/>
  <c r="L2474" i="3"/>
  <c r="L2475" i="3"/>
  <c r="L2476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955" i="3"/>
  <c r="L1956" i="3"/>
  <c r="L1957" i="3"/>
  <c r="L1958" i="3"/>
  <c r="L1959" i="3"/>
  <c r="L1960" i="3"/>
  <c r="L1961" i="3"/>
  <c r="L1962" i="3"/>
  <c r="L1963" i="3"/>
  <c r="L1964" i="3"/>
  <c r="L1965" i="3"/>
  <c r="L1966" i="3"/>
  <c r="L1967" i="3"/>
  <c r="L1968" i="3"/>
  <c r="L1969" i="3"/>
  <c r="L1970" i="3"/>
  <c r="L1971" i="3"/>
  <c r="L1972" i="3"/>
  <c r="L1973" i="3"/>
  <c r="L1974" i="3"/>
  <c r="L1975" i="3"/>
  <c r="L1976" i="3"/>
  <c r="L1977" i="3"/>
  <c r="L595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M1908" i="3"/>
  <c r="M1909" i="3"/>
  <c r="M1910" i="3"/>
  <c r="M1911" i="3"/>
  <c r="M1912" i="3"/>
  <c r="M1913" i="3"/>
  <c r="M1914" i="3"/>
  <c r="M1915" i="3"/>
  <c r="M1916" i="3"/>
  <c r="M1917" i="3"/>
  <c r="M1918" i="3"/>
  <c r="M1919" i="3"/>
  <c r="M1920" i="3"/>
  <c r="M1921" i="3"/>
  <c r="M1922" i="3"/>
  <c r="M1923" i="3"/>
  <c r="M1924" i="3"/>
  <c r="M1925" i="3"/>
  <c r="M1926" i="3"/>
  <c r="M1927" i="3"/>
  <c r="M1928" i="3"/>
  <c r="M1929" i="3"/>
  <c r="M1930" i="3"/>
  <c r="M1931" i="3"/>
  <c r="M1932" i="3"/>
  <c r="M1933" i="3"/>
  <c r="M1934" i="3"/>
  <c r="M1935" i="3"/>
  <c r="M1936" i="3"/>
  <c r="M1937" i="3"/>
  <c r="M1938" i="3"/>
  <c r="M1939" i="3"/>
  <c r="M1940" i="3"/>
  <c r="M1941" i="3"/>
  <c r="M1942" i="3"/>
  <c r="M1943" i="3"/>
  <c r="M1944" i="3"/>
  <c r="M1945" i="3"/>
  <c r="M1946" i="3"/>
  <c r="M1947" i="3"/>
  <c r="M1948" i="3"/>
  <c r="M1949" i="3"/>
  <c r="M1950" i="3"/>
  <c r="M1951" i="3"/>
  <c r="M1952" i="3"/>
  <c r="M1953" i="3"/>
  <c r="M1954" i="3"/>
  <c r="M1955" i="3"/>
  <c r="M1956" i="3"/>
  <c r="M1957" i="3"/>
  <c r="M1958" i="3"/>
  <c r="M1959" i="3"/>
  <c r="M1960" i="3"/>
  <c r="M1961" i="3"/>
  <c r="M1962" i="3"/>
  <c r="M1963" i="3"/>
  <c r="M1964" i="3"/>
  <c r="M1965" i="3"/>
  <c r="M1966" i="3"/>
  <c r="M1967" i="3"/>
  <c r="M1968" i="3"/>
  <c r="M1969" i="3"/>
  <c r="M1970" i="3"/>
  <c r="M1971" i="3"/>
  <c r="M1972" i="3"/>
  <c r="M1973" i="3"/>
  <c r="M1974" i="3"/>
  <c r="M1975" i="3"/>
  <c r="M1976" i="3"/>
  <c r="M1977" i="3"/>
  <c r="M1978" i="3"/>
  <c r="M1979" i="3"/>
  <c r="M1980" i="3"/>
  <c r="M1981" i="3"/>
  <c r="M1982" i="3"/>
  <c r="M1983" i="3"/>
  <c r="M1984" i="3"/>
  <c r="M1985" i="3"/>
  <c r="M1986" i="3"/>
  <c r="M1987" i="3"/>
  <c r="M1988" i="3"/>
  <c r="M1989" i="3"/>
  <c r="M1990" i="3"/>
  <c r="M1991" i="3"/>
  <c r="M1992" i="3"/>
  <c r="M1993" i="3"/>
  <c r="M1994" i="3"/>
  <c r="M1995" i="3"/>
  <c r="M1996" i="3"/>
  <c r="M1997" i="3"/>
  <c r="M1998" i="3"/>
  <c r="M1999" i="3"/>
  <c r="M2000" i="3"/>
  <c r="M2001" i="3"/>
  <c r="M2002" i="3"/>
  <c r="M2003" i="3"/>
  <c r="M2004" i="3"/>
  <c r="M2005" i="3"/>
  <c r="M2006" i="3"/>
  <c r="M2007" i="3"/>
  <c r="M2008" i="3"/>
  <c r="M2009" i="3"/>
  <c r="M2010" i="3"/>
  <c r="M2011" i="3"/>
  <c r="M2012" i="3"/>
  <c r="M2013" i="3"/>
  <c r="M2014" i="3"/>
  <c r="M2015" i="3"/>
  <c r="M2016" i="3"/>
  <c r="M2017" i="3"/>
  <c r="M2018" i="3"/>
  <c r="M2019" i="3"/>
  <c r="M2020" i="3"/>
  <c r="M2021" i="3"/>
  <c r="M2022" i="3"/>
  <c r="M2023" i="3"/>
  <c r="M2024" i="3"/>
  <c r="M2025" i="3"/>
  <c r="M2026" i="3"/>
  <c r="M2027" i="3"/>
  <c r="M2028" i="3"/>
  <c r="M2029" i="3"/>
  <c r="M2030" i="3"/>
  <c r="M2031" i="3"/>
  <c r="M2032" i="3"/>
  <c r="M2033" i="3"/>
  <c r="M2034" i="3"/>
  <c r="M2035" i="3"/>
  <c r="M2036" i="3"/>
  <c r="M2037" i="3"/>
  <c r="M2038" i="3"/>
  <c r="M2039" i="3"/>
  <c r="M2040" i="3"/>
  <c r="M2041" i="3"/>
  <c r="M2042" i="3"/>
  <c r="M2043" i="3"/>
  <c r="M2044" i="3"/>
  <c r="M2045" i="3"/>
  <c r="M2046" i="3"/>
  <c r="M2047" i="3"/>
  <c r="M2048" i="3"/>
  <c r="M2049" i="3"/>
  <c r="M2050" i="3"/>
  <c r="M2051" i="3"/>
  <c r="M2052" i="3"/>
  <c r="M2053" i="3"/>
  <c r="M2054" i="3"/>
  <c r="M2055" i="3"/>
  <c r="M2056" i="3"/>
  <c r="M2057" i="3"/>
  <c r="M2058" i="3"/>
  <c r="M2059" i="3"/>
  <c r="M2060" i="3"/>
  <c r="M2061" i="3"/>
  <c r="M2062" i="3"/>
  <c r="M2063" i="3"/>
  <c r="M2064" i="3"/>
  <c r="M2065" i="3"/>
  <c r="M2066" i="3"/>
  <c r="M2067" i="3"/>
  <c r="M2068" i="3"/>
  <c r="M2069" i="3"/>
  <c r="M2070" i="3"/>
  <c r="M2071" i="3"/>
  <c r="M2072" i="3"/>
  <c r="M2073" i="3"/>
  <c r="M2074" i="3"/>
  <c r="M2075" i="3"/>
  <c r="M2076" i="3"/>
  <c r="M2077" i="3"/>
  <c r="M2078" i="3"/>
  <c r="M2079" i="3"/>
  <c r="M2080" i="3"/>
  <c r="M2081" i="3"/>
  <c r="M2082" i="3"/>
  <c r="M2083" i="3"/>
  <c r="M2084" i="3"/>
  <c r="M2085" i="3"/>
  <c r="M2086" i="3"/>
  <c r="M2087" i="3"/>
  <c r="M2088" i="3"/>
  <c r="M2089" i="3"/>
  <c r="M2090" i="3"/>
  <c r="M2091" i="3"/>
  <c r="M2092" i="3"/>
  <c r="M2093" i="3"/>
  <c r="M2094" i="3"/>
  <c r="M2095" i="3"/>
  <c r="M2096" i="3"/>
  <c r="M2097" i="3"/>
  <c r="M2098" i="3"/>
  <c r="M2099" i="3"/>
  <c r="M2100" i="3"/>
  <c r="M2101" i="3"/>
  <c r="M2102" i="3"/>
  <c r="M2103" i="3"/>
  <c r="M2104" i="3"/>
  <c r="M2105" i="3"/>
  <c r="M2106" i="3"/>
  <c r="M2107" i="3"/>
  <c r="M2108" i="3"/>
  <c r="M2109" i="3"/>
  <c r="M2110" i="3"/>
  <c r="M2111" i="3"/>
  <c r="M2112" i="3"/>
  <c r="M2113" i="3"/>
  <c r="M2114" i="3"/>
  <c r="M2115" i="3"/>
  <c r="M2116" i="3"/>
  <c r="M2117" i="3"/>
  <c r="M2118" i="3"/>
  <c r="M2119" i="3"/>
  <c r="M2120" i="3"/>
  <c r="M2121" i="3"/>
  <c r="M2122" i="3"/>
  <c r="M2123" i="3"/>
  <c r="M2124" i="3"/>
  <c r="M2125" i="3"/>
  <c r="M2126" i="3"/>
  <c r="M2127" i="3"/>
  <c r="M2128" i="3"/>
  <c r="M2129" i="3"/>
  <c r="M2130" i="3"/>
  <c r="M2131" i="3"/>
  <c r="M2132" i="3"/>
  <c r="M2133" i="3"/>
  <c r="M2134" i="3"/>
  <c r="M2135" i="3"/>
  <c r="M2136" i="3"/>
  <c r="M2137" i="3"/>
  <c r="M2138" i="3"/>
  <c r="M2139" i="3"/>
  <c r="M2140" i="3"/>
  <c r="M2141" i="3"/>
  <c r="M2142" i="3"/>
  <c r="M2143" i="3"/>
  <c r="M2144" i="3"/>
  <c r="M2145" i="3"/>
  <c r="M2146" i="3"/>
  <c r="M2147" i="3"/>
  <c r="M2148" i="3"/>
  <c r="M2149" i="3"/>
  <c r="M2150" i="3"/>
  <c r="M2151" i="3"/>
  <c r="M2152" i="3"/>
  <c r="M2153" i="3"/>
  <c r="M2154" i="3"/>
  <c r="M2155" i="3"/>
  <c r="M2156" i="3"/>
  <c r="M2157" i="3"/>
  <c r="M2158" i="3"/>
  <c r="M2159" i="3"/>
  <c r="M2160" i="3"/>
  <c r="M2161" i="3"/>
  <c r="M2162" i="3"/>
  <c r="M2163" i="3"/>
  <c r="M2164" i="3"/>
  <c r="M2165" i="3"/>
  <c r="M2166" i="3"/>
  <c r="M2167" i="3"/>
  <c r="M2168" i="3"/>
  <c r="M2169" i="3"/>
  <c r="M2170" i="3"/>
  <c r="M2171" i="3"/>
  <c r="M2172" i="3"/>
  <c r="M2173" i="3"/>
  <c r="M2174" i="3"/>
  <c r="M2175" i="3"/>
  <c r="M2176" i="3"/>
  <c r="M2177" i="3"/>
  <c r="M2178" i="3"/>
  <c r="M2179" i="3"/>
  <c r="M2180" i="3"/>
  <c r="M2181" i="3"/>
  <c r="M2182" i="3"/>
  <c r="M2183" i="3"/>
  <c r="M2184" i="3"/>
  <c r="M2185" i="3"/>
  <c r="M2186" i="3"/>
  <c r="M2187" i="3"/>
  <c r="M2188" i="3"/>
  <c r="M2189" i="3"/>
  <c r="M2190" i="3"/>
  <c r="M2191" i="3"/>
  <c r="M2192" i="3"/>
  <c r="M2193" i="3"/>
  <c r="M2194" i="3"/>
  <c r="M2195" i="3"/>
  <c r="M2196" i="3"/>
  <c r="M2197" i="3"/>
  <c r="M2198" i="3"/>
  <c r="M2199" i="3"/>
  <c r="M2200" i="3"/>
  <c r="M2201" i="3"/>
  <c r="M2202" i="3"/>
  <c r="M2203" i="3"/>
  <c r="M2204" i="3"/>
  <c r="M2205" i="3"/>
  <c r="M2206" i="3"/>
  <c r="M2207" i="3"/>
  <c r="M2208" i="3"/>
  <c r="M2209" i="3"/>
  <c r="M2210" i="3"/>
  <c r="M2211" i="3"/>
  <c r="M2212" i="3"/>
  <c r="M2213" i="3"/>
  <c r="M2214" i="3"/>
  <c r="M2215" i="3"/>
  <c r="M2216" i="3"/>
  <c r="M2217" i="3"/>
  <c r="M2218" i="3"/>
  <c r="M2219" i="3"/>
  <c r="M2220" i="3"/>
  <c r="M2221" i="3"/>
  <c r="M2222" i="3"/>
  <c r="M2223" i="3"/>
  <c r="M2224" i="3"/>
  <c r="M2225" i="3"/>
  <c r="M2226" i="3"/>
  <c r="M2227" i="3"/>
  <c r="M2228" i="3"/>
  <c r="M2229" i="3"/>
  <c r="M2230" i="3"/>
  <c r="M2231" i="3"/>
  <c r="M2232" i="3"/>
  <c r="M2233" i="3"/>
  <c r="M2234" i="3"/>
  <c r="M2235" i="3"/>
  <c r="M2236" i="3"/>
  <c r="M2237" i="3"/>
  <c r="M2238" i="3"/>
  <c r="M2239" i="3"/>
  <c r="M2240" i="3"/>
  <c r="M2241" i="3"/>
  <c r="M2242" i="3"/>
  <c r="M2243" i="3"/>
  <c r="M2244" i="3"/>
  <c r="M2245" i="3"/>
  <c r="M2246" i="3"/>
  <c r="M2247" i="3"/>
  <c r="M2248" i="3"/>
  <c r="M2249" i="3"/>
  <c r="M2250" i="3"/>
  <c r="M2251" i="3"/>
  <c r="M2252" i="3"/>
  <c r="M2253" i="3"/>
  <c r="M2254" i="3"/>
  <c r="M2255" i="3"/>
  <c r="M2256" i="3"/>
  <c r="M2257" i="3"/>
  <c r="M2258" i="3"/>
  <c r="M2259" i="3"/>
  <c r="M2260" i="3"/>
  <c r="M2261" i="3"/>
  <c r="M2262" i="3"/>
  <c r="M2263" i="3"/>
  <c r="M2264" i="3"/>
  <c r="M2265" i="3"/>
  <c r="M2266" i="3"/>
  <c r="M2267" i="3"/>
  <c r="M2268" i="3"/>
  <c r="M2269" i="3"/>
  <c r="M2270" i="3"/>
  <c r="M2271" i="3"/>
  <c r="M2272" i="3"/>
  <c r="M2273" i="3"/>
  <c r="M2274" i="3"/>
  <c r="M2275" i="3"/>
  <c r="M2276" i="3"/>
  <c r="M2277" i="3"/>
  <c r="M2278" i="3"/>
  <c r="M2279" i="3"/>
  <c r="M2280" i="3"/>
  <c r="M2281" i="3"/>
  <c r="M2282" i="3"/>
  <c r="M2283" i="3"/>
  <c r="M2284" i="3"/>
  <c r="M2285" i="3"/>
  <c r="M2286" i="3"/>
  <c r="M2287" i="3"/>
  <c r="M2288" i="3"/>
  <c r="M2289" i="3"/>
  <c r="M2290" i="3"/>
  <c r="M2291" i="3"/>
  <c r="M2292" i="3"/>
  <c r="M2293" i="3"/>
  <c r="M2294" i="3"/>
  <c r="M2295" i="3"/>
  <c r="M2296" i="3"/>
  <c r="M2297" i="3"/>
  <c r="M2298" i="3"/>
  <c r="M2299" i="3"/>
  <c r="M2300" i="3"/>
  <c r="M2301" i="3"/>
  <c r="M2302" i="3"/>
  <c r="M2303" i="3"/>
  <c r="M2304" i="3"/>
  <c r="M2305" i="3"/>
  <c r="M2306" i="3"/>
  <c r="M2307" i="3"/>
  <c r="M2308" i="3"/>
  <c r="M2309" i="3"/>
  <c r="M2310" i="3"/>
  <c r="M2311" i="3"/>
  <c r="M2312" i="3"/>
  <c r="M2313" i="3"/>
  <c r="M2314" i="3"/>
  <c r="M2315" i="3"/>
  <c r="M2316" i="3"/>
  <c r="M2317" i="3"/>
  <c r="M2318" i="3"/>
  <c r="M2319" i="3"/>
  <c r="M2320" i="3"/>
  <c r="M2321" i="3"/>
  <c r="M2322" i="3"/>
  <c r="M2323" i="3"/>
  <c r="M2324" i="3"/>
  <c r="M2325" i="3"/>
  <c r="M2326" i="3"/>
  <c r="M2327" i="3"/>
  <c r="M2328" i="3"/>
  <c r="M2329" i="3"/>
  <c r="M2330" i="3"/>
  <c r="M2331" i="3"/>
  <c r="M2332" i="3"/>
  <c r="M2333" i="3"/>
  <c r="M2334" i="3"/>
  <c r="M2335" i="3"/>
  <c r="M2336" i="3"/>
  <c r="M2337" i="3"/>
  <c r="M2338" i="3"/>
  <c r="M2339" i="3"/>
  <c r="M2340" i="3"/>
  <c r="M2341" i="3"/>
  <c r="M2342" i="3"/>
  <c r="M2343" i="3"/>
  <c r="M2344" i="3"/>
  <c r="M2345" i="3"/>
  <c r="M2346" i="3"/>
  <c r="M2347" i="3"/>
  <c r="M2348" i="3"/>
  <c r="M2349" i="3"/>
  <c r="M2350" i="3"/>
  <c r="M2351" i="3"/>
  <c r="M2352" i="3"/>
  <c r="M2353" i="3"/>
  <c r="M2354" i="3"/>
  <c r="M2355" i="3"/>
  <c r="M2356" i="3"/>
  <c r="M2357" i="3"/>
  <c r="M2358" i="3"/>
  <c r="M2359" i="3"/>
  <c r="M2360" i="3"/>
  <c r="M2361" i="3"/>
  <c r="M2362" i="3"/>
  <c r="M2363" i="3"/>
  <c r="M2364" i="3"/>
  <c r="M2365" i="3"/>
  <c r="M2366" i="3"/>
  <c r="M2367" i="3"/>
  <c r="M2368" i="3"/>
  <c r="M2369" i="3"/>
  <c r="M2370" i="3"/>
  <c r="M2371" i="3"/>
  <c r="M2372" i="3"/>
  <c r="M2373" i="3"/>
  <c r="M2374" i="3"/>
  <c r="M2375" i="3"/>
  <c r="M2376" i="3"/>
  <c r="M2377" i="3"/>
  <c r="M2378" i="3"/>
  <c r="M2379" i="3"/>
  <c r="M2380" i="3"/>
  <c r="M2381" i="3"/>
  <c r="M2382" i="3"/>
  <c r="M2383" i="3"/>
  <c r="M2384" i="3"/>
  <c r="M2385" i="3"/>
  <c r="M2386" i="3"/>
  <c r="M2387" i="3"/>
  <c r="M2388" i="3"/>
  <c r="M2389" i="3"/>
  <c r="M2390" i="3"/>
  <c r="M2391" i="3"/>
  <c r="M2392" i="3"/>
  <c r="M2393" i="3"/>
  <c r="M2394" i="3"/>
  <c r="M2395" i="3"/>
  <c r="M2396" i="3"/>
  <c r="M2397" i="3"/>
  <c r="M2398" i="3"/>
  <c r="M2399" i="3"/>
  <c r="M2400" i="3"/>
  <c r="M2401" i="3"/>
  <c r="M2402" i="3"/>
  <c r="M2403" i="3"/>
  <c r="M2404" i="3"/>
  <c r="M2405" i="3"/>
  <c r="M2406" i="3"/>
  <c r="M2407" i="3"/>
  <c r="M2408" i="3"/>
  <c r="M2409" i="3"/>
  <c r="M2410" i="3"/>
  <c r="M2411" i="3"/>
  <c r="M2412" i="3"/>
  <c r="M2413" i="3"/>
  <c r="M2414" i="3"/>
  <c r="M2415" i="3"/>
  <c r="M2416" i="3"/>
  <c r="M2417" i="3"/>
  <c r="M2418" i="3"/>
  <c r="M2419" i="3"/>
  <c r="M2420" i="3"/>
  <c r="M2421" i="3"/>
  <c r="M2422" i="3"/>
  <c r="M2423" i="3"/>
  <c r="M2424" i="3"/>
  <c r="M2425" i="3"/>
  <c r="M2426" i="3"/>
  <c r="M2427" i="3"/>
  <c r="M2428" i="3"/>
  <c r="M2429" i="3"/>
  <c r="M2430" i="3"/>
  <c r="M2431" i="3"/>
  <c r="M2432" i="3"/>
  <c r="M2433" i="3"/>
  <c r="M2434" i="3"/>
  <c r="M2435" i="3"/>
  <c r="M2436" i="3"/>
  <c r="M2437" i="3"/>
  <c r="M2438" i="3"/>
  <c r="M2439" i="3"/>
  <c r="M2440" i="3"/>
  <c r="M2441" i="3"/>
  <c r="M2442" i="3"/>
  <c r="M2443" i="3"/>
  <c r="M2444" i="3"/>
  <c r="M2445" i="3"/>
  <c r="M2446" i="3"/>
  <c r="M2447" i="3"/>
  <c r="M2448" i="3"/>
  <c r="M2449" i="3"/>
  <c r="M2450" i="3"/>
  <c r="M2451" i="3"/>
  <c r="M2452" i="3"/>
  <c r="M2453" i="3"/>
  <c r="M2454" i="3"/>
  <c r="M2455" i="3"/>
  <c r="M2456" i="3"/>
  <c r="M2457" i="3"/>
  <c r="M2458" i="3"/>
  <c r="M2459" i="3"/>
  <c r="M2460" i="3"/>
  <c r="M2461" i="3"/>
  <c r="M2462" i="3"/>
  <c r="M2463" i="3"/>
  <c r="M2464" i="3"/>
  <c r="M2465" i="3"/>
  <c r="M2466" i="3"/>
  <c r="M2467" i="3"/>
  <c r="M2468" i="3"/>
  <c r="M2469" i="3"/>
  <c r="M2470" i="3"/>
  <c r="M2471" i="3"/>
  <c r="M2472" i="3"/>
  <c r="M2473" i="3"/>
  <c r="M2474" i="3"/>
  <c r="M2475" i="3"/>
  <c r="M2476" i="3"/>
  <c r="M2477" i="3"/>
  <c r="M2478" i="3"/>
  <c r="M2479" i="3"/>
  <c r="M2480" i="3"/>
  <c r="M2481" i="3"/>
  <c r="M2482" i="3"/>
  <c r="M2483" i="3"/>
  <c r="M2484" i="3"/>
  <c r="M2485" i="3"/>
  <c r="M2486" i="3"/>
  <c r="M2487" i="3"/>
  <c r="M2488" i="3"/>
  <c r="M2489" i="3"/>
  <c r="M2490" i="3"/>
  <c r="M2491" i="3"/>
  <c r="M2492" i="3"/>
  <c r="M2493" i="3"/>
  <c r="M2494" i="3"/>
  <c r="M2495" i="3"/>
  <c r="M2496" i="3"/>
  <c r="M2497" i="3"/>
  <c r="M2498" i="3"/>
  <c r="M2499" i="3"/>
  <c r="M2500" i="3"/>
  <c r="M2501" i="3"/>
  <c r="M2502" i="3"/>
  <c r="M2503" i="3"/>
  <c r="M2504" i="3"/>
  <c r="M2505" i="3"/>
  <c r="M2506" i="3"/>
  <c r="M2507" i="3"/>
  <c r="M2508" i="3"/>
  <c r="M2509" i="3"/>
  <c r="M2510" i="3"/>
  <c r="M2511" i="3"/>
  <c r="M2512" i="3"/>
  <c r="M2513" i="3"/>
  <c r="M2514" i="3"/>
  <c r="M2515" i="3"/>
  <c r="M2516" i="3"/>
  <c r="M2517" i="3"/>
  <c r="M2518" i="3"/>
  <c r="M2519" i="3"/>
  <c r="M2520" i="3"/>
  <c r="M2521" i="3"/>
  <c r="M2522" i="3"/>
  <c r="M2523" i="3"/>
  <c r="M2524" i="3"/>
  <c r="M2525" i="3"/>
  <c r="M2526" i="3"/>
  <c r="M2527" i="3"/>
  <c r="M2528" i="3"/>
  <c r="M2529" i="3"/>
  <c r="M2530" i="3"/>
  <c r="M2531" i="3"/>
  <c r="M2532" i="3"/>
  <c r="M2533" i="3"/>
  <c r="M2534" i="3"/>
  <c r="M2535" i="3"/>
  <c r="M2536" i="3"/>
  <c r="M2537" i="3"/>
  <c r="M2538" i="3"/>
  <c r="M2539" i="3"/>
  <c r="M2540" i="3"/>
  <c r="M2541" i="3"/>
  <c r="M2542" i="3"/>
  <c r="M2543" i="3"/>
  <c r="M2544" i="3"/>
  <c r="M2545" i="3"/>
  <c r="M2546" i="3"/>
  <c r="M2547" i="3"/>
  <c r="M2548" i="3"/>
  <c r="M2549" i="3"/>
  <c r="M2550" i="3"/>
  <c r="M2551" i="3"/>
  <c r="M2552" i="3"/>
  <c r="M2553" i="3"/>
  <c r="M2554" i="3"/>
  <c r="M2555" i="3"/>
  <c r="M2556" i="3"/>
  <c r="M2557" i="3"/>
  <c r="M2558" i="3"/>
  <c r="M2559" i="3"/>
  <c r="M2560" i="3"/>
  <c r="M2561" i="3"/>
  <c r="M2562" i="3"/>
  <c r="M2563" i="3"/>
  <c r="M2564" i="3"/>
  <c r="M2565" i="3"/>
  <c r="M2566" i="3"/>
  <c r="M2567" i="3"/>
  <c r="M2568" i="3"/>
  <c r="M2569" i="3"/>
  <c r="M2570" i="3"/>
  <c r="M2571" i="3"/>
  <c r="M2572" i="3"/>
  <c r="M2573" i="3"/>
  <c r="M2574" i="3"/>
  <c r="M2575" i="3"/>
  <c r="M2576" i="3"/>
  <c r="M2577" i="3"/>
  <c r="M2578" i="3"/>
  <c r="M2579" i="3"/>
  <c r="M2580" i="3"/>
  <c r="M2581" i="3"/>
  <c r="M2582" i="3"/>
  <c r="M2583" i="3"/>
  <c r="M2584" i="3"/>
  <c r="M2585" i="3"/>
  <c r="M2586" i="3"/>
  <c r="M2587" i="3"/>
  <c r="M2588" i="3"/>
  <c r="M2589" i="3"/>
  <c r="M2590" i="3"/>
  <c r="M2591" i="3"/>
  <c r="M2592" i="3"/>
  <c r="M2593" i="3"/>
  <c r="M2594" i="3"/>
  <c r="M2595" i="3"/>
  <c r="M2596" i="3"/>
  <c r="M2597" i="3"/>
  <c r="M2598" i="3"/>
  <c r="M2599" i="3"/>
  <c r="M2600" i="3"/>
  <c r="M2601" i="3"/>
  <c r="M2602" i="3"/>
  <c r="M2603" i="3"/>
  <c r="M2604" i="3"/>
  <c r="M2605" i="3"/>
  <c r="M2606" i="3"/>
  <c r="M2607" i="3"/>
  <c r="M2608" i="3"/>
  <c r="M2609" i="3"/>
  <c r="M2610" i="3"/>
  <c r="M2611" i="3"/>
  <c r="M2612" i="3"/>
  <c r="M2613" i="3"/>
  <c r="M2614" i="3"/>
  <c r="M2615" i="3"/>
  <c r="M2616" i="3"/>
  <c r="M2617" i="3"/>
  <c r="M2618" i="3"/>
  <c r="M2619" i="3"/>
  <c r="M2620" i="3"/>
  <c r="M2621" i="3"/>
  <c r="M2622" i="3"/>
  <c r="M2623" i="3"/>
  <c r="M2624" i="3"/>
  <c r="M2625" i="3"/>
  <c r="M2626" i="3"/>
  <c r="M2627" i="3"/>
  <c r="M2628" i="3"/>
  <c r="M2629" i="3"/>
  <c r="M2630" i="3"/>
  <c r="M2631" i="3"/>
  <c r="M2632" i="3"/>
  <c r="M2633" i="3"/>
  <c r="M2634" i="3"/>
  <c r="M2635" i="3"/>
  <c r="M2636" i="3"/>
  <c r="M2637" i="3"/>
  <c r="M2638" i="3"/>
  <c r="M2639" i="3"/>
  <c r="M2640" i="3"/>
  <c r="M2641" i="3"/>
  <c r="M2642" i="3"/>
  <c r="M2643" i="3"/>
  <c r="M2644" i="3"/>
  <c r="M2645" i="3"/>
  <c r="M2646" i="3"/>
  <c r="M2647" i="3"/>
  <c r="M2648" i="3"/>
  <c r="M2649" i="3"/>
  <c r="M2650" i="3"/>
  <c r="M2651" i="3"/>
  <c r="M2652" i="3"/>
  <c r="M2653" i="3"/>
  <c r="M2654" i="3"/>
  <c r="M2655" i="3"/>
  <c r="M2656" i="3"/>
  <c r="M2657" i="3"/>
  <c r="M2658" i="3"/>
  <c r="M2659" i="3"/>
  <c r="M2660" i="3"/>
  <c r="M2661" i="3"/>
  <c r="M2662" i="3"/>
  <c r="M2663" i="3"/>
  <c r="M2664" i="3"/>
  <c r="M2665" i="3"/>
  <c r="M2666" i="3"/>
  <c r="M2667" i="3"/>
  <c r="M2668" i="3"/>
  <c r="M2669" i="3"/>
  <c r="M2670" i="3"/>
  <c r="M2671" i="3"/>
  <c r="M2672" i="3"/>
  <c r="M2673" i="3"/>
  <c r="M2674" i="3"/>
  <c r="M2675" i="3"/>
  <c r="M2676" i="3"/>
  <c r="M2677" i="3"/>
  <c r="M2678" i="3"/>
  <c r="M2679" i="3"/>
  <c r="M2680" i="3"/>
  <c r="M2681" i="3"/>
  <c r="M2682" i="3"/>
  <c r="M2683" i="3"/>
  <c r="M2684" i="3"/>
  <c r="M2685" i="3"/>
  <c r="M2686" i="3"/>
  <c r="M2687" i="3"/>
  <c r="M2688" i="3"/>
  <c r="M2689" i="3"/>
  <c r="M2690" i="3"/>
  <c r="M2691" i="3"/>
  <c r="M2692" i="3"/>
  <c r="M2693" i="3"/>
  <c r="M2694" i="3"/>
  <c r="M2695" i="3"/>
  <c r="M2696" i="3"/>
  <c r="M2697" i="3"/>
  <c r="M2698" i="3"/>
  <c r="M2699" i="3"/>
  <c r="M2700" i="3"/>
  <c r="M2701" i="3"/>
  <c r="M2702" i="3"/>
  <c r="M2703" i="3"/>
  <c r="M2704" i="3"/>
  <c r="M2705" i="3"/>
  <c r="M2706" i="3"/>
  <c r="M2707" i="3"/>
  <c r="M2708" i="3"/>
  <c r="M2709" i="3"/>
  <c r="M2710" i="3"/>
  <c r="M2711" i="3"/>
  <c r="M2712" i="3"/>
  <c r="M2713" i="3"/>
  <c r="M2714" i="3"/>
  <c r="M2715" i="3"/>
  <c r="M2716" i="3"/>
  <c r="M2717" i="3"/>
  <c r="M2718" i="3"/>
  <c r="M2719" i="3"/>
  <c r="M2720" i="3"/>
  <c r="M2721" i="3"/>
  <c r="M2722" i="3"/>
  <c r="M2723" i="3"/>
  <c r="M2724" i="3"/>
  <c r="M2725" i="3"/>
  <c r="M2726" i="3"/>
  <c r="M2727" i="3"/>
  <c r="M2728" i="3"/>
  <c r="M2729" i="3"/>
  <c r="M2730" i="3"/>
  <c r="M2731" i="3"/>
  <c r="M2732" i="3"/>
  <c r="M2733" i="3"/>
  <c r="M2734" i="3"/>
  <c r="M2735" i="3"/>
  <c r="M2736" i="3"/>
  <c r="M2737" i="3"/>
  <c r="M2738" i="3"/>
  <c r="M2739" i="3"/>
  <c r="M2740" i="3"/>
  <c r="M2741" i="3"/>
  <c r="M2742" i="3"/>
  <c r="M2743" i="3"/>
  <c r="M2744" i="3"/>
  <c r="M2745" i="3"/>
  <c r="M2746" i="3"/>
  <c r="M2747" i="3"/>
  <c r="M2748" i="3"/>
  <c r="M2749" i="3"/>
  <c r="M2750" i="3"/>
  <c r="M2751" i="3"/>
  <c r="M2752" i="3"/>
  <c r="M2753" i="3"/>
  <c r="M2754" i="3"/>
  <c r="M2755" i="3"/>
  <c r="M2756" i="3"/>
  <c r="M2757" i="3"/>
  <c r="M2758" i="3"/>
  <c r="M2759" i="3"/>
  <c r="M2760" i="3"/>
  <c r="M2761" i="3"/>
  <c r="M2762" i="3"/>
  <c r="M2763" i="3"/>
  <c r="M2764" i="3"/>
  <c r="M2765" i="3"/>
  <c r="M2766" i="3"/>
  <c r="M2767" i="3"/>
  <c r="M2768" i="3"/>
  <c r="M2769" i="3"/>
  <c r="M2770" i="3"/>
  <c r="M2771" i="3"/>
  <c r="M2772" i="3"/>
  <c r="M2773" i="3"/>
  <c r="M2774" i="3"/>
  <c r="M2775" i="3"/>
  <c r="M2776" i="3"/>
  <c r="M2777" i="3"/>
  <c r="M2778" i="3"/>
  <c r="M2779" i="3"/>
  <c r="M2780" i="3"/>
  <c r="M2781" i="3"/>
  <c r="M2782" i="3"/>
  <c r="M2783" i="3"/>
  <c r="M2784" i="3"/>
  <c r="M2785" i="3"/>
  <c r="M2786" i="3"/>
  <c r="M2787" i="3"/>
  <c r="M2788" i="3"/>
  <c r="M2789" i="3"/>
  <c r="M2790" i="3"/>
  <c r="M2791" i="3"/>
  <c r="M2792" i="3"/>
  <c r="M2793" i="3"/>
  <c r="M2794" i="3"/>
  <c r="M2795" i="3"/>
  <c r="M2796" i="3"/>
  <c r="M2797" i="3"/>
  <c r="M2798" i="3"/>
  <c r="M2799" i="3"/>
  <c r="M2800" i="3"/>
  <c r="M2801" i="3"/>
  <c r="M2802" i="3"/>
  <c r="M2803" i="3"/>
  <c r="M2804" i="3"/>
  <c r="M2805" i="3"/>
  <c r="M2806" i="3"/>
  <c r="M2807" i="3"/>
  <c r="M2808" i="3"/>
  <c r="M2809" i="3"/>
  <c r="M2810" i="3"/>
  <c r="M2811" i="3"/>
  <c r="M2812" i="3"/>
  <c r="M2813" i="3"/>
  <c r="M2814" i="3"/>
  <c r="M2815" i="3"/>
  <c r="M2816" i="3"/>
  <c r="M2817" i="3"/>
  <c r="M2818" i="3"/>
  <c r="M2819" i="3"/>
  <c r="M2820" i="3"/>
  <c r="M2821" i="3"/>
  <c r="M2822" i="3"/>
  <c r="M2823" i="3"/>
  <c r="M2824" i="3"/>
  <c r="M2825" i="3"/>
  <c r="M2826" i="3"/>
  <c r="M2827" i="3"/>
  <c r="M2828" i="3"/>
  <c r="M2829" i="3"/>
  <c r="M2830" i="3"/>
  <c r="M2831" i="3"/>
  <c r="M2832" i="3"/>
  <c r="M2833" i="3"/>
  <c r="M2834" i="3"/>
  <c r="M2835" i="3"/>
  <c r="M2836" i="3"/>
  <c r="M2837" i="3"/>
  <c r="M2838" i="3"/>
  <c r="M2839" i="3"/>
  <c r="M2840" i="3"/>
  <c r="M2841" i="3"/>
  <c r="M2842" i="3"/>
  <c r="M2843" i="3"/>
  <c r="M2844" i="3"/>
  <c r="M2845" i="3"/>
  <c r="M2846" i="3"/>
  <c r="M2847" i="3"/>
  <c r="M2848" i="3"/>
  <c r="M2849" i="3"/>
  <c r="M2850" i="3"/>
  <c r="M2851" i="3"/>
  <c r="M2852" i="3"/>
  <c r="M2853" i="3"/>
  <c r="M2854" i="3"/>
  <c r="M2855" i="3"/>
  <c r="M2856" i="3"/>
  <c r="M2857" i="3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J13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J1779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1977" i="2"/>
  <c r="L1978" i="2"/>
  <c r="L1979" i="2"/>
  <c r="L1980" i="2"/>
  <c r="L1981" i="2"/>
  <c r="L1982" i="2"/>
  <c r="L1983" i="2"/>
  <c r="L1984" i="2"/>
  <c r="L1985" i="2"/>
  <c r="L1986" i="2"/>
  <c r="L1987" i="2"/>
  <c r="L1988" i="2"/>
  <c r="L1989" i="2"/>
  <c r="L1990" i="2"/>
  <c r="L1991" i="2"/>
  <c r="L1992" i="2"/>
  <c r="L1993" i="2"/>
  <c r="L1994" i="2"/>
  <c r="L1995" i="2"/>
  <c r="L1996" i="2"/>
  <c r="L1997" i="2"/>
  <c r="L1998" i="2"/>
  <c r="L1999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J673" i="3"/>
  <c r="J677" i="3"/>
  <c r="J684" i="3"/>
  <c r="J675" i="3"/>
  <c r="J670" i="3"/>
  <c r="J672" i="3"/>
  <c r="J683" i="3"/>
  <c r="J674" i="3"/>
  <c r="J682" i="3"/>
  <c r="J668" i="3"/>
  <c r="J669" i="3"/>
  <c r="J680" i="3"/>
  <c r="J678" i="3"/>
  <c r="J679" i="3"/>
  <c r="J671" i="3"/>
  <c r="J676" i="3"/>
  <c r="J681" i="3"/>
  <c r="J667" i="3"/>
  <c r="J1310" i="2"/>
  <c r="J1307" i="2"/>
  <c r="J1308" i="2"/>
  <c r="J1321" i="2"/>
  <c r="J1309" i="2"/>
  <c r="J1319" i="2"/>
  <c r="J1318" i="2"/>
  <c r="J1316" i="2"/>
  <c r="J811" i="3"/>
  <c r="J808" i="3"/>
  <c r="J810" i="3"/>
  <c r="J821" i="3"/>
  <c r="J815" i="3"/>
  <c r="J806" i="3"/>
  <c r="J814" i="3"/>
  <c r="J818" i="3"/>
  <c r="J812" i="3"/>
  <c r="J817" i="3"/>
  <c r="J822" i="3"/>
  <c r="J816" i="3"/>
  <c r="J819" i="3"/>
  <c r="J809" i="3"/>
  <c r="J813" i="3"/>
  <c r="J807" i="3"/>
  <c r="J820" i="3"/>
  <c r="J2087" i="3"/>
  <c r="J2072" i="3"/>
  <c r="J2077" i="3"/>
  <c r="J2084" i="3"/>
  <c r="J2079" i="3"/>
  <c r="J2082" i="3"/>
  <c r="J2078" i="3"/>
  <c r="J2081" i="3"/>
  <c r="J2073" i="3"/>
  <c r="J2086" i="3"/>
  <c r="J2083" i="3"/>
  <c r="J2080" i="3"/>
  <c r="J2076" i="3"/>
  <c r="J2074" i="3"/>
  <c r="J2075" i="3"/>
  <c r="J2089" i="3"/>
  <c r="J2085" i="3"/>
  <c r="J2088" i="3"/>
  <c r="J1411" i="2"/>
  <c r="J1397" i="2"/>
  <c r="J1403" i="2"/>
  <c r="J1405" i="2"/>
  <c r="J1406" i="2"/>
  <c r="J1407" i="2"/>
  <c r="J1401" i="2"/>
  <c r="J1412" i="2"/>
  <c r="J1409" i="2"/>
  <c r="J1396" i="2"/>
  <c r="J1399" i="2"/>
  <c r="J1410" i="2"/>
  <c r="J1398" i="2"/>
  <c r="J1402" i="2"/>
  <c r="J1404" i="2"/>
  <c r="J1413" i="2"/>
  <c r="J1408" i="2"/>
  <c r="J1400" i="2"/>
  <c r="J1288" i="2"/>
  <c r="J1293" i="2"/>
  <c r="J1295" i="2"/>
  <c r="J1290" i="2"/>
  <c r="J1285" i="2"/>
  <c r="J1286" i="2"/>
  <c r="J1292" i="2"/>
  <c r="J1283" i="2"/>
  <c r="J1297" i="2"/>
  <c r="J1282" i="2"/>
  <c r="J1284" i="2"/>
  <c r="J1287" i="2"/>
  <c r="J1296" i="2"/>
  <c r="J1294" i="2"/>
  <c r="J1289" i="2"/>
  <c r="J1291" i="2"/>
  <c r="J1298" i="2"/>
  <c r="J2759" i="2"/>
  <c r="J2760" i="2"/>
  <c r="J2755" i="2"/>
  <c r="J2756" i="2"/>
  <c r="J2765" i="2"/>
  <c r="J2768" i="2"/>
  <c r="J2762" i="2"/>
  <c r="J2764" i="2"/>
  <c r="J2761" i="2"/>
  <c r="J2770" i="2"/>
  <c r="J2763" i="2"/>
  <c r="J2766" i="2"/>
  <c r="J2769" i="2"/>
  <c r="J2771" i="2"/>
  <c r="J2767" i="2"/>
  <c r="J2757" i="2"/>
  <c r="J2758" i="2"/>
  <c r="J2359" i="2"/>
  <c r="J2349" i="2"/>
  <c r="J2357" i="2"/>
  <c r="J2350" i="2"/>
  <c r="J2352" i="2"/>
  <c r="J2361" i="2"/>
  <c r="J2351" i="2"/>
  <c r="J2360" i="2"/>
  <c r="J2364" i="2"/>
  <c r="J2354" i="2"/>
  <c r="J2355" i="2"/>
  <c r="J2362" i="2"/>
  <c r="J2363" i="2"/>
  <c r="J2353" i="2"/>
  <c r="J2356" i="2"/>
  <c r="J2358" i="2"/>
  <c r="J2348" i="2"/>
  <c r="J1362" i="2"/>
  <c r="J1366" i="2"/>
  <c r="J1364" i="2"/>
  <c r="J1359" i="2"/>
  <c r="J1360" i="2"/>
  <c r="J1353" i="2"/>
  <c r="J1355" i="2"/>
  <c r="J1354" i="2"/>
  <c r="J1363" i="2"/>
  <c r="J1361" i="2"/>
  <c r="J1358" i="2"/>
  <c r="J1356" i="2"/>
  <c r="J1365" i="2"/>
  <c r="J1367" i="2"/>
  <c r="J1352" i="2"/>
  <c r="J1357" i="2"/>
  <c r="J1351" i="2"/>
  <c r="J1203" i="2"/>
  <c r="J1193" i="2"/>
  <c r="J1196" i="2"/>
  <c r="J1194" i="2"/>
  <c r="J1190" i="2"/>
  <c r="J1201" i="2"/>
  <c r="J1197" i="2"/>
  <c r="J1198" i="2"/>
  <c r="J1192" i="2"/>
  <c r="J1199" i="2"/>
  <c r="J1202" i="2"/>
  <c r="J1200" i="2"/>
  <c r="J1206" i="2"/>
  <c r="J1204" i="2"/>
  <c r="J1205" i="2"/>
  <c r="J1191" i="2"/>
  <c r="J1195" i="2"/>
  <c r="J1376" i="3"/>
  <c r="J1384" i="3"/>
  <c r="J1378" i="3"/>
  <c r="J1383" i="3"/>
  <c r="J1380" i="3"/>
  <c r="J1389" i="3"/>
  <c r="J1386" i="3"/>
  <c r="J1381" i="3"/>
  <c r="J1390" i="3"/>
  <c r="J1377" i="3"/>
  <c r="J1388" i="3"/>
  <c r="J1374" i="3"/>
  <c r="J1379" i="3"/>
  <c r="J1385" i="3"/>
  <c r="J1382" i="3"/>
  <c r="J1375" i="3"/>
  <c r="J1387" i="3"/>
  <c r="J1281" i="2"/>
  <c r="J1688" i="3"/>
  <c r="J2551" i="2"/>
  <c r="J2559" i="2"/>
  <c r="J2563" i="2"/>
  <c r="J2552" i="2"/>
  <c r="J2547" i="2"/>
  <c r="J2553" i="2"/>
  <c r="J2555" i="2"/>
  <c r="J2562" i="2"/>
  <c r="J2560" i="2"/>
  <c r="J2549" i="2"/>
  <c r="J2564" i="2"/>
  <c r="J2558" i="2"/>
  <c r="J2556" i="2"/>
  <c r="J2550" i="2"/>
  <c r="J2561" i="2"/>
  <c r="J2548" i="2"/>
  <c r="J2557" i="2"/>
  <c r="J2554" i="2"/>
  <c r="J2838" i="2"/>
  <c r="J2826" i="2"/>
  <c r="J2839" i="2"/>
  <c r="J2834" i="2"/>
  <c r="J2828" i="2"/>
  <c r="J2832" i="2"/>
  <c r="J2823" i="2"/>
  <c r="J2833" i="2"/>
  <c r="J2831" i="2"/>
  <c r="J2827" i="2"/>
  <c r="J2829" i="2"/>
  <c r="J2824" i="2"/>
  <c r="J2836" i="2"/>
  <c r="J2830" i="2"/>
  <c r="J2835" i="2"/>
  <c r="J2825" i="2"/>
  <c r="J2840" i="2"/>
  <c r="J2837" i="2"/>
  <c r="J1189" i="2"/>
  <c r="J1127" i="2"/>
  <c r="J1137" i="2"/>
  <c r="J1131" i="2"/>
  <c r="J1132" i="2"/>
  <c r="J1123" i="2"/>
  <c r="J1121" i="2"/>
  <c r="J1126" i="2"/>
  <c r="J1133" i="2"/>
  <c r="J1129" i="2"/>
  <c r="J1125" i="2"/>
  <c r="J1135" i="2"/>
  <c r="J1124" i="2"/>
  <c r="J1122" i="2"/>
  <c r="J1134" i="2"/>
  <c r="J1136" i="2"/>
  <c r="J1128" i="2"/>
  <c r="J1130" i="2"/>
  <c r="J2525" i="3"/>
  <c r="J2060" i="2"/>
  <c r="J2064" i="2"/>
  <c r="J2061" i="2"/>
  <c r="J2063" i="2"/>
  <c r="J2065" i="2"/>
  <c r="J2053" i="2"/>
  <c r="J2052" i="2"/>
  <c r="J2054" i="2"/>
  <c r="J2056" i="2"/>
  <c r="J2057" i="2"/>
  <c r="J2055" i="2"/>
  <c r="J2058" i="2"/>
  <c r="J2048" i="2"/>
  <c r="J2062" i="2"/>
  <c r="J2059" i="2"/>
  <c r="J2050" i="2"/>
  <c r="J2049" i="2"/>
  <c r="J2051" i="2"/>
  <c r="J2686" i="2"/>
  <c r="J2695" i="2"/>
  <c r="J2699" i="2"/>
  <c r="J2687" i="2"/>
  <c r="J2685" i="2"/>
  <c r="J2698" i="2"/>
  <c r="J2701" i="2"/>
  <c r="J2691" i="2"/>
  <c r="J2697" i="2"/>
  <c r="J2694" i="2"/>
  <c r="J2693" i="2"/>
  <c r="J2700" i="2"/>
  <c r="J2688" i="2"/>
  <c r="J2690" i="2"/>
  <c r="J2692" i="2"/>
  <c r="J2696" i="2"/>
  <c r="J2702" i="2"/>
  <c r="J2689" i="2"/>
  <c r="J805" i="3"/>
  <c r="J1120" i="2"/>
  <c r="J1235" i="2"/>
  <c r="J1641" i="2"/>
  <c r="J1699" i="3"/>
  <c r="J1689" i="3"/>
  <c r="J1691" i="3"/>
  <c r="J1692" i="3"/>
  <c r="J1693" i="3"/>
  <c r="J1690" i="3"/>
  <c r="J1698" i="3"/>
  <c r="J1696" i="3"/>
  <c r="J1700" i="3"/>
  <c r="J1705" i="3"/>
  <c r="J1701" i="3"/>
  <c r="J1702" i="3"/>
  <c r="J1695" i="3"/>
  <c r="J1697" i="3"/>
  <c r="J1704" i="3"/>
  <c r="J1694" i="3"/>
  <c r="J1703" i="3"/>
  <c r="J275" i="2"/>
  <c r="J270" i="2"/>
  <c r="J276" i="2"/>
  <c r="J266" i="2"/>
  <c r="J272" i="2"/>
  <c r="J265" i="2"/>
  <c r="J277" i="2"/>
  <c r="J268" i="2"/>
  <c r="J264" i="2"/>
  <c r="J263" i="2"/>
  <c r="J273" i="2"/>
  <c r="J267" i="2"/>
  <c r="J269" i="2"/>
  <c r="J271" i="2"/>
  <c r="J261" i="2"/>
  <c r="J262" i="2"/>
  <c r="J274" i="2"/>
  <c r="J2198" i="2"/>
  <c r="J2187" i="2"/>
  <c r="J2203" i="2"/>
  <c r="J2202" i="2"/>
  <c r="J2190" i="2"/>
  <c r="J2195" i="2"/>
  <c r="J2194" i="2"/>
  <c r="J2192" i="2"/>
  <c r="J2196" i="2"/>
  <c r="J2191" i="2"/>
  <c r="J2188" i="2"/>
  <c r="J2199" i="2"/>
  <c r="J2201" i="2"/>
  <c r="J2200" i="2"/>
  <c r="J2189" i="2"/>
  <c r="J2186" i="2"/>
  <c r="J2193" i="2"/>
  <c r="J2197" i="2"/>
  <c r="J1243" i="2"/>
  <c r="J1239" i="2"/>
  <c r="J1240" i="2"/>
  <c r="J1244" i="2"/>
  <c r="J1250" i="2"/>
  <c r="J1238" i="2"/>
  <c r="J1252" i="2"/>
  <c r="J1245" i="2"/>
  <c r="J1251" i="2"/>
  <c r="J1242" i="2"/>
  <c r="J1237" i="2"/>
  <c r="J1248" i="2"/>
  <c r="J1249" i="2"/>
  <c r="J1246" i="2"/>
  <c r="J1241" i="2"/>
  <c r="J1247" i="2"/>
  <c r="J1236" i="2"/>
  <c r="J2348" i="3"/>
  <c r="J1657" i="2"/>
  <c r="J1646" i="2"/>
  <c r="J1643" i="2"/>
  <c r="J1652" i="2"/>
  <c r="J1648" i="2"/>
  <c r="J1655" i="2"/>
  <c r="J1650" i="2"/>
  <c r="J1642" i="2"/>
  <c r="J1656" i="2"/>
  <c r="J1658" i="2"/>
  <c r="J1653" i="2"/>
  <c r="J1654" i="2"/>
  <c r="J1649" i="2"/>
  <c r="J1644" i="2"/>
  <c r="J1651" i="2"/>
  <c r="J1647" i="2"/>
  <c r="J1645" i="2"/>
  <c r="J1270" i="2"/>
  <c r="J1264" i="2"/>
  <c r="J1263" i="2"/>
  <c r="J1272" i="2"/>
  <c r="J1260" i="2"/>
  <c r="J1259" i="2"/>
  <c r="J1261" i="2"/>
  <c r="J1271" i="2"/>
  <c r="J1268" i="2"/>
  <c r="J1269" i="2"/>
  <c r="J1262" i="2"/>
  <c r="J1273" i="2"/>
  <c r="J1266" i="2"/>
  <c r="J1265" i="2"/>
  <c r="J1258" i="2"/>
  <c r="J1275" i="2"/>
  <c r="J1274" i="2"/>
  <c r="J1267" i="2"/>
  <c r="J2351" i="3"/>
  <c r="J2354" i="3"/>
  <c r="J2356" i="3"/>
  <c r="J2359" i="3"/>
  <c r="J2350" i="3"/>
  <c r="J2353" i="3"/>
  <c r="J2360" i="3"/>
  <c r="J2363" i="3"/>
  <c r="J2352" i="3"/>
  <c r="J2365" i="3"/>
  <c r="J2355" i="3"/>
  <c r="J2358" i="3"/>
  <c r="J2357" i="3"/>
  <c r="J2361" i="3"/>
  <c r="J2362" i="3"/>
  <c r="J2364" i="3"/>
  <c r="J2349" i="3"/>
  <c r="J859" i="2"/>
  <c r="J861" i="2"/>
  <c r="J857" i="2"/>
  <c r="J867" i="2"/>
  <c r="J852" i="2"/>
  <c r="J855" i="2"/>
  <c r="J854" i="2"/>
  <c r="J865" i="2"/>
  <c r="J864" i="2"/>
  <c r="J853" i="2"/>
  <c r="J862" i="2"/>
  <c r="J856" i="2"/>
  <c r="J863" i="2"/>
  <c r="J868" i="2"/>
  <c r="J866" i="2"/>
  <c r="J858" i="2"/>
  <c r="J860" i="2"/>
  <c r="J2578" i="3"/>
  <c r="J2575" i="3"/>
  <c r="J2588" i="3"/>
  <c r="J2584" i="3"/>
  <c r="J2577" i="3"/>
  <c r="J2582" i="3"/>
  <c r="J2583" i="3"/>
  <c r="J2580" i="3"/>
  <c r="J2574" i="3"/>
  <c r="J2573" i="3"/>
  <c r="J2587" i="3"/>
  <c r="J2576" i="3"/>
  <c r="J2581" i="3"/>
  <c r="J2579" i="3"/>
  <c r="J2572" i="3"/>
  <c r="J2585" i="3"/>
  <c r="J2586" i="3"/>
  <c r="J2537" i="3"/>
  <c r="J2535" i="3"/>
  <c r="J2528" i="3"/>
  <c r="J2532" i="3"/>
  <c r="J2530" i="3"/>
  <c r="J2538" i="3"/>
  <c r="J2533" i="3"/>
  <c r="J2540" i="3"/>
  <c r="J2529" i="3"/>
  <c r="J2539" i="3"/>
  <c r="J2536" i="3"/>
  <c r="J2526" i="3"/>
  <c r="J2541" i="3"/>
  <c r="J2531" i="3"/>
  <c r="J2534" i="3"/>
  <c r="J2542" i="3"/>
  <c r="J2527" i="3"/>
  <c r="J851" i="2"/>
  <c r="J2049" i="3"/>
  <c r="J1786" i="2"/>
  <c r="J1784" i="2"/>
  <c r="J1790" i="2"/>
  <c r="J1788" i="2"/>
  <c r="J1793" i="2"/>
  <c r="J1792" i="2"/>
  <c r="J1783" i="2"/>
  <c r="J1789" i="2"/>
  <c r="J1785" i="2"/>
  <c r="J1791" i="2"/>
  <c r="J1782" i="2"/>
  <c r="J1781" i="2"/>
  <c r="J1795" i="2"/>
  <c r="J1787" i="2"/>
  <c r="J1780" i="2"/>
  <c r="J1796" i="2"/>
  <c r="J1794" i="2"/>
  <c r="J2571" i="3"/>
  <c r="J793" i="2"/>
  <c r="J783" i="2"/>
  <c r="J787" i="2"/>
  <c r="J791" i="2"/>
  <c r="J796" i="2"/>
  <c r="J789" i="2"/>
  <c r="J797" i="2"/>
  <c r="J790" i="2"/>
  <c r="J792" i="2"/>
  <c r="J785" i="2"/>
  <c r="J799" i="2"/>
  <c r="J786" i="2"/>
  <c r="J795" i="2"/>
  <c r="J784" i="2"/>
  <c r="J794" i="2"/>
  <c r="J788" i="2"/>
  <c r="J798" i="2"/>
  <c r="J2061" i="3"/>
  <c r="J2057" i="3"/>
  <c r="J2063" i="3"/>
  <c r="J2064" i="3"/>
  <c r="J2065" i="3"/>
  <c r="J2051" i="3"/>
  <c r="J2054" i="3"/>
  <c r="J2066" i="3"/>
  <c r="J2126" i="3"/>
  <c r="J2120" i="3"/>
  <c r="J2135" i="3"/>
  <c r="J2121" i="3"/>
  <c r="J2128" i="3"/>
  <c r="J2134" i="3"/>
  <c r="J2129" i="3"/>
  <c r="J2130" i="3"/>
  <c r="J2124" i="3"/>
  <c r="J2127" i="3"/>
  <c r="J2119" i="3"/>
  <c r="J2133" i="3"/>
  <c r="J2131" i="3"/>
  <c r="J2075" i="2"/>
  <c r="J2076" i="2"/>
  <c r="J2086" i="2"/>
  <c r="J2084" i="2"/>
  <c r="J2073" i="2"/>
  <c r="J2082" i="2"/>
  <c r="J2072" i="2"/>
  <c r="J2087" i="2"/>
  <c r="J2085" i="2"/>
  <c r="J2080" i="2"/>
  <c r="J2074" i="2"/>
  <c r="J2079" i="2"/>
  <c r="J2081" i="2"/>
  <c r="J2083" i="2"/>
  <c r="J2078" i="2"/>
  <c r="J719" i="2"/>
  <c r="J725" i="2"/>
  <c r="J722" i="2"/>
  <c r="J716" i="2"/>
  <c r="J720" i="2"/>
  <c r="J715" i="2"/>
  <c r="J723" i="2"/>
  <c r="J730" i="2"/>
  <c r="J717" i="2"/>
  <c r="J724" i="2"/>
  <c r="J718" i="2"/>
  <c r="J714" i="2"/>
  <c r="J728" i="2"/>
  <c r="J721" i="2"/>
  <c r="J726" i="2"/>
  <c r="J727" i="2"/>
  <c r="J729" i="2"/>
  <c r="J1327" i="3"/>
  <c r="J650" i="2"/>
  <c r="J660" i="2"/>
  <c r="J646" i="2"/>
  <c r="J661" i="2"/>
  <c r="J655" i="2"/>
  <c r="J652" i="2"/>
  <c r="J651" i="2"/>
  <c r="J654" i="2"/>
  <c r="J648" i="2"/>
  <c r="J657" i="2"/>
  <c r="J645" i="2"/>
  <c r="J656" i="2"/>
  <c r="J653" i="2"/>
  <c r="J649" i="2"/>
  <c r="J659" i="2"/>
  <c r="J647" i="2"/>
  <c r="J658" i="2"/>
  <c r="J713" i="2"/>
  <c r="J183" i="2"/>
  <c r="J172" i="2"/>
  <c r="J169" i="2"/>
  <c r="J176" i="2"/>
  <c r="J171" i="2"/>
  <c r="J170" i="2"/>
  <c r="J177" i="2"/>
  <c r="J175" i="2"/>
  <c r="J185" i="2"/>
  <c r="J184" i="2"/>
  <c r="J180" i="2"/>
  <c r="J181" i="2"/>
  <c r="J182" i="2"/>
  <c r="J174" i="2"/>
  <c r="J173" i="2"/>
  <c r="J178" i="2"/>
  <c r="J179" i="2"/>
  <c r="J1337" i="3"/>
  <c r="J1336" i="3"/>
  <c r="J1342" i="3"/>
  <c r="J1343" i="3"/>
  <c r="J1330" i="3"/>
  <c r="J1344" i="3"/>
  <c r="J1331" i="3"/>
  <c r="J1340" i="3"/>
  <c r="J1338" i="3"/>
  <c r="J1328" i="3"/>
  <c r="J1329" i="3"/>
  <c r="J1333" i="3"/>
  <c r="J1341" i="3"/>
  <c r="J1335" i="3"/>
  <c r="J1332" i="3"/>
  <c r="J1339" i="3"/>
  <c r="J1334" i="3"/>
  <c r="J260" i="2"/>
  <c r="G1430" i="2"/>
  <c r="A6" i="1"/>
  <c r="L2475" i="2"/>
  <c r="L2476" i="2"/>
  <c r="L2477" i="2"/>
  <c r="L2478" i="2"/>
  <c r="L2479" i="2"/>
  <c r="L2480" i="2"/>
  <c r="L2481" i="2"/>
  <c r="L2482" i="2"/>
  <c r="L2483" i="2"/>
  <c r="L2484" i="2"/>
  <c r="L2485" i="2"/>
  <c r="L2486" i="2"/>
  <c r="L2487" i="2"/>
  <c r="L2488" i="2"/>
  <c r="L2489" i="2"/>
  <c r="L2490" i="2"/>
  <c r="L2491" i="2"/>
  <c r="L2492" i="2"/>
  <c r="L2493" i="2"/>
  <c r="L2494" i="2"/>
  <c r="L2495" i="2"/>
  <c r="L2496" i="2"/>
  <c r="L2497" i="2"/>
  <c r="L2498" i="2"/>
  <c r="L142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163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2499" i="3"/>
  <c r="L2477" i="3"/>
  <c r="L2478" i="3"/>
  <c r="L2479" i="3"/>
  <c r="L2480" i="3"/>
  <c r="L2481" i="3"/>
  <c r="L2482" i="3"/>
  <c r="L2483" i="3"/>
  <c r="L2484" i="3"/>
  <c r="L2485" i="3"/>
  <c r="L2486" i="3"/>
  <c r="L2487" i="3"/>
  <c r="L2488" i="3"/>
  <c r="L2489" i="3"/>
  <c r="L2490" i="3"/>
  <c r="L2491" i="3"/>
  <c r="L2492" i="3"/>
  <c r="L2493" i="3"/>
  <c r="L2494" i="3"/>
  <c r="L2495" i="3"/>
  <c r="L2496" i="3"/>
  <c r="L2497" i="3"/>
  <c r="L2498" i="3"/>
  <c r="L618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2000" i="3"/>
  <c r="L1978" i="3"/>
  <c r="L1979" i="3"/>
  <c r="L1980" i="3"/>
  <c r="L1981" i="3"/>
  <c r="L1982" i="3"/>
  <c r="L1983" i="3"/>
  <c r="L1984" i="3"/>
  <c r="L1985" i="3"/>
  <c r="L1986" i="3"/>
  <c r="L1987" i="3"/>
  <c r="L1988" i="3"/>
  <c r="L1989" i="3"/>
  <c r="L1990" i="3"/>
  <c r="L1991" i="3"/>
  <c r="L1992" i="3"/>
  <c r="L1993" i="3"/>
  <c r="L1994" i="3"/>
  <c r="L1995" i="3"/>
  <c r="L1996" i="3"/>
  <c r="L1997" i="3"/>
  <c r="L1998" i="3"/>
  <c r="L1999" i="3"/>
  <c r="L1548" i="3"/>
  <c r="L1549" i="3"/>
  <c r="L1550" i="3"/>
  <c r="L1551" i="3"/>
  <c r="L1552" i="3"/>
  <c r="L1553" i="3"/>
  <c r="L1554" i="3"/>
  <c r="L1555" i="3"/>
  <c r="L1556" i="3"/>
  <c r="L1557" i="3"/>
  <c r="L1558" i="3"/>
  <c r="L1559" i="3"/>
  <c r="L1560" i="3"/>
  <c r="L1561" i="3"/>
  <c r="L1562" i="3"/>
  <c r="L1563" i="3"/>
  <c r="L1564" i="3"/>
  <c r="L1565" i="3"/>
  <c r="L1566" i="3"/>
  <c r="L1567" i="3"/>
  <c r="L1568" i="3"/>
  <c r="L1569" i="3"/>
  <c r="L1570" i="3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2022" i="2"/>
  <c r="L2000" i="2"/>
  <c r="L2001" i="2"/>
  <c r="L2002" i="2"/>
  <c r="L2003" i="2"/>
  <c r="L2004" i="2"/>
  <c r="L2005" i="2"/>
  <c r="L2006" i="2"/>
  <c r="L2007" i="2"/>
  <c r="L2008" i="2"/>
  <c r="L2009" i="2"/>
  <c r="L2010" i="2"/>
  <c r="L2011" i="2"/>
  <c r="L2012" i="2"/>
  <c r="L2013" i="2"/>
  <c r="L2014" i="2"/>
  <c r="L2015" i="2"/>
  <c r="L2016" i="2"/>
  <c r="L2017" i="2"/>
  <c r="L2018" i="2"/>
  <c r="L2019" i="2"/>
  <c r="L2020" i="2"/>
  <c r="L2021" i="2"/>
  <c r="L1546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A7" i="1"/>
  <c r="G1906" i="2"/>
  <c r="L2499" i="2"/>
  <c r="L2500" i="2"/>
  <c r="L2501" i="2"/>
  <c r="L2502" i="2"/>
  <c r="L2503" i="2"/>
  <c r="L2504" i="2"/>
  <c r="L2505" i="2"/>
  <c r="L2506" i="2"/>
  <c r="L2507" i="2"/>
  <c r="L2508" i="2"/>
  <c r="L2509" i="2"/>
  <c r="L2510" i="2"/>
  <c r="L2511" i="2"/>
  <c r="L2512" i="2"/>
  <c r="L2513" i="2"/>
  <c r="L2514" i="2"/>
  <c r="L2515" i="2"/>
  <c r="L2516" i="2"/>
  <c r="L2517" i="2"/>
  <c r="L2518" i="2"/>
  <c r="L2519" i="2"/>
  <c r="L2520" i="2"/>
  <c r="L2521" i="2"/>
  <c r="L641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2522" i="3"/>
  <c r="L2500" i="3"/>
  <c r="L2501" i="3"/>
  <c r="L2502" i="3"/>
  <c r="L2503" i="3"/>
  <c r="L2504" i="3"/>
  <c r="L2505" i="3"/>
  <c r="L2506" i="3"/>
  <c r="L2507" i="3"/>
  <c r="L2508" i="3"/>
  <c r="L2509" i="3"/>
  <c r="L2510" i="3"/>
  <c r="L2511" i="3"/>
  <c r="L2512" i="3"/>
  <c r="L2513" i="3"/>
  <c r="L2514" i="3"/>
  <c r="L2515" i="3"/>
  <c r="L2516" i="3"/>
  <c r="L2517" i="3"/>
  <c r="L2518" i="3"/>
  <c r="L2519" i="3"/>
  <c r="L2520" i="3"/>
  <c r="L2521" i="3"/>
  <c r="L1593" i="3"/>
  <c r="L1571" i="3"/>
  <c r="L1572" i="3"/>
  <c r="L1573" i="3"/>
  <c r="L1574" i="3"/>
  <c r="L1575" i="3"/>
  <c r="L1576" i="3"/>
  <c r="L1577" i="3"/>
  <c r="L1578" i="3"/>
  <c r="L1579" i="3"/>
  <c r="L1580" i="3"/>
  <c r="L1581" i="3"/>
  <c r="L1582" i="3"/>
  <c r="L1583" i="3"/>
  <c r="L1584" i="3"/>
  <c r="L1585" i="3"/>
  <c r="L1586" i="3"/>
  <c r="L1587" i="3"/>
  <c r="L1588" i="3"/>
  <c r="L1589" i="3"/>
  <c r="L1590" i="3"/>
  <c r="L1591" i="3"/>
  <c r="L1592" i="3"/>
  <c r="L1186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2023" i="3"/>
  <c r="L2001" i="3"/>
  <c r="L2002" i="3"/>
  <c r="L2003" i="3"/>
  <c r="L2004" i="3"/>
  <c r="L2005" i="3"/>
  <c r="L2006" i="3"/>
  <c r="L2007" i="3"/>
  <c r="L2008" i="3"/>
  <c r="L2009" i="3"/>
  <c r="L2010" i="3"/>
  <c r="L2011" i="3"/>
  <c r="L2012" i="3"/>
  <c r="L2013" i="3"/>
  <c r="L2014" i="3"/>
  <c r="L2015" i="3"/>
  <c r="L2016" i="3"/>
  <c r="L2017" i="3"/>
  <c r="L2018" i="3"/>
  <c r="L2019" i="3"/>
  <c r="L2020" i="3"/>
  <c r="L2021" i="3"/>
  <c r="L2022" i="3"/>
  <c r="L165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569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2023" i="2"/>
  <c r="L2024" i="2"/>
  <c r="L2025" i="2"/>
  <c r="L2026" i="2"/>
  <c r="L2027" i="2"/>
  <c r="L2028" i="2"/>
  <c r="L2029" i="2"/>
  <c r="L2030" i="2"/>
  <c r="L2031" i="2"/>
  <c r="L2032" i="2"/>
  <c r="L2033" i="2"/>
  <c r="L2034" i="2"/>
  <c r="L2035" i="2"/>
  <c r="L2036" i="2"/>
  <c r="L2037" i="2"/>
  <c r="L2038" i="2"/>
  <c r="L2039" i="2"/>
  <c r="L2040" i="2"/>
  <c r="L2041" i="2"/>
  <c r="L2042" i="2"/>
  <c r="L2043" i="2"/>
  <c r="L2044" i="2"/>
  <c r="L2045" i="2"/>
  <c r="L641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G2382" i="2"/>
  <c r="L2544" i="2"/>
  <c r="L2522" i="2"/>
  <c r="L2523" i="2"/>
  <c r="L2524" i="2"/>
  <c r="L2525" i="2"/>
  <c r="L2526" i="2"/>
  <c r="L2527" i="2"/>
  <c r="L2528" i="2"/>
  <c r="L2529" i="2"/>
  <c r="L2530" i="2"/>
  <c r="L2531" i="2"/>
  <c r="L2532" i="2"/>
  <c r="L2533" i="2"/>
  <c r="L2534" i="2"/>
  <c r="L2535" i="2"/>
  <c r="L2536" i="2"/>
  <c r="L2537" i="2"/>
  <c r="L2538" i="2"/>
  <c r="L2539" i="2"/>
  <c r="L2540" i="2"/>
  <c r="L2541" i="2"/>
  <c r="L2542" i="2"/>
  <c r="L2543" i="2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616" i="3"/>
  <c r="L1594" i="3"/>
  <c r="L1595" i="3"/>
  <c r="L1596" i="3"/>
  <c r="L1597" i="3"/>
  <c r="L1598" i="3"/>
  <c r="L1599" i="3"/>
  <c r="L1600" i="3"/>
  <c r="L1601" i="3"/>
  <c r="L1602" i="3"/>
  <c r="L1603" i="3"/>
  <c r="L1604" i="3"/>
  <c r="L1605" i="3"/>
  <c r="L1606" i="3"/>
  <c r="L1607" i="3"/>
  <c r="L1608" i="3"/>
  <c r="L1609" i="3"/>
  <c r="L1610" i="3"/>
  <c r="L1611" i="3"/>
  <c r="L1612" i="3"/>
  <c r="L1613" i="3"/>
  <c r="L1614" i="3"/>
  <c r="L1615" i="3"/>
  <c r="L2545" i="3"/>
  <c r="L2523" i="3"/>
  <c r="L2524" i="3"/>
  <c r="L2525" i="3"/>
  <c r="L2526" i="3"/>
  <c r="L2527" i="3"/>
  <c r="L2528" i="3"/>
  <c r="L2529" i="3"/>
  <c r="L2530" i="3"/>
  <c r="L2531" i="3"/>
  <c r="L2532" i="3"/>
  <c r="L2533" i="3"/>
  <c r="L2534" i="3"/>
  <c r="L2535" i="3"/>
  <c r="L2536" i="3"/>
  <c r="L2537" i="3"/>
  <c r="L2538" i="3"/>
  <c r="L2539" i="3"/>
  <c r="L2540" i="3"/>
  <c r="L2541" i="3"/>
  <c r="L2542" i="3"/>
  <c r="L2543" i="3"/>
  <c r="L2544" i="3"/>
  <c r="L2046" i="3"/>
  <c r="L2024" i="3"/>
  <c r="L2025" i="3"/>
  <c r="L2026" i="3"/>
  <c r="L2027" i="3"/>
  <c r="L2028" i="3"/>
  <c r="L2029" i="3"/>
  <c r="L2030" i="3"/>
  <c r="L2031" i="3"/>
  <c r="L2032" i="3"/>
  <c r="L2033" i="3"/>
  <c r="L2034" i="3"/>
  <c r="L2035" i="3"/>
  <c r="L2036" i="3"/>
  <c r="L2037" i="3"/>
  <c r="L2038" i="3"/>
  <c r="L2039" i="3"/>
  <c r="L2040" i="3"/>
  <c r="L2041" i="3"/>
  <c r="L2042" i="3"/>
  <c r="L2043" i="3"/>
  <c r="L2044" i="3"/>
  <c r="L2045" i="3"/>
  <c r="L664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1117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664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2068" i="2"/>
  <c r="L2046" i="2"/>
  <c r="L2047" i="2"/>
  <c r="L2048" i="2"/>
  <c r="L2049" i="2"/>
  <c r="L2050" i="2"/>
  <c r="L2051" i="2"/>
  <c r="L2052" i="2"/>
  <c r="L2053" i="2"/>
  <c r="L2054" i="2"/>
  <c r="L2055" i="2"/>
  <c r="L2056" i="2"/>
  <c r="L2057" i="2"/>
  <c r="L2058" i="2"/>
  <c r="L2059" i="2"/>
  <c r="L2060" i="2"/>
  <c r="L2061" i="2"/>
  <c r="L2062" i="2"/>
  <c r="L2063" i="2"/>
  <c r="L2064" i="2"/>
  <c r="L2065" i="2"/>
  <c r="L2066" i="2"/>
  <c r="L2067" i="2"/>
  <c r="L1592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G2" i="3"/>
  <c r="A9" i="1"/>
  <c r="L2545" i="2"/>
  <c r="L2546" i="2"/>
  <c r="L2547" i="2"/>
  <c r="L2548" i="2"/>
  <c r="L2549" i="2"/>
  <c r="L2550" i="2"/>
  <c r="L2551" i="2"/>
  <c r="L2552" i="2"/>
  <c r="L2553" i="2"/>
  <c r="L2554" i="2"/>
  <c r="L2555" i="2"/>
  <c r="L2556" i="2"/>
  <c r="L2557" i="2"/>
  <c r="L2558" i="2"/>
  <c r="L2559" i="2"/>
  <c r="L2560" i="2"/>
  <c r="L2561" i="2"/>
  <c r="L2562" i="2"/>
  <c r="L2563" i="2"/>
  <c r="L2564" i="2"/>
  <c r="L2565" i="2"/>
  <c r="L2566" i="2"/>
  <c r="L2567" i="2"/>
  <c r="L2568" i="3"/>
  <c r="L2546" i="3"/>
  <c r="L2547" i="3"/>
  <c r="L2548" i="3"/>
  <c r="L2549" i="3"/>
  <c r="L2550" i="3"/>
  <c r="L2551" i="3"/>
  <c r="L2552" i="3"/>
  <c r="L2553" i="3"/>
  <c r="L2554" i="3"/>
  <c r="L2555" i="3"/>
  <c r="L2556" i="3"/>
  <c r="L2557" i="3"/>
  <c r="L2558" i="3"/>
  <c r="L2559" i="3"/>
  <c r="L2560" i="3"/>
  <c r="L2561" i="3"/>
  <c r="L2562" i="3"/>
  <c r="L2563" i="3"/>
  <c r="L2564" i="3"/>
  <c r="L2565" i="3"/>
  <c r="L2566" i="3"/>
  <c r="L2567" i="3"/>
  <c r="L1639" i="3"/>
  <c r="L1617" i="3"/>
  <c r="L1618" i="3"/>
  <c r="L1619" i="3"/>
  <c r="L1620" i="3"/>
  <c r="L1621" i="3"/>
  <c r="L1622" i="3"/>
  <c r="L1623" i="3"/>
  <c r="L1624" i="3"/>
  <c r="L1625" i="3"/>
  <c r="L1626" i="3"/>
  <c r="L1627" i="3"/>
  <c r="L1628" i="3"/>
  <c r="L1629" i="3"/>
  <c r="L1630" i="3"/>
  <c r="L1631" i="3"/>
  <c r="L1632" i="3"/>
  <c r="L1633" i="3"/>
  <c r="L1634" i="3"/>
  <c r="L1635" i="3"/>
  <c r="L1636" i="3"/>
  <c r="L1637" i="3"/>
  <c r="L1638" i="3"/>
  <c r="L211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1232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2047" i="3"/>
  <c r="L2048" i="3"/>
  <c r="L2049" i="3"/>
  <c r="L2050" i="3"/>
  <c r="L2051" i="3"/>
  <c r="L2052" i="3"/>
  <c r="L2053" i="3"/>
  <c r="L2054" i="3"/>
  <c r="L2055" i="3"/>
  <c r="L2056" i="3"/>
  <c r="L2057" i="3"/>
  <c r="L2058" i="3"/>
  <c r="L2059" i="3"/>
  <c r="L2060" i="3"/>
  <c r="L2061" i="3"/>
  <c r="L2062" i="3"/>
  <c r="L2063" i="3"/>
  <c r="L2064" i="3"/>
  <c r="L2065" i="3"/>
  <c r="L2066" i="3"/>
  <c r="L2067" i="3"/>
  <c r="L2068" i="3"/>
  <c r="L2069" i="3"/>
  <c r="L1140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2091" i="2"/>
  <c r="L2069" i="2"/>
  <c r="L2070" i="2"/>
  <c r="L2071" i="2"/>
  <c r="L2072" i="2"/>
  <c r="L2073" i="2"/>
  <c r="L2074" i="2"/>
  <c r="L2075" i="2"/>
  <c r="L2076" i="2"/>
  <c r="L2077" i="2"/>
  <c r="L2078" i="2"/>
  <c r="L2079" i="2"/>
  <c r="L2080" i="2"/>
  <c r="L2081" i="2"/>
  <c r="L2082" i="2"/>
  <c r="L2083" i="2"/>
  <c r="L2084" i="2"/>
  <c r="L2085" i="2"/>
  <c r="L2086" i="2"/>
  <c r="L2087" i="2"/>
  <c r="L2088" i="2"/>
  <c r="L2089" i="2"/>
  <c r="L2090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15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G479" i="3"/>
  <c r="A10" i="1"/>
  <c r="L2590" i="2"/>
  <c r="L2568" i="2"/>
  <c r="L2569" i="2"/>
  <c r="L2570" i="2"/>
  <c r="L2571" i="2"/>
  <c r="L2572" i="2"/>
  <c r="L2573" i="2"/>
  <c r="L2574" i="2"/>
  <c r="L2575" i="2"/>
  <c r="L2576" i="2"/>
  <c r="L2577" i="2"/>
  <c r="L2578" i="2"/>
  <c r="L2579" i="2"/>
  <c r="L2580" i="2"/>
  <c r="L2581" i="2"/>
  <c r="L2582" i="2"/>
  <c r="L2583" i="2"/>
  <c r="L2584" i="2"/>
  <c r="L2585" i="2"/>
  <c r="L2586" i="2"/>
  <c r="L2587" i="2"/>
  <c r="L2588" i="2"/>
  <c r="L2589" i="2"/>
  <c r="L1640" i="3"/>
  <c r="L1641" i="3"/>
  <c r="L1642" i="3"/>
  <c r="L1643" i="3"/>
  <c r="L1644" i="3"/>
  <c r="L1645" i="3"/>
  <c r="L1646" i="3"/>
  <c r="L1647" i="3"/>
  <c r="L1648" i="3"/>
  <c r="L1649" i="3"/>
  <c r="L1650" i="3"/>
  <c r="L1651" i="3"/>
  <c r="L1652" i="3"/>
  <c r="L1653" i="3"/>
  <c r="L1654" i="3"/>
  <c r="L1655" i="3"/>
  <c r="L1656" i="3"/>
  <c r="L1657" i="3"/>
  <c r="L1658" i="3"/>
  <c r="L1659" i="3"/>
  <c r="L1660" i="3"/>
  <c r="L1661" i="3"/>
  <c r="L1662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070" i="3"/>
  <c r="L2071" i="3"/>
  <c r="L2072" i="3"/>
  <c r="L2073" i="3"/>
  <c r="L2074" i="3"/>
  <c r="L2075" i="3"/>
  <c r="L2076" i="3"/>
  <c r="L2077" i="3"/>
  <c r="L2078" i="3"/>
  <c r="L2079" i="3"/>
  <c r="L2080" i="3"/>
  <c r="L2081" i="3"/>
  <c r="L2082" i="3"/>
  <c r="L2083" i="3"/>
  <c r="L2084" i="3"/>
  <c r="L2085" i="3"/>
  <c r="L2086" i="3"/>
  <c r="L2087" i="3"/>
  <c r="L2088" i="3"/>
  <c r="L2089" i="3"/>
  <c r="L2090" i="3"/>
  <c r="L2091" i="3"/>
  <c r="L2092" i="3"/>
  <c r="L710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1255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2591" i="3"/>
  <c r="L2569" i="3"/>
  <c r="L2570" i="3"/>
  <c r="L2571" i="3"/>
  <c r="L2572" i="3"/>
  <c r="L2573" i="3"/>
  <c r="L2574" i="3"/>
  <c r="L2575" i="3"/>
  <c r="L2576" i="3"/>
  <c r="L2577" i="3"/>
  <c r="L2578" i="3"/>
  <c r="L2579" i="3"/>
  <c r="L2580" i="3"/>
  <c r="L2581" i="3"/>
  <c r="L2582" i="3"/>
  <c r="L2583" i="3"/>
  <c r="L2584" i="3"/>
  <c r="L2585" i="3"/>
  <c r="L2586" i="3"/>
  <c r="L2587" i="3"/>
  <c r="L2588" i="3"/>
  <c r="L2589" i="3"/>
  <c r="L2590" i="3"/>
  <c r="L1163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710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2092" i="2"/>
  <c r="L2093" i="2"/>
  <c r="L2094" i="2"/>
  <c r="L2095" i="2"/>
  <c r="L2096" i="2"/>
  <c r="L2097" i="2"/>
  <c r="L2098" i="2"/>
  <c r="L2099" i="2"/>
  <c r="L2100" i="2"/>
  <c r="L2101" i="2"/>
  <c r="L2102" i="2"/>
  <c r="L2103" i="2"/>
  <c r="L2104" i="2"/>
  <c r="L2105" i="2"/>
  <c r="L2106" i="2"/>
  <c r="L2107" i="2"/>
  <c r="L2108" i="2"/>
  <c r="L2109" i="2"/>
  <c r="L2110" i="2"/>
  <c r="L2111" i="2"/>
  <c r="L2112" i="2"/>
  <c r="L2113" i="2"/>
  <c r="L2114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638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A11" i="1"/>
  <c r="G955" i="3"/>
  <c r="L2591" i="2"/>
  <c r="L2592" i="2"/>
  <c r="L2593" i="2"/>
  <c r="L2594" i="2"/>
  <c r="L2595" i="2"/>
  <c r="L2596" i="2"/>
  <c r="L2597" i="2"/>
  <c r="L2598" i="2"/>
  <c r="L2599" i="2"/>
  <c r="L2600" i="2"/>
  <c r="L2601" i="2"/>
  <c r="L2602" i="2"/>
  <c r="L2603" i="2"/>
  <c r="L2604" i="2"/>
  <c r="L2605" i="2"/>
  <c r="L2606" i="2"/>
  <c r="L2607" i="2"/>
  <c r="L2608" i="2"/>
  <c r="L2609" i="2"/>
  <c r="L2610" i="2"/>
  <c r="L2611" i="2"/>
  <c r="L2612" i="2"/>
  <c r="L2613" i="2"/>
  <c r="L2115" i="3"/>
  <c r="L2093" i="3"/>
  <c r="L2094" i="3"/>
  <c r="L2095" i="3"/>
  <c r="L2096" i="3"/>
  <c r="L2097" i="3"/>
  <c r="L2098" i="3"/>
  <c r="L2099" i="3"/>
  <c r="L2100" i="3"/>
  <c r="L2101" i="3"/>
  <c r="L2102" i="3"/>
  <c r="L2103" i="3"/>
  <c r="L2104" i="3"/>
  <c r="L2105" i="3"/>
  <c r="L2106" i="3"/>
  <c r="L2107" i="3"/>
  <c r="L2108" i="3"/>
  <c r="L2109" i="3"/>
  <c r="L2110" i="3"/>
  <c r="L2111" i="3"/>
  <c r="L2112" i="3"/>
  <c r="L2113" i="3"/>
  <c r="L2114" i="3"/>
  <c r="L1663" i="3"/>
  <c r="L1664" i="3"/>
  <c r="L1665" i="3"/>
  <c r="L1666" i="3"/>
  <c r="L1667" i="3"/>
  <c r="L1668" i="3"/>
  <c r="L1669" i="3"/>
  <c r="L1670" i="3"/>
  <c r="L1671" i="3"/>
  <c r="L1672" i="3"/>
  <c r="L1673" i="3"/>
  <c r="L1674" i="3"/>
  <c r="L1675" i="3"/>
  <c r="L1676" i="3"/>
  <c r="L1677" i="3"/>
  <c r="L1678" i="3"/>
  <c r="L1679" i="3"/>
  <c r="L1680" i="3"/>
  <c r="L1681" i="3"/>
  <c r="L1682" i="3"/>
  <c r="L1683" i="3"/>
  <c r="L1684" i="3"/>
  <c r="L1685" i="3"/>
  <c r="L733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257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92" i="3"/>
  <c r="L2593" i="3"/>
  <c r="L2594" i="3"/>
  <c r="L2595" i="3"/>
  <c r="L2596" i="3"/>
  <c r="L2597" i="3"/>
  <c r="L2598" i="3"/>
  <c r="L2599" i="3"/>
  <c r="L2600" i="3"/>
  <c r="L2601" i="3"/>
  <c r="L2602" i="3"/>
  <c r="L2603" i="3"/>
  <c r="L2604" i="3"/>
  <c r="L2605" i="3"/>
  <c r="L2606" i="3"/>
  <c r="L2607" i="3"/>
  <c r="L2608" i="3"/>
  <c r="L2609" i="3"/>
  <c r="L2610" i="3"/>
  <c r="L2611" i="3"/>
  <c r="L2612" i="3"/>
  <c r="L2613" i="3"/>
  <c r="L2614" i="3"/>
  <c r="L1278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37" i="2"/>
  <c r="L2115" i="2"/>
  <c r="L2116" i="2"/>
  <c r="L2117" i="2"/>
  <c r="L2118" i="2"/>
  <c r="L2119" i="2"/>
  <c r="L2120" i="2"/>
  <c r="L2121" i="2"/>
  <c r="L2122" i="2"/>
  <c r="L2123" i="2"/>
  <c r="L2124" i="2"/>
  <c r="L2125" i="2"/>
  <c r="L2126" i="2"/>
  <c r="L2127" i="2"/>
  <c r="L2128" i="2"/>
  <c r="L2129" i="2"/>
  <c r="L2130" i="2"/>
  <c r="L2131" i="2"/>
  <c r="L2132" i="2"/>
  <c r="L2133" i="2"/>
  <c r="L2134" i="2"/>
  <c r="L2135" i="2"/>
  <c r="L2136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A12" i="1"/>
  <c r="G1431" i="3"/>
  <c r="L2636" i="2"/>
  <c r="L2614" i="2"/>
  <c r="L2615" i="2"/>
  <c r="L2616" i="2"/>
  <c r="L2617" i="2"/>
  <c r="L2618" i="2"/>
  <c r="L2619" i="2"/>
  <c r="L2620" i="2"/>
  <c r="L2621" i="2"/>
  <c r="L2622" i="2"/>
  <c r="L2623" i="2"/>
  <c r="L2624" i="2"/>
  <c r="L2625" i="2"/>
  <c r="L2626" i="2"/>
  <c r="L2627" i="2"/>
  <c r="L2628" i="2"/>
  <c r="L2629" i="2"/>
  <c r="L2630" i="2"/>
  <c r="L2631" i="2"/>
  <c r="L2632" i="2"/>
  <c r="L2633" i="2"/>
  <c r="L2634" i="2"/>
  <c r="L2635" i="2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756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1301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2637" i="3"/>
  <c r="L2615" i="3"/>
  <c r="L2616" i="3"/>
  <c r="L2617" i="3"/>
  <c r="L2618" i="3"/>
  <c r="L2619" i="3"/>
  <c r="L2620" i="3"/>
  <c r="L2621" i="3"/>
  <c r="L2622" i="3"/>
  <c r="L2623" i="3"/>
  <c r="L2624" i="3"/>
  <c r="L2625" i="3"/>
  <c r="L2626" i="3"/>
  <c r="L2627" i="3"/>
  <c r="L2628" i="3"/>
  <c r="L2629" i="3"/>
  <c r="L2630" i="3"/>
  <c r="L2631" i="3"/>
  <c r="L2632" i="3"/>
  <c r="L2633" i="3"/>
  <c r="L2634" i="3"/>
  <c r="L2635" i="3"/>
  <c r="L2636" i="3"/>
  <c r="L1686" i="3"/>
  <c r="L1687" i="3"/>
  <c r="L1688" i="3"/>
  <c r="L1689" i="3"/>
  <c r="L1690" i="3"/>
  <c r="L1691" i="3"/>
  <c r="L1692" i="3"/>
  <c r="L1693" i="3"/>
  <c r="L1694" i="3"/>
  <c r="L1695" i="3"/>
  <c r="L1696" i="3"/>
  <c r="L1697" i="3"/>
  <c r="L1698" i="3"/>
  <c r="L1699" i="3"/>
  <c r="L1700" i="3"/>
  <c r="L1701" i="3"/>
  <c r="L1702" i="3"/>
  <c r="L1703" i="3"/>
  <c r="L1704" i="3"/>
  <c r="L1705" i="3"/>
  <c r="L1706" i="3"/>
  <c r="L1707" i="3"/>
  <c r="L1708" i="3"/>
  <c r="L2116" i="3"/>
  <c r="L2117" i="3"/>
  <c r="L2118" i="3"/>
  <c r="L2119" i="3"/>
  <c r="L2120" i="3"/>
  <c r="L2121" i="3"/>
  <c r="L2122" i="3"/>
  <c r="L2123" i="3"/>
  <c r="L2124" i="3"/>
  <c r="L2125" i="3"/>
  <c r="L2126" i="3"/>
  <c r="L2127" i="3"/>
  <c r="L2128" i="3"/>
  <c r="L2129" i="3"/>
  <c r="L2130" i="3"/>
  <c r="L2131" i="3"/>
  <c r="L2132" i="3"/>
  <c r="L2133" i="3"/>
  <c r="L2134" i="3"/>
  <c r="L2135" i="3"/>
  <c r="L2136" i="3"/>
  <c r="L2137" i="3"/>
  <c r="L2138" i="3"/>
  <c r="L1209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684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2160" i="2"/>
  <c r="L2138" i="2"/>
  <c r="L2139" i="2"/>
  <c r="L2140" i="2"/>
  <c r="L2141" i="2"/>
  <c r="L2142" i="2"/>
  <c r="L2143" i="2"/>
  <c r="L2144" i="2"/>
  <c r="L2145" i="2"/>
  <c r="L2146" i="2"/>
  <c r="L2147" i="2"/>
  <c r="L2148" i="2"/>
  <c r="L2149" i="2"/>
  <c r="L2150" i="2"/>
  <c r="L2151" i="2"/>
  <c r="L2152" i="2"/>
  <c r="L2153" i="2"/>
  <c r="L2154" i="2"/>
  <c r="L2155" i="2"/>
  <c r="L2156" i="2"/>
  <c r="L2157" i="2"/>
  <c r="L2158" i="2"/>
  <c r="L2159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A13" i="1"/>
  <c r="G2383" i="3"/>
  <c r="G1907" i="3"/>
  <c r="L2637" i="2"/>
  <c r="L2638" i="2"/>
  <c r="L2639" i="2"/>
  <c r="L2640" i="2"/>
  <c r="L2641" i="2"/>
  <c r="L2642" i="2"/>
  <c r="L2643" i="2"/>
  <c r="L2644" i="2"/>
  <c r="L2645" i="2"/>
  <c r="L2646" i="2"/>
  <c r="L2647" i="2"/>
  <c r="L2648" i="2"/>
  <c r="L2649" i="2"/>
  <c r="L2650" i="2"/>
  <c r="L2651" i="2"/>
  <c r="L2652" i="2"/>
  <c r="L2653" i="2"/>
  <c r="L2654" i="2"/>
  <c r="L2655" i="2"/>
  <c r="L2656" i="2"/>
  <c r="L2657" i="2"/>
  <c r="L2658" i="2"/>
  <c r="L2659" i="2"/>
  <c r="L779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2638" i="3"/>
  <c r="L2639" i="3"/>
  <c r="L2640" i="3"/>
  <c r="L2641" i="3"/>
  <c r="L2642" i="3"/>
  <c r="L2643" i="3"/>
  <c r="L2644" i="3"/>
  <c r="L2645" i="3"/>
  <c r="L2646" i="3"/>
  <c r="L2647" i="3"/>
  <c r="L2648" i="3"/>
  <c r="L2649" i="3"/>
  <c r="L2650" i="3"/>
  <c r="L2651" i="3"/>
  <c r="L2652" i="3"/>
  <c r="L2653" i="3"/>
  <c r="L2654" i="3"/>
  <c r="L2655" i="3"/>
  <c r="L2656" i="3"/>
  <c r="L2657" i="3"/>
  <c r="L2658" i="3"/>
  <c r="L2659" i="3"/>
  <c r="L2660" i="3"/>
  <c r="L1709" i="3"/>
  <c r="L1710" i="3"/>
  <c r="L1711" i="3"/>
  <c r="L1712" i="3"/>
  <c r="L1713" i="3"/>
  <c r="L1714" i="3"/>
  <c r="L1715" i="3"/>
  <c r="L1716" i="3"/>
  <c r="L1717" i="3"/>
  <c r="L1718" i="3"/>
  <c r="L1719" i="3"/>
  <c r="L1720" i="3"/>
  <c r="L1721" i="3"/>
  <c r="L1722" i="3"/>
  <c r="L1723" i="3"/>
  <c r="L1724" i="3"/>
  <c r="L1725" i="3"/>
  <c r="L1726" i="3"/>
  <c r="L1727" i="3"/>
  <c r="L1728" i="3"/>
  <c r="L1729" i="3"/>
  <c r="L1730" i="3"/>
  <c r="L1731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1324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2139" i="3"/>
  <c r="L2140" i="3"/>
  <c r="L2141" i="3"/>
  <c r="L2142" i="3"/>
  <c r="L2143" i="3"/>
  <c r="L2144" i="3"/>
  <c r="L2145" i="3"/>
  <c r="L2146" i="3"/>
  <c r="L2147" i="3"/>
  <c r="L2148" i="3"/>
  <c r="L2149" i="3"/>
  <c r="L2150" i="3"/>
  <c r="L2151" i="3"/>
  <c r="L2152" i="3"/>
  <c r="L2153" i="3"/>
  <c r="L2154" i="3"/>
  <c r="L2155" i="3"/>
  <c r="L2156" i="3"/>
  <c r="L2157" i="3"/>
  <c r="L2158" i="3"/>
  <c r="L2159" i="3"/>
  <c r="L2160" i="3"/>
  <c r="L2161" i="3"/>
  <c r="L1232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779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2183" i="2"/>
  <c r="L2161" i="2"/>
  <c r="L2162" i="2"/>
  <c r="L2163" i="2"/>
  <c r="L2164" i="2"/>
  <c r="L2165" i="2"/>
  <c r="L2166" i="2"/>
  <c r="L2167" i="2"/>
  <c r="L2168" i="2"/>
  <c r="L2169" i="2"/>
  <c r="L2170" i="2"/>
  <c r="L2171" i="2"/>
  <c r="L2172" i="2"/>
  <c r="L2173" i="2"/>
  <c r="L2174" i="2"/>
  <c r="L2175" i="2"/>
  <c r="L2176" i="2"/>
  <c r="L2177" i="2"/>
  <c r="L2178" i="2"/>
  <c r="L2179" i="2"/>
  <c r="L2180" i="2"/>
  <c r="L2181" i="2"/>
  <c r="L2182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1707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2682" i="2"/>
  <c r="L2660" i="2"/>
  <c r="L2661" i="2"/>
  <c r="L2662" i="2"/>
  <c r="L2663" i="2"/>
  <c r="L2664" i="2"/>
  <c r="L2665" i="2"/>
  <c r="L2666" i="2"/>
  <c r="L2667" i="2"/>
  <c r="L2668" i="2"/>
  <c r="L2669" i="2"/>
  <c r="L2670" i="2"/>
  <c r="L2671" i="2"/>
  <c r="L2672" i="2"/>
  <c r="L2673" i="2"/>
  <c r="L2674" i="2"/>
  <c r="L2675" i="2"/>
  <c r="L2676" i="2"/>
  <c r="L2677" i="2"/>
  <c r="L2678" i="2"/>
  <c r="L2679" i="2"/>
  <c r="L2680" i="2"/>
  <c r="L2681" i="2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1732" i="3"/>
  <c r="L1733" i="3"/>
  <c r="L1734" i="3"/>
  <c r="L1735" i="3"/>
  <c r="L1736" i="3"/>
  <c r="L1737" i="3"/>
  <c r="L1738" i="3"/>
  <c r="L1739" i="3"/>
  <c r="L1740" i="3"/>
  <c r="L1741" i="3"/>
  <c r="L1742" i="3"/>
  <c r="L1743" i="3"/>
  <c r="L1744" i="3"/>
  <c r="L1745" i="3"/>
  <c r="L1746" i="3"/>
  <c r="L1747" i="3"/>
  <c r="L1748" i="3"/>
  <c r="L1749" i="3"/>
  <c r="L1750" i="3"/>
  <c r="L1751" i="3"/>
  <c r="L1752" i="3"/>
  <c r="L1753" i="3"/>
  <c r="L1754" i="3"/>
  <c r="L2661" i="3"/>
  <c r="L2662" i="3"/>
  <c r="L2663" i="3"/>
  <c r="L2664" i="3"/>
  <c r="L2665" i="3"/>
  <c r="L2666" i="3"/>
  <c r="L2667" i="3"/>
  <c r="L2668" i="3"/>
  <c r="L2669" i="3"/>
  <c r="L2670" i="3"/>
  <c r="L2671" i="3"/>
  <c r="L2672" i="3"/>
  <c r="L2673" i="3"/>
  <c r="L2674" i="3"/>
  <c r="L2675" i="3"/>
  <c r="L2676" i="3"/>
  <c r="L2677" i="3"/>
  <c r="L2678" i="3"/>
  <c r="L2679" i="3"/>
  <c r="L2680" i="3"/>
  <c r="L2681" i="3"/>
  <c r="L2682" i="3"/>
  <c r="L2683" i="3"/>
  <c r="L2184" i="3"/>
  <c r="L2162" i="3"/>
  <c r="L2163" i="3"/>
  <c r="L2164" i="3"/>
  <c r="L2165" i="3"/>
  <c r="L2166" i="3"/>
  <c r="L2167" i="3"/>
  <c r="L2168" i="3"/>
  <c r="L2169" i="3"/>
  <c r="L2170" i="3"/>
  <c r="L2171" i="3"/>
  <c r="L2172" i="3"/>
  <c r="L2173" i="3"/>
  <c r="L2174" i="3"/>
  <c r="L2175" i="3"/>
  <c r="L2176" i="3"/>
  <c r="L2177" i="3"/>
  <c r="L2178" i="3"/>
  <c r="L2179" i="3"/>
  <c r="L2180" i="3"/>
  <c r="L2181" i="3"/>
  <c r="L2182" i="3"/>
  <c r="L2183" i="3"/>
  <c r="L1347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802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184" i="2"/>
  <c r="L2185" i="2"/>
  <c r="L2186" i="2"/>
  <c r="L2187" i="2"/>
  <c r="L2188" i="2"/>
  <c r="L2189" i="2"/>
  <c r="L2190" i="2"/>
  <c r="L2191" i="2"/>
  <c r="L2192" i="2"/>
  <c r="L2193" i="2"/>
  <c r="L2194" i="2"/>
  <c r="L2195" i="2"/>
  <c r="L2196" i="2"/>
  <c r="L2197" i="2"/>
  <c r="L2198" i="2"/>
  <c r="L2199" i="2"/>
  <c r="L2200" i="2"/>
  <c r="L2201" i="2"/>
  <c r="L2202" i="2"/>
  <c r="L2203" i="2"/>
  <c r="L2204" i="2"/>
  <c r="L2205" i="2"/>
  <c r="L2206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1730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2683" i="2"/>
  <c r="L2684" i="2"/>
  <c r="L2685" i="2"/>
  <c r="L2686" i="2"/>
  <c r="L2687" i="2"/>
  <c r="L2688" i="2"/>
  <c r="L2689" i="2"/>
  <c r="L2690" i="2"/>
  <c r="L2691" i="2"/>
  <c r="L2692" i="2"/>
  <c r="L2693" i="2"/>
  <c r="L2694" i="2"/>
  <c r="L2695" i="2"/>
  <c r="L2696" i="2"/>
  <c r="L2697" i="2"/>
  <c r="L2698" i="2"/>
  <c r="L2699" i="2"/>
  <c r="L2700" i="2"/>
  <c r="L2701" i="2"/>
  <c r="L2702" i="2"/>
  <c r="L2703" i="2"/>
  <c r="L2704" i="2"/>
  <c r="L2705" i="2"/>
  <c r="L2684" i="3"/>
  <c r="L2685" i="3"/>
  <c r="L2686" i="3"/>
  <c r="L2687" i="3"/>
  <c r="L2688" i="3"/>
  <c r="L2689" i="3"/>
  <c r="L2690" i="3"/>
  <c r="L2691" i="3"/>
  <c r="L2692" i="3"/>
  <c r="L2693" i="3"/>
  <c r="L2694" i="3"/>
  <c r="L2695" i="3"/>
  <c r="L2696" i="3"/>
  <c r="L2697" i="3"/>
  <c r="L2698" i="3"/>
  <c r="L2699" i="3"/>
  <c r="L2700" i="3"/>
  <c r="L2701" i="3"/>
  <c r="L2702" i="3"/>
  <c r="L2703" i="3"/>
  <c r="L2704" i="3"/>
  <c r="L2705" i="3"/>
  <c r="L2706" i="3"/>
  <c r="L2185" i="3"/>
  <c r="L2186" i="3"/>
  <c r="L2187" i="3"/>
  <c r="L2188" i="3"/>
  <c r="L2189" i="3"/>
  <c r="L2190" i="3"/>
  <c r="L2191" i="3"/>
  <c r="L2192" i="3"/>
  <c r="L2193" i="3"/>
  <c r="L2194" i="3"/>
  <c r="L2195" i="3"/>
  <c r="L2196" i="3"/>
  <c r="L2197" i="3"/>
  <c r="L2198" i="3"/>
  <c r="L2199" i="3"/>
  <c r="L2200" i="3"/>
  <c r="L2201" i="3"/>
  <c r="L2202" i="3"/>
  <c r="L2203" i="3"/>
  <c r="L2204" i="3"/>
  <c r="L2205" i="3"/>
  <c r="L2206" i="3"/>
  <c r="L2207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1777" i="3"/>
  <c r="L1755" i="3"/>
  <c r="L1756" i="3"/>
  <c r="L1757" i="3"/>
  <c r="L1758" i="3"/>
  <c r="L1759" i="3"/>
  <c r="L1760" i="3"/>
  <c r="L1761" i="3"/>
  <c r="L1762" i="3"/>
  <c r="L1763" i="3"/>
  <c r="L1764" i="3"/>
  <c r="L1765" i="3"/>
  <c r="L1766" i="3"/>
  <c r="L1767" i="3"/>
  <c r="L1768" i="3"/>
  <c r="L1769" i="3"/>
  <c r="L1770" i="3"/>
  <c r="L1771" i="3"/>
  <c r="L1772" i="3"/>
  <c r="L1773" i="3"/>
  <c r="L1774" i="3"/>
  <c r="L1775" i="3"/>
  <c r="L1776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1370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278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825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303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2207" i="2"/>
  <c r="L2208" i="2"/>
  <c r="L2209" i="2"/>
  <c r="L2210" i="2"/>
  <c r="L2211" i="2"/>
  <c r="L2212" i="2"/>
  <c r="L2213" i="2"/>
  <c r="L2214" i="2"/>
  <c r="L2215" i="2"/>
  <c r="L2216" i="2"/>
  <c r="L2217" i="2"/>
  <c r="L2218" i="2"/>
  <c r="L2219" i="2"/>
  <c r="L2220" i="2"/>
  <c r="L2221" i="2"/>
  <c r="L2222" i="2"/>
  <c r="L2223" i="2"/>
  <c r="L2224" i="2"/>
  <c r="L2225" i="2"/>
  <c r="L2226" i="2"/>
  <c r="L2227" i="2"/>
  <c r="L2228" i="2"/>
  <c r="L2229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49" i="2"/>
  <c r="L1750" i="2"/>
  <c r="L1751" i="2"/>
  <c r="L1752" i="2"/>
  <c r="L1753" i="2"/>
  <c r="L2728" i="2"/>
  <c r="L2706" i="2"/>
  <c r="L2707" i="2"/>
  <c r="L2708" i="2"/>
  <c r="L2709" i="2"/>
  <c r="L2710" i="2"/>
  <c r="L2711" i="2"/>
  <c r="L2712" i="2"/>
  <c r="L2713" i="2"/>
  <c r="L2714" i="2"/>
  <c r="L2715" i="2"/>
  <c r="L2716" i="2"/>
  <c r="L2717" i="2"/>
  <c r="L2718" i="2"/>
  <c r="L2719" i="2"/>
  <c r="L2720" i="2"/>
  <c r="L2721" i="2"/>
  <c r="L2722" i="2"/>
  <c r="L2723" i="2"/>
  <c r="L2724" i="2"/>
  <c r="L2725" i="2"/>
  <c r="L2726" i="2"/>
  <c r="L2727" i="2"/>
  <c r="L1800" i="3"/>
  <c r="L1778" i="3"/>
  <c r="L1779" i="3"/>
  <c r="L1780" i="3"/>
  <c r="L1781" i="3"/>
  <c r="L1782" i="3"/>
  <c r="L1783" i="3"/>
  <c r="L1784" i="3"/>
  <c r="L1785" i="3"/>
  <c r="L1786" i="3"/>
  <c r="L1787" i="3"/>
  <c r="L1788" i="3"/>
  <c r="L1789" i="3"/>
  <c r="L1790" i="3"/>
  <c r="L1791" i="3"/>
  <c r="L1792" i="3"/>
  <c r="L1793" i="3"/>
  <c r="L1794" i="3"/>
  <c r="L1795" i="3"/>
  <c r="L1796" i="3"/>
  <c r="L1797" i="3"/>
  <c r="L1798" i="3"/>
  <c r="L1799" i="3"/>
  <c r="L372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848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2729" i="3"/>
  <c r="L2707" i="3"/>
  <c r="L2708" i="3"/>
  <c r="L2709" i="3"/>
  <c r="L2710" i="3"/>
  <c r="L2711" i="3"/>
  <c r="L2712" i="3"/>
  <c r="L2713" i="3"/>
  <c r="L2714" i="3"/>
  <c r="L2715" i="3"/>
  <c r="L2716" i="3"/>
  <c r="L2717" i="3"/>
  <c r="L2718" i="3"/>
  <c r="L2719" i="3"/>
  <c r="L2720" i="3"/>
  <c r="L2721" i="3"/>
  <c r="L2722" i="3"/>
  <c r="L2723" i="3"/>
  <c r="L2724" i="3"/>
  <c r="L2725" i="3"/>
  <c r="L2726" i="3"/>
  <c r="L2727" i="3"/>
  <c r="L2728" i="3"/>
  <c r="L2230" i="3"/>
  <c r="L2208" i="3"/>
  <c r="L2209" i="3"/>
  <c r="L2210" i="3"/>
  <c r="L2211" i="3"/>
  <c r="L2212" i="3"/>
  <c r="L2213" i="3"/>
  <c r="L2214" i="3"/>
  <c r="L2215" i="3"/>
  <c r="L2216" i="3"/>
  <c r="L2217" i="3"/>
  <c r="L2218" i="3"/>
  <c r="L2219" i="3"/>
  <c r="L2220" i="3"/>
  <c r="L2221" i="3"/>
  <c r="L2222" i="3"/>
  <c r="L2223" i="3"/>
  <c r="L2224" i="3"/>
  <c r="L2225" i="3"/>
  <c r="L2226" i="3"/>
  <c r="L2227" i="3"/>
  <c r="L2228" i="3"/>
  <c r="L2229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2252" i="2"/>
  <c r="L2230" i="2"/>
  <c r="L2231" i="2"/>
  <c r="L2232" i="2"/>
  <c r="L2233" i="2"/>
  <c r="L2234" i="2"/>
  <c r="L2235" i="2"/>
  <c r="L2236" i="2"/>
  <c r="L2237" i="2"/>
  <c r="L2238" i="2"/>
  <c r="L2239" i="2"/>
  <c r="L2240" i="2"/>
  <c r="L2241" i="2"/>
  <c r="L2242" i="2"/>
  <c r="L2243" i="2"/>
  <c r="L2244" i="2"/>
  <c r="L2245" i="2"/>
  <c r="L2246" i="2"/>
  <c r="L2247" i="2"/>
  <c r="L2248" i="2"/>
  <c r="L2249" i="2"/>
  <c r="L2250" i="2"/>
  <c r="L2251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2751" i="2"/>
  <c r="L2729" i="2"/>
  <c r="L2730" i="2"/>
  <c r="L2731" i="2"/>
  <c r="L2732" i="2"/>
  <c r="L2733" i="2"/>
  <c r="L2734" i="2"/>
  <c r="L2735" i="2"/>
  <c r="L2736" i="2"/>
  <c r="L2737" i="2"/>
  <c r="L2738" i="2"/>
  <c r="L2739" i="2"/>
  <c r="L2740" i="2"/>
  <c r="L2741" i="2"/>
  <c r="L2742" i="2"/>
  <c r="L2743" i="2"/>
  <c r="L2744" i="2"/>
  <c r="L2745" i="2"/>
  <c r="L2746" i="2"/>
  <c r="L2747" i="2"/>
  <c r="L2748" i="2"/>
  <c r="L2749" i="2"/>
  <c r="L2750" i="2"/>
  <c r="L2752" i="3"/>
  <c r="L2730" i="3"/>
  <c r="L2731" i="3"/>
  <c r="L2732" i="3"/>
  <c r="L2733" i="3"/>
  <c r="L2734" i="3"/>
  <c r="L2735" i="3"/>
  <c r="L2736" i="3"/>
  <c r="L2737" i="3"/>
  <c r="L2738" i="3"/>
  <c r="L2739" i="3"/>
  <c r="L2740" i="3"/>
  <c r="L2741" i="3"/>
  <c r="L2742" i="3"/>
  <c r="L2743" i="3"/>
  <c r="L2744" i="3"/>
  <c r="L2745" i="3"/>
  <c r="L2746" i="3"/>
  <c r="L2747" i="3"/>
  <c r="L2748" i="3"/>
  <c r="L2749" i="3"/>
  <c r="L2750" i="3"/>
  <c r="L2751" i="3"/>
  <c r="L871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395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2231" i="3"/>
  <c r="L2232" i="3"/>
  <c r="L2233" i="3"/>
  <c r="L2234" i="3"/>
  <c r="L2235" i="3"/>
  <c r="L2236" i="3"/>
  <c r="L2237" i="3"/>
  <c r="L2238" i="3"/>
  <c r="L2239" i="3"/>
  <c r="L2240" i="3"/>
  <c r="L2241" i="3"/>
  <c r="L2242" i="3"/>
  <c r="L2243" i="3"/>
  <c r="L2244" i="3"/>
  <c r="L2245" i="3"/>
  <c r="L2246" i="3"/>
  <c r="L2247" i="3"/>
  <c r="L2248" i="3"/>
  <c r="L2249" i="3"/>
  <c r="L2250" i="3"/>
  <c r="L2251" i="3"/>
  <c r="L2252" i="3"/>
  <c r="L2253" i="3"/>
  <c r="L1823" i="3"/>
  <c r="L1801" i="3"/>
  <c r="L1802" i="3"/>
  <c r="L1803" i="3"/>
  <c r="L1804" i="3"/>
  <c r="L1805" i="3"/>
  <c r="L1806" i="3"/>
  <c r="L1807" i="3"/>
  <c r="L1808" i="3"/>
  <c r="L1809" i="3"/>
  <c r="L1810" i="3"/>
  <c r="L1811" i="3"/>
  <c r="L1812" i="3"/>
  <c r="L1813" i="3"/>
  <c r="L1814" i="3"/>
  <c r="L1815" i="3"/>
  <c r="L1816" i="3"/>
  <c r="L1817" i="3"/>
  <c r="L1818" i="3"/>
  <c r="L1819" i="3"/>
  <c r="L1820" i="3"/>
  <c r="L1821" i="3"/>
  <c r="L1822" i="3"/>
  <c r="L1324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799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2253" i="2"/>
  <c r="L2254" i="2"/>
  <c r="L2255" i="2"/>
  <c r="L2256" i="2"/>
  <c r="L2257" i="2"/>
  <c r="L2258" i="2"/>
  <c r="L2259" i="2"/>
  <c r="L2260" i="2"/>
  <c r="L2261" i="2"/>
  <c r="L2262" i="2"/>
  <c r="L2263" i="2"/>
  <c r="L2264" i="2"/>
  <c r="L2265" i="2"/>
  <c r="L2266" i="2"/>
  <c r="L2267" i="2"/>
  <c r="L2268" i="2"/>
  <c r="L2269" i="2"/>
  <c r="L2270" i="2"/>
  <c r="L2271" i="2"/>
  <c r="L2272" i="2"/>
  <c r="L2273" i="2"/>
  <c r="L2274" i="2"/>
  <c r="L2275" i="2"/>
  <c r="L2752" i="2"/>
  <c r="L2753" i="2"/>
  <c r="L2754" i="2"/>
  <c r="L2755" i="2"/>
  <c r="L2756" i="2"/>
  <c r="L2757" i="2"/>
  <c r="L2758" i="2"/>
  <c r="L2759" i="2"/>
  <c r="L2760" i="2"/>
  <c r="L2761" i="2"/>
  <c r="L2762" i="2"/>
  <c r="L2763" i="2"/>
  <c r="L2764" i="2"/>
  <c r="L2765" i="2"/>
  <c r="L2766" i="2"/>
  <c r="L2767" i="2"/>
  <c r="L2768" i="2"/>
  <c r="L2769" i="2"/>
  <c r="L2770" i="2"/>
  <c r="L2771" i="2"/>
  <c r="L2772" i="2"/>
  <c r="L2773" i="2"/>
  <c r="L2774" i="2"/>
  <c r="L2276" i="3"/>
  <c r="L2254" i="3"/>
  <c r="L2255" i="3"/>
  <c r="L2256" i="3"/>
  <c r="L2257" i="3"/>
  <c r="L2258" i="3"/>
  <c r="L2259" i="3"/>
  <c r="L2260" i="3"/>
  <c r="L2261" i="3"/>
  <c r="L2262" i="3"/>
  <c r="L2263" i="3"/>
  <c r="L2264" i="3"/>
  <c r="L2265" i="3"/>
  <c r="L2266" i="3"/>
  <c r="L2267" i="3"/>
  <c r="L2268" i="3"/>
  <c r="L2269" i="3"/>
  <c r="L2270" i="3"/>
  <c r="L2271" i="3"/>
  <c r="L2272" i="3"/>
  <c r="L2273" i="3"/>
  <c r="L2274" i="3"/>
  <c r="L227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894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1824" i="3"/>
  <c r="L1825" i="3"/>
  <c r="L1826" i="3"/>
  <c r="L1827" i="3"/>
  <c r="L1828" i="3"/>
  <c r="L1829" i="3"/>
  <c r="L1830" i="3"/>
  <c r="L1831" i="3"/>
  <c r="L1832" i="3"/>
  <c r="L1833" i="3"/>
  <c r="L1834" i="3"/>
  <c r="L1835" i="3"/>
  <c r="L1836" i="3"/>
  <c r="L1837" i="3"/>
  <c r="L1838" i="3"/>
  <c r="L1839" i="3"/>
  <c r="L1840" i="3"/>
  <c r="L1841" i="3"/>
  <c r="L1842" i="3"/>
  <c r="L1843" i="3"/>
  <c r="L1844" i="3"/>
  <c r="L1845" i="3"/>
  <c r="L1846" i="3"/>
  <c r="L2775" i="3"/>
  <c r="L2753" i="3"/>
  <c r="L2754" i="3"/>
  <c r="L2755" i="3"/>
  <c r="L2756" i="3"/>
  <c r="L2757" i="3"/>
  <c r="L2758" i="3"/>
  <c r="L2759" i="3"/>
  <c r="L2760" i="3"/>
  <c r="L2761" i="3"/>
  <c r="L2762" i="3"/>
  <c r="L2763" i="3"/>
  <c r="L2764" i="3"/>
  <c r="L2765" i="3"/>
  <c r="L2766" i="3"/>
  <c r="L2767" i="3"/>
  <c r="L2768" i="3"/>
  <c r="L2769" i="3"/>
  <c r="L2770" i="3"/>
  <c r="L2771" i="3"/>
  <c r="L2772" i="3"/>
  <c r="L2773" i="3"/>
  <c r="L2774" i="3"/>
  <c r="L1347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894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2298" i="2"/>
  <c r="L2276" i="2"/>
  <c r="L2277" i="2"/>
  <c r="L2278" i="2"/>
  <c r="L2279" i="2"/>
  <c r="L2280" i="2"/>
  <c r="L2281" i="2"/>
  <c r="L2282" i="2"/>
  <c r="L2283" i="2"/>
  <c r="L2284" i="2"/>
  <c r="L2285" i="2"/>
  <c r="L2286" i="2"/>
  <c r="L2287" i="2"/>
  <c r="L2288" i="2"/>
  <c r="L2289" i="2"/>
  <c r="L2290" i="2"/>
  <c r="L2291" i="2"/>
  <c r="L2292" i="2"/>
  <c r="L2293" i="2"/>
  <c r="L2294" i="2"/>
  <c r="L2295" i="2"/>
  <c r="L2296" i="2"/>
  <c r="L2297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1822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19" i="2"/>
  <c r="L1820" i="2"/>
  <c r="L1821" i="2"/>
  <c r="L2797" i="2"/>
  <c r="L2775" i="2"/>
  <c r="L2776" i="2"/>
  <c r="L2777" i="2"/>
  <c r="L2778" i="2"/>
  <c r="L2779" i="2"/>
  <c r="L2780" i="2"/>
  <c r="L2781" i="2"/>
  <c r="L2782" i="2"/>
  <c r="L2783" i="2"/>
  <c r="L2784" i="2"/>
  <c r="L2785" i="2"/>
  <c r="L2786" i="2"/>
  <c r="L2787" i="2"/>
  <c r="L2788" i="2"/>
  <c r="L2789" i="2"/>
  <c r="L2790" i="2"/>
  <c r="L2791" i="2"/>
  <c r="L2792" i="2"/>
  <c r="L2793" i="2"/>
  <c r="L2794" i="2"/>
  <c r="L2795" i="2"/>
  <c r="L2796" i="2"/>
  <c r="L1869" i="3"/>
  <c r="L1870" i="3"/>
  <c r="L1871" i="3"/>
  <c r="L1872" i="3"/>
  <c r="L1873" i="3"/>
  <c r="L1874" i="3"/>
  <c r="L1875" i="3"/>
  <c r="L1876" i="3"/>
  <c r="L1877" i="3"/>
  <c r="L1878" i="3"/>
  <c r="L1879" i="3"/>
  <c r="L1880" i="3"/>
  <c r="L1881" i="3"/>
  <c r="L1882" i="3"/>
  <c r="L1883" i="3"/>
  <c r="L1884" i="3"/>
  <c r="L1885" i="3"/>
  <c r="L1886" i="3"/>
  <c r="L1887" i="3"/>
  <c r="L1888" i="3"/>
  <c r="L1889" i="3"/>
  <c r="L1890" i="3"/>
  <c r="L1847" i="3"/>
  <c r="L1848" i="3"/>
  <c r="L1849" i="3"/>
  <c r="L1850" i="3"/>
  <c r="L1851" i="3"/>
  <c r="L1852" i="3"/>
  <c r="L1853" i="3"/>
  <c r="L1854" i="3"/>
  <c r="L1855" i="3"/>
  <c r="L1856" i="3"/>
  <c r="L1857" i="3"/>
  <c r="L1858" i="3"/>
  <c r="L1859" i="3"/>
  <c r="L1860" i="3"/>
  <c r="L1861" i="3"/>
  <c r="L1862" i="3"/>
  <c r="L1863" i="3"/>
  <c r="L1864" i="3"/>
  <c r="L1865" i="3"/>
  <c r="L1866" i="3"/>
  <c r="L1867" i="3"/>
  <c r="L1868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2776" i="3"/>
  <c r="L2777" i="3"/>
  <c r="L2778" i="3"/>
  <c r="L2779" i="3"/>
  <c r="L2780" i="3"/>
  <c r="L2781" i="3"/>
  <c r="L2782" i="3"/>
  <c r="L2783" i="3"/>
  <c r="L2784" i="3"/>
  <c r="L2785" i="3"/>
  <c r="L2786" i="3"/>
  <c r="L2787" i="3"/>
  <c r="L2788" i="3"/>
  <c r="L2789" i="3"/>
  <c r="L2790" i="3"/>
  <c r="L2791" i="3"/>
  <c r="L2792" i="3"/>
  <c r="L2793" i="3"/>
  <c r="L2794" i="3"/>
  <c r="L2795" i="3"/>
  <c r="L2796" i="3"/>
  <c r="L2797" i="3"/>
  <c r="L2798" i="3"/>
  <c r="L2277" i="3"/>
  <c r="L2278" i="3"/>
  <c r="L2279" i="3"/>
  <c r="L2280" i="3"/>
  <c r="L2281" i="3"/>
  <c r="L2282" i="3"/>
  <c r="L2283" i="3"/>
  <c r="L2284" i="3"/>
  <c r="L2285" i="3"/>
  <c r="L2286" i="3"/>
  <c r="L2287" i="3"/>
  <c r="L2288" i="3"/>
  <c r="L2289" i="3"/>
  <c r="L2290" i="3"/>
  <c r="L2291" i="3"/>
  <c r="L2292" i="3"/>
  <c r="L2293" i="3"/>
  <c r="L2294" i="3"/>
  <c r="L2295" i="3"/>
  <c r="L2296" i="3"/>
  <c r="L2297" i="3"/>
  <c r="L2298" i="3"/>
  <c r="L2299" i="3"/>
  <c r="L1370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2321" i="2"/>
  <c r="L2299" i="2"/>
  <c r="L2300" i="2"/>
  <c r="L2301" i="2"/>
  <c r="L2302" i="2"/>
  <c r="L2303" i="2"/>
  <c r="L2304" i="2"/>
  <c r="L2305" i="2"/>
  <c r="L2306" i="2"/>
  <c r="L2307" i="2"/>
  <c r="L2308" i="2"/>
  <c r="L2309" i="2"/>
  <c r="L2310" i="2"/>
  <c r="L2311" i="2"/>
  <c r="L2312" i="2"/>
  <c r="L2313" i="2"/>
  <c r="L2314" i="2"/>
  <c r="L2315" i="2"/>
  <c r="L2316" i="2"/>
  <c r="L2317" i="2"/>
  <c r="L2318" i="2"/>
  <c r="L2319" i="2"/>
  <c r="L2320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1845" i="2"/>
  <c r="L1823" i="2"/>
  <c r="L1824" i="2"/>
  <c r="L1825" i="2"/>
  <c r="L1826" i="2"/>
  <c r="L1827" i="2"/>
  <c r="L1828" i="2"/>
  <c r="L1829" i="2"/>
  <c r="L1830" i="2"/>
  <c r="L1831" i="2"/>
  <c r="L1832" i="2"/>
  <c r="L1833" i="2"/>
  <c r="L1834" i="2"/>
  <c r="L1835" i="2"/>
  <c r="L1836" i="2"/>
  <c r="L1837" i="2"/>
  <c r="L1838" i="2"/>
  <c r="L1839" i="2"/>
  <c r="L1840" i="2"/>
  <c r="L1841" i="2"/>
  <c r="L1842" i="2"/>
  <c r="L1843" i="2"/>
  <c r="L1844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2820" i="2"/>
  <c r="L2821" i="2"/>
  <c r="L2822" i="2"/>
  <c r="L2823" i="2"/>
  <c r="L2824" i="2"/>
  <c r="L2825" i="2"/>
  <c r="L2826" i="2"/>
  <c r="L2827" i="2"/>
  <c r="L2828" i="2"/>
  <c r="L2829" i="2"/>
  <c r="L2830" i="2"/>
  <c r="L2831" i="2"/>
  <c r="L2832" i="2"/>
  <c r="L2833" i="2"/>
  <c r="L2834" i="2"/>
  <c r="L2835" i="2"/>
  <c r="L2836" i="2"/>
  <c r="L2837" i="2"/>
  <c r="L2838" i="2"/>
  <c r="L2839" i="2"/>
  <c r="L2840" i="2"/>
  <c r="L2841" i="2"/>
  <c r="L2798" i="2"/>
  <c r="L2799" i="2"/>
  <c r="L2800" i="2"/>
  <c r="L2801" i="2"/>
  <c r="L2802" i="2"/>
  <c r="L2803" i="2"/>
  <c r="L2804" i="2"/>
  <c r="L2805" i="2"/>
  <c r="L2806" i="2"/>
  <c r="L2807" i="2"/>
  <c r="L2808" i="2"/>
  <c r="L2809" i="2"/>
  <c r="L2810" i="2"/>
  <c r="L2811" i="2"/>
  <c r="L2812" i="2"/>
  <c r="L2813" i="2"/>
  <c r="L2814" i="2"/>
  <c r="L2815" i="2"/>
  <c r="L2816" i="2"/>
  <c r="L2817" i="2"/>
  <c r="L2818" i="2"/>
  <c r="L2819" i="2"/>
  <c r="L2799" i="3"/>
  <c r="L2800" i="3"/>
  <c r="L2801" i="3"/>
  <c r="L2802" i="3"/>
  <c r="L2803" i="3"/>
  <c r="L2804" i="3"/>
  <c r="L2805" i="3"/>
  <c r="L2806" i="3"/>
  <c r="L2807" i="3"/>
  <c r="L2808" i="3"/>
  <c r="L2809" i="3"/>
  <c r="L2810" i="3"/>
  <c r="L2811" i="3"/>
  <c r="L2812" i="3"/>
  <c r="L2813" i="3"/>
  <c r="L2814" i="3"/>
  <c r="L2815" i="3"/>
  <c r="L2816" i="3"/>
  <c r="L2817" i="3"/>
  <c r="L2818" i="3"/>
  <c r="L2819" i="3"/>
  <c r="L2820" i="3"/>
  <c r="L2821" i="3"/>
  <c r="L2822" i="3"/>
  <c r="L2823" i="3"/>
  <c r="L2824" i="3"/>
  <c r="L2825" i="3"/>
  <c r="L2826" i="3"/>
  <c r="L2827" i="3"/>
  <c r="L2828" i="3"/>
  <c r="L2829" i="3"/>
  <c r="L2830" i="3"/>
  <c r="L2831" i="3"/>
  <c r="L2832" i="3"/>
  <c r="L2833" i="3"/>
  <c r="L2834" i="3"/>
  <c r="L2835" i="3"/>
  <c r="L2836" i="3"/>
  <c r="L2837" i="3"/>
  <c r="L2838" i="3"/>
  <c r="L2839" i="3"/>
  <c r="L2840" i="3"/>
  <c r="L2841" i="3"/>
  <c r="L2842" i="3"/>
  <c r="L2322" i="3"/>
  <c r="L2300" i="3"/>
  <c r="L2301" i="3"/>
  <c r="L2302" i="3"/>
  <c r="L2303" i="3"/>
  <c r="L2304" i="3"/>
  <c r="L2305" i="3"/>
  <c r="L2306" i="3"/>
  <c r="L2307" i="3"/>
  <c r="L2308" i="3"/>
  <c r="L2309" i="3"/>
  <c r="L2310" i="3"/>
  <c r="L2311" i="3"/>
  <c r="L2312" i="3"/>
  <c r="L2313" i="3"/>
  <c r="L2314" i="3"/>
  <c r="L2315" i="3"/>
  <c r="L2316" i="3"/>
  <c r="L2317" i="3"/>
  <c r="L2318" i="3"/>
  <c r="L2319" i="3"/>
  <c r="L2320" i="3"/>
  <c r="L2321" i="3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868" i="2"/>
  <c r="L1869" i="2"/>
  <c r="L1870" i="2"/>
  <c r="L1871" i="2"/>
  <c r="L1872" i="2"/>
  <c r="L1873" i="2"/>
  <c r="L1874" i="2"/>
  <c r="L1875" i="2"/>
  <c r="L1876" i="2"/>
  <c r="L1877" i="2"/>
  <c r="L1878" i="2"/>
  <c r="L1879" i="2"/>
  <c r="L1880" i="2"/>
  <c r="L1881" i="2"/>
  <c r="L1882" i="2"/>
  <c r="L1883" i="2"/>
  <c r="L1884" i="2"/>
  <c r="L1885" i="2"/>
  <c r="L1886" i="2"/>
  <c r="L1887" i="2"/>
  <c r="L1888" i="2"/>
  <c r="L1889" i="2"/>
  <c r="L1846" i="2"/>
  <c r="L1847" i="2"/>
  <c r="L1848" i="2"/>
  <c r="L1849" i="2"/>
  <c r="L1850" i="2"/>
  <c r="L1851" i="2"/>
  <c r="L1852" i="2"/>
  <c r="L1853" i="2"/>
  <c r="L1854" i="2"/>
  <c r="L1855" i="2"/>
  <c r="L1856" i="2"/>
  <c r="L1857" i="2"/>
  <c r="L1858" i="2"/>
  <c r="L1859" i="2"/>
  <c r="L1860" i="2"/>
  <c r="L1861" i="2"/>
  <c r="L1862" i="2"/>
  <c r="L1863" i="2"/>
  <c r="L1864" i="2"/>
  <c r="L1865" i="2"/>
  <c r="L1866" i="2"/>
  <c r="L1867" i="2"/>
  <c r="L418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2322" i="2"/>
  <c r="L2323" i="2"/>
  <c r="L2324" i="2"/>
  <c r="L2325" i="2"/>
  <c r="L2326" i="2"/>
  <c r="L2327" i="2"/>
  <c r="L2328" i="2"/>
  <c r="L2329" i="2"/>
  <c r="L2330" i="2"/>
  <c r="L2331" i="2"/>
  <c r="L2332" i="2"/>
  <c r="L2333" i="2"/>
  <c r="L2334" i="2"/>
  <c r="L2335" i="2"/>
  <c r="L2336" i="2"/>
  <c r="L2337" i="2"/>
  <c r="L2338" i="2"/>
  <c r="L2339" i="2"/>
  <c r="L2340" i="2"/>
  <c r="L2341" i="2"/>
  <c r="L2342" i="2"/>
  <c r="L2343" i="2"/>
  <c r="L2344" i="2"/>
  <c r="L2345" i="2"/>
  <c r="L2346" i="2"/>
  <c r="L2347" i="2"/>
  <c r="L2348" i="2"/>
  <c r="L2349" i="2"/>
  <c r="L2350" i="2"/>
  <c r="L2351" i="2"/>
  <c r="L2352" i="2"/>
  <c r="L2353" i="2"/>
  <c r="L2354" i="2"/>
  <c r="L2355" i="2"/>
  <c r="L2356" i="2"/>
  <c r="L2357" i="2"/>
  <c r="L2358" i="2"/>
  <c r="L2359" i="2"/>
  <c r="L2360" i="2"/>
  <c r="L2361" i="2"/>
  <c r="L2362" i="2"/>
  <c r="L2363" i="2"/>
  <c r="L2364" i="2"/>
  <c r="L2365" i="2"/>
  <c r="L2323" i="3"/>
  <c r="L2324" i="3"/>
  <c r="L2325" i="3"/>
  <c r="L2326" i="3"/>
  <c r="L2327" i="3"/>
  <c r="L2328" i="3"/>
  <c r="L2329" i="3"/>
  <c r="L2330" i="3"/>
  <c r="L2331" i="3"/>
  <c r="L2332" i="3"/>
  <c r="L2333" i="3"/>
  <c r="L2334" i="3"/>
  <c r="L2335" i="3"/>
  <c r="L2336" i="3"/>
  <c r="L2337" i="3"/>
  <c r="L2338" i="3"/>
  <c r="L2339" i="3"/>
  <c r="L2340" i="3"/>
  <c r="L2341" i="3"/>
  <c r="L2342" i="3"/>
  <c r="L2343" i="3"/>
  <c r="L2344" i="3"/>
  <c r="L2345" i="3"/>
  <c r="L2346" i="3"/>
  <c r="L2347" i="3"/>
  <c r="L2348" i="3"/>
  <c r="L2349" i="3"/>
  <c r="L2350" i="3"/>
  <c r="L2351" i="3"/>
  <c r="L2352" i="3"/>
  <c r="L2353" i="3"/>
  <c r="L2354" i="3"/>
  <c r="L2355" i="3"/>
  <c r="L2356" i="3"/>
  <c r="L2357" i="3"/>
  <c r="L2358" i="3"/>
  <c r="L2359" i="3"/>
  <c r="L2360" i="3"/>
  <c r="L2361" i="3"/>
  <c r="L2362" i="3"/>
  <c r="L2363" i="3"/>
  <c r="L2364" i="3"/>
  <c r="L2365" i="3"/>
  <c r="L2366" i="3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J1740" i="2"/>
  <c r="J1741" i="2"/>
  <c r="J1745" i="2"/>
  <c r="J1742" i="2"/>
  <c r="J2225" i="3"/>
  <c r="J2211" i="3"/>
  <c r="J2222" i="3"/>
  <c r="J2224" i="3"/>
  <c r="J2217" i="3"/>
  <c r="J2215" i="3"/>
  <c r="J389" i="3"/>
  <c r="J392" i="3"/>
  <c r="J380" i="3"/>
  <c r="J375" i="3"/>
  <c r="J384" i="3"/>
  <c r="J386" i="3"/>
  <c r="J390" i="3"/>
  <c r="J378" i="3"/>
  <c r="J381" i="3"/>
  <c r="J833" i="3"/>
  <c r="J831" i="3"/>
  <c r="J843" i="3"/>
  <c r="J839" i="3"/>
  <c r="J844" i="3"/>
  <c r="J840" i="3"/>
  <c r="J838" i="3"/>
  <c r="J836" i="3"/>
  <c r="J829" i="3"/>
  <c r="J845" i="3"/>
  <c r="J828" i="3"/>
  <c r="J834" i="3"/>
  <c r="J830" i="3"/>
  <c r="J837" i="3"/>
  <c r="J841" i="3"/>
  <c r="J835" i="3"/>
  <c r="H1143" i="2"/>
  <c r="J1161" i="2"/>
  <c r="J1623" i="2"/>
  <c r="J1635" i="2"/>
  <c r="J1625" i="2"/>
  <c r="J1632" i="2"/>
  <c r="J1626" i="2"/>
  <c r="J1622" i="2"/>
  <c r="J1620" i="2"/>
  <c r="J1631" i="2"/>
  <c r="J1630" i="2"/>
  <c r="J1624" i="2"/>
  <c r="J1621" i="2"/>
  <c r="J1628" i="2"/>
  <c r="J1629" i="2"/>
  <c r="J1619" i="2"/>
  <c r="J1944" i="2"/>
  <c r="J1950" i="2"/>
  <c r="J892" i="2"/>
  <c r="H874" i="2"/>
  <c r="J874" i="2"/>
  <c r="J2173" i="2"/>
  <c r="J2170" i="2"/>
  <c r="J2179" i="2"/>
  <c r="J275" i="3"/>
  <c r="J272" i="3"/>
  <c r="J271" i="3"/>
  <c r="J261" i="3"/>
  <c r="J266" i="3"/>
  <c r="J276" i="3"/>
  <c r="J268" i="3"/>
  <c r="J273" i="3"/>
  <c r="J269" i="3"/>
  <c r="J265" i="3"/>
  <c r="J274" i="3"/>
  <c r="J267" i="3"/>
  <c r="J263" i="3"/>
  <c r="J264" i="3"/>
  <c r="J262" i="3"/>
  <c r="J270" i="3"/>
  <c r="J1772" i="3"/>
  <c r="J1759" i="3"/>
  <c r="J1758" i="3"/>
  <c r="J1770" i="3"/>
  <c r="J1765" i="3"/>
  <c r="J1769" i="3"/>
  <c r="J1768" i="3"/>
  <c r="J1767" i="3"/>
  <c r="J1763" i="3"/>
  <c r="J1766" i="3"/>
  <c r="J1760" i="3"/>
  <c r="J1774" i="3"/>
  <c r="J1771" i="3"/>
  <c r="J1761" i="3"/>
  <c r="J1762" i="3"/>
  <c r="J1973" i="3"/>
  <c r="J1957" i="3"/>
  <c r="J1959" i="3"/>
  <c r="J2012" i="3"/>
  <c r="J2006" i="3"/>
  <c r="J2010" i="3"/>
  <c r="J324" i="2"/>
  <c r="H306" i="2"/>
  <c r="J2603" i="2"/>
  <c r="J2600" i="2"/>
  <c r="J2596" i="2"/>
  <c r="J2598" i="2"/>
  <c r="J2599" i="2"/>
  <c r="J2594" i="2"/>
  <c r="J2602" i="2"/>
  <c r="J2601" i="2"/>
  <c r="J2605" i="2"/>
  <c r="J2595" i="2"/>
  <c r="J2597" i="2"/>
  <c r="J2604" i="2"/>
  <c r="J2607" i="2"/>
  <c r="H1802" i="2"/>
  <c r="J1820" i="2"/>
  <c r="J1802" i="2"/>
  <c r="J575" i="3"/>
  <c r="J588" i="3"/>
  <c r="H782" i="3"/>
  <c r="J800" i="3"/>
  <c r="J2750" i="3"/>
  <c r="H2732" i="3"/>
  <c r="J2732" i="3"/>
  <c r="J2077" i="2"/>
  <c r="J2088" i="2"/>
  <c r="J2125" i="3"/>
  <c r="J2123" i="3"/>
  <c r="J2060" i="3"/>
  <c r="J2052" i="3"/>
  <c r="J2059" i="3"/>
  <c r="J1315" i="2"/>
  <c r="J1320" i="2"/>
  <c r="J208" i="3"/>
  <c r="J202" i="3"/>
  <c r="J198" i="3"/>
  <c r="J1887" i="2"/>
  <c r="J1881" i="2"/>
  <c r="J1888" i="2"/>
  <c r="J2749" i="2"/>
  <c r="H2731" i="2"/>
  <c r="J2731" i="2"/>
  <c r="J1034" i="3"/>
  <c r="J1042" i="3"/>
  <c r="J1037" i="3"/>
  <c r="J1030" i="3"/>
  <c r="J1044" i="3"/>
  <c r="J1040" i="3"/>
  <c r="J1041" i="3"/>
  <c r="J1036" i="3"/>
  <c r="J1038" i="3"/>
  <c r="J1043" i="3"/>
  <c r="J1028" i="3"/>
  <c r="J1045" i="3"/>
  <c r="J1035" i="3"/>
  <c r="J1031" i="3"/>
  <c r="J1032" i="3"/>
  <c r="J2056" i="3"/>
  <c r="J2055" i="3"/>
  <c r="J1314" i="2"/>
  <c r="J1305" i="2"/>
  <c r="J1312" i="2"/>
  <c r="J284" i="2"/>
  <c r="J285" i="2"/>
  <c r="J288" i="2"/>
  <c r="J290" i="2"/>
  <c r="J299" i="2"/>
  <c r="J295" i="2"/>
  <c r="J287" i="2"/>
  <c r="J293" i="2"/>
  <c r="J286" i="2"/>
  <c r="J291" i="2"/>
  <c r="J292" i="2"/>
  <c r="J1766" i="2"/>
  <c r="J1762" i="2"/>
  <c r="J1771" i="2"/>
  <c r="J1760" i="2"/>
  <c r="J1756" i="2"/>
  <c r="J1176" i="3"/>
  <c r="J1174" i="3"/>
  <c r="J1173" i="3"/>
  <c r="J2671" i="3"/>
  <c r="J2666" i="3"/>
  <c r="J2665" i="3"/>
  <c r="J2672" i="3"/>
  <c r="J2664" i="3"/>
  <c r="J2676" i="3"/>
  <c r="J2667" i="3"/>
  <c r="H2617" i="3"/>
  <c r="J2635" i="3"/>
  <c r="J2122" i="3"/>
  <c r="J2132" i="3"/>
  <c r="J2062" i="3"/>
  <c r="J2058" i="3"/>
  <c r="J1313" i="2"/>
  <c r="J1311" i="2"/>
  <c r="J1317" i="2"/>
  <c r="J383" i="3"/>
  <c r="J1633" i="2"/>
  <c r="J199" i="2"/>
  <c r="J192" i="2"/>
  <c r="J197" i="2"/>
  <c r="J193" i="2"/>
  <c r="J204" i="2"/>
  <c r="J200" i="2"/>
  <c r="J201" i="2"/>
  <c r="J207" i="2"/>
  <c r="J202" i="2"/>
  <c r="J842" i="3"/>
  <c r="J2585" i="2"/>
  <c r="J2579" i="2"/>
  <c r="J2576" i="2"/>
  <c r="J2575" i="2"/>
  <c r="J2586" i="2"/>
  <c r="J2583" i="2"/>
  <c r="J1241" i="3"/>
  <c r="J1244" i="3"/>
  <c r="J1252" i="3"/>
  <c r="J1240" i="3"/>
  <c r="J1247" i="3"/>
  <c r="J1236" i="3"/>
  <c r="J1238" i="3"/>
  <c r="J1239" i="3"/>
  <c r="J1246" i="3"/>
  <c r="J1243" i="3"/>
  <c r="J1242" i="3"/>
  <c r="J1249" i="3"/>
  <c r="J1245" i="3"/>
  <c r="J1250" i="3"/>
  <c r="J613" i="3"/>
  <c r="J612" i="3"/>
  <c r="J606" i="3"/>
  <c r="J603" i="3"/>
  <c r="H1097" i="3"/>
  <c r="J1115" i="3"/>
  <c r="J1197" i="3"/>
  <c r="J1191" i="3"/>
  <c r="J1204" i="3"/>
  <c r="J1192" i="3"/>
  <c r="J1190" i="3"/>
  <c r="J1398" i="3"/>
  <c r="J1409" i="3"/>
  <c r="J1413" i="3"/>
  <c r="J1406" i="3"/>
  <c r="J1412" i="3"/>
  <c r="J1400" i="3"/>
  <c r="J1399" i="3"/>
  <c r="J1403" i="3"/>
  <c r="J1401" i="3"/>
  <c r="J1407" i="3"/>
  <c r="J1405" i="3"/>
  <c r="J1408" i="3"/>
  <c r="J1404" i="3"/>
  <c r="J1397" i="3"/>
  <c r="J1410" i="3"/>
  <c r="J1402" i="3"/>
  <c r="J1411" i="3"/>
  <c r="J1637" i="3"/>
  <c r="H1619" i="3"/>
  <c r="J1619" i="3"/>
  <c r="J2050" i="3"/>
  <c r="J1306" i="2"/>
  <c r="J832" i="3"/>
  <c r="J507" i="2"/>
  <c r="J513" i="2"/>
  <c r="J2167" i="3"/>
  <c r="J2168" i="3"/>
  <c r="J2112" i="2"/>
  <c r="H2094" i="2"/>
  <c r="J2479" i="2"/>
  <c r="J2495" i="2"/>
  <c r="J2484" i="2"/>
  <c r="J2488" i="2"/>
  <c r="J2490" i="2"/>
  <c r="J2487" i="2"/>
  <c r="J2478" i="2"/>
  <c r="J2489" i="2"/>
  <c r="J2485" i="2"/>
  <c r="J2482" i="2"/>
  <c r="J2491" i="2"/>
  <c r="J2483" i="2"/>
  <c r="J2494" i="2"/>
  <c r="J2480" i="2"/>
  <c r="J2486" i="2"/>
  <c r="J112" i="3"/>
  <c r="J116" i="3"/>
  <c r="J106" i="3"/>
  <c r="J1259" i="3"/>
  <c r="J1268" i="3"/>
  <c r="J1266" i="3"/>
  <c r="J1272" i="3"/>
  <c r="J1265" i="3"/>
  <c r="J1271" i="3"/>
  <c r="J1260" i="3"/>
  <c r="J1634" i="2"/>
  <c r="J80" i="2"/>
  <c r="J77" i="2"/>
  <c r="J78" i="2"/>
  <c r="J83" i="2"/>
  <c r="J92" i="2"/>
  <c r="J89" i="2"/>
  <c r="J91" i="2"/>
  <c r="J84" i="2"/>
  <c r="J81" i="2"/>
  <c r="J85" i="2"/>
  <c r="J90" i="2"/>
  <c r="J86" i="2"/>
  <c r="J88" i="2"/>
  <c r="J76" i="2"/>
  <c r="J1603" i="2"/>
  <c r="J1607" i="2"/>
  <c r="J1595" i="2"/>
  <c r="J1608" i="2"/>
  <c r="J1598" i="2"/>
  <c r="J1609" i="2"/>
  <c r="J1597" i="2"/>
  <c r="J1599" i="2"/>
  <c r="J1602" i="2"/>
  <c r="J1600" i="2"/>
  <c r="J1611" i="2"/>
  <c r="J1606" i="2"/>
  <c r="J1605" i="2"/>
  <c r="J1601" i="2"/>
  <c r="J1612" i="2"/>
  <c r="J1604" i="2"/>
  <c r="J1610" i="2"/>
  <c r="J1627" i="2"/>
  <c r="J1987" i="2"/>
  <c r="J1992" i="2"/>
  <c r="J2205" i="3"/>
  <c r="H2187" i="3"/>
  <c r="J2187" i="3"/>
  <c r="J2343" i="3"/>
  <c r="H2325" i="3"/>
  <c r="J2325" i="3"/>
  <c r="J771" i="2"/>
  <c r="H1396" i="3"/>
  <c r="J1396" i="3"/>
  <c r="J2640" i="3"/>
  <c r="J767" i="2"/>
  <c r="J2094" i="2"/>
  <c r="J1818" i="2"/>
  <c r="J1809" i="2"/>
  <c r="J1812" i="2"/>
  <c r="J1815" i="2"/>
  <c r="J1804" i="2"/>
  <c r="J1805" i="2"/>
  <c r="J1808" i="2"/>
  <c r="J1814" i="2"/>
  <c r="J1806" i="2"/>
  <c r="J1807" i="2"/>
  <c r="J1811" i="2"/>
  <c r="J1819" i="2"/>
  <c r="J1803" i="2"/>
  <c r="J1810" i="2"/>
  <c r="J1813" i="2"/>
  <c r="J1817" i="2"/>
  <c r="J1816" i="2"/>
  <c r="J320" i="2"/>
  <c r="J322" i="2"/>
  <c r="J307" i="2"/>
  <c r="J314" i="2"/>
  <c r="J310" i="2"/>
  <c r="J309" i="2"/>
  <c r="J311" i="2"/>
  <c r="J313" i="2"/>
  <c r="J316" i="2"/>
  <c r="J318" i="2"/>
  <c r="J321" i="2"/>
  <c r="J317" i="2"/>
  <c r="J312" i="2"/>
  <c r="J315" i="2"/>
  <c r="J308" i="2"/>
  <c r="J319" i="2"/>
  <c r="J323" i="2"/>
  <c r="J1620" i="3"/>
  <c r="J1623" i="3"/>
  <c r="J1630" i="3"/>
  <c r="J1636" i="3"/>
  <c r="J1632" i="3"/>
  <c r="J1625" i="3"/>
  <c r="J1627" i="3"/>
  <c r="J1629" i="3"/>
  <c r="J1624" i="3"/>
  <c r="J1622" i="3"/>
  <c r="J1628" i="3"/>
  <c r="J1626" i="3"/>
  <c r="J1631" i="3"/>
  <c r="J1633" i="3"/>
  <c r="J1621" i="3"/>
  <c r="J1634" i="3"/>
  <c r="J1635" i="3"/>
  <c r="J2743" i="2"/>
  <c r="J2732" i="2"/>
  <c r="J2733" i="2"/>
  <c r="J2744" i="2"/>
  <c r="J2748" i="2"/>
  <c r="J2740" i="2"/>
  <c r="J2734" i="2"/>
  <c r="J2738" i="2"/>
  <c r="J2745" i="2"/>
  <c r="J2741" i="2"/>
  <c r="J2739" i="2"/>
  <c r="J2747" i="2"/>
  <c r="J2735" i="2"/>
  <c r="J2746" i="2"/>
  <c r="J2737" i="2"/>
  <c r="J2736" i="2"/>
  <c r="J2742" i="2"/>
  <c r="J881" i="2"/>
  <c r="J879" i="2"/>
  <c r="J886" i="2"/>
  <c r="J889" i="2"/>
  <c r="J883" i="2"/>
  <c r="J891" i="2"/>
  <c r="J885" i="2"/>
  <c r="J882" i="2"/>
  <c r="J890" i="2"/>
  <c r="J888" i="2"/>
  <c r="J876" i="2"/>
  <c r="J884" i="2"/>
  <c r="J877" i="2"/>
  <c r="J880" i="2"/>
  <c r="J887" i="2"/>
  <c r="J878" i="2"/>
  <c r="J875" i="2"/>
  <c r="J1107" i="3"/>
  <c r="J1106" i="3"/>
  <c r="J1112" i="3"/>
  <c r="J1105" i="3"/>
  <c r="J1103" i="3"/>
  <c r="J1098" i="3"/>
  <c r="J1114" i="3"/>
  <c r="J1104" i="3"/>
  <c r="J1110" i="3"/>
  <c r="J1099" i="3"/>
  <c r="J1102" i="3"/>
  <c r="J1100" i="3"/>
  <c r="J1113" i="3"/>
  <c r="J1109" i="3"/>
  <c r="J1101" i="3"/>
  <c r="J1111" i="3"/>
  <c r="J1108" i="3"/>
  <c r="J2735" i="3"/>
  <c r="J2743" i="3"/>
  <c r="J2746" i="3"/>
  <c r="J2749" i="3"/>
  <c r="J2745" i="3"/>
  <c r="J2734" i="3"/>
  <c r="J2748" i="3"/>
  <c r="J2747" i="3"/>
  <c r="J2733" i="3"/>
  <c r="J2744" i="3"/>
  <c r="J2739" i="3"/>
  <c r="J2737" i="3"/>
  <c r="J2740" i="3"/>
  <c r="J2741" i="3"/>
  <c r="J2738" i="3"/>
  <c r="J2736" i="3"/>
  <c r="J2742" i="3"/>
  <c r="J1160" i="2"/>
  <c r="J1144" i="2"/>
  <c r="J1147" i="2"/>
  <c r="J1150" i="2"/>
  <c r="J1153" i="2"/>
  <c r="J1152" i="2"/>
  <c r="J1157" i="2"/>
  <c r="J1145" i="2"/>
  <c r="J1156" i="2"/>
  <c r="J1155" i="2"/>
  <c r="J1158" i="2"/>
  <c r="J1148" i="2"/>
  <c r="J1159" i="2"/>
  <c r="J1149" i="2"/>
  <c r="J1154" i="2"/>
  <c r="J1146" i="2"/>
  <c r="J1151" i="2"/>
  <c r="J2105" i="2"/>
  <c r="J2109" i="2"/>
  <c r="J2099" i="2"/>
  <c r="J2096" i="2"/>
  <c r="J2101" i="2"/>
  <c r="J2110" i="2"/>
  <c r="J2100" i="2"/>
  <c r="J2111" i="2"/>
  <c r="J2106" i="2"/>
  <c r="J2103" i="2"/>
  <c r="J2108" i="2"/>
  <c r="J2104" i="2"/>
  <c r="J2102" i="2"/>
  <c r="J2097" i="2"/>
  <c r="J2107" i="2"/>
  <c r="J2098" i="2"/>
  <c r="J2095" i="2"/>
  <c r="J793" i="3"/>
  <c r="J798" i="3"/>
  <c r="J791" i="3"/>
  <c r="J797" i="3"/>
  <c r="J786" i="3"/>
  <c r="J784" i="3"/>
  <c r="J787" i="3"/>
  <c r="J783" i="3"/>
  <c r="J799" i="3"/>
  <c r="J794" i="3"/>
  <c r="J792" i="3"/>
  <c r="J795" i="3"/>
  <c r="J790" i="3"/>
  <c r="J788" i="3"/>
  <c r="J785" i="3"/>
  <c r="J789" i="3"/>
  <c r="J796" i="3"/>
  <c r="J1143" i="2"/>
  <c r="J2334" i="3"/>
  <c r="J2335" i="3"/>
  <c r="J2341" i="3"/>
  <c r="J2333" i="3"/>
  <c r="J2336" i="3"/>
  <c r="J2330" i="3"/>
  <c r="J2339" i="3"/>
  <c r="J2337" i="3"/>
  <c r="J2327" i="3"/>
  <c r="J2342" i="3"/>
  <c r="J2331" i="3"/>
  <c r="J2326" i="3"/>
  <c r="J2340" i="3"/>
  <c r="J2332" i="3"/>
  <c r="J2329" i="3"/>
  <c r="J2328" i="3"/>
  <c r="J2338" i="3"/>
  <c r="J782" i="3"/>
  <c r="J2629" i="3"/>
  <c r="J2621" i="3"/>
  <c r="J2633" i="3"/>
  <c r="J2631" i="3"/>
  <c r="J2618" i="3"/>
  <c r="J2627" i="3"/>
  <c r="J2632" i="3"/>
  <c r="J2626" i="3"/>
  <c r="J2628" i="3"/>
  <c r="J2634" i="3"/>
  <c r="J2625" i="3"/>
  <c r="J2630" i="3"/>
  <c r="J2622" i="3"/>
  <c r="J2619" i="3"/>
  <c r="J2620" i="3"/>
  <c r="J2624" i="3"/>
  <c r="J2623" i="3"/>
  <c r="J1097" i="3"/>
  <c r="J2201" i="3"/>
  <c r="J2196" i="3"/>
  <c r="J2190" i="3"/>
  <c r="J2192" i="3"/>
  <c r="J2191" i="3"/>
  <c r="J2199" i="3"/>
  <c r="J2198" i="3"/>
  <c r="J2195" i="3"/>
  <c r="J2202" i="3"/>
  <c r="J2203" i="3"/>
  <c r="J2194" i="3"/>
  <c r="J2197" i="3"/>
  <c r="J2204" i="3"/>
  <c r="J2188" i="3"/>
  <c r="J2193" i="3"/>
  <c r="J2189" i="3"/>
  <c r="J2200" i="3"/>
  <c r="J2617" i="3"/>
  <c r="J306" i="2"/>
  <c r="J2035" i="3"/>
  <c r="J2040" i="3"/>
  <c r="J2033" i="3"/>
  <c r="J2026" i="3"/>
  <c r="J2028" i="3"/>
  <c r="J2043" i="3"/>
  <c r="J2041" i="3"/>
  <c r="J2036" i="3"/>
  <c r="J2029" i="3"/>
  <c r="J2031" i="3"/>
  <c r="J2039" i="3"/>
  <c r="J2042" i="3"/>
  <c r="J2037" i="3"/>
  <c r="J2032" i="3"/>
  <c r="J2038" i="3"/>
  <c r="J1994" i="3"/>
  <c r="J1987" i="3"/>
  <c r="J1993" i="3"/>
  <c r="J1985" i="3"/>
  <c r="J1986" i="3"/>
  <c r="J1997" i="3"/>
  <c r="J1984" i="3"/>
  <c r="J1982" i="3"/>
  <c r="J1991" i="3"/>
  <c r="J1990" i="3"/>
  <c r="J1995" i="3"/>
  <c r="J1988" i="3"/>
  <c r="J602" i="3"/>
  <c r="J604" i="3"/>
  <c r="J599" i="3"/>
  <c r="J610" i="3"/>
  <c r="J615" i="3"/>
  <c r="J611" i="3"/>
  <c r="J614" i="3"/>
  <c r="J607" i="3"/>
  <c r="J605" i="3"/>
  <c r="J598" i="3"/>
  <c r="J600" i="3"/>
  <c r="J535" i="3"/>
  <c r="J538" i="3"/>
  <c r="J530" i="3"/>
  <c r="J537" i="3"/>
  <c r="J543" i="3"/>
  <c r="J531" i="3"/>
  <c r="J533" i="3"/>
  <c r="J536" i="3"/>
  <c r="J540" i="3"/>
  <c r="J534" i="3"/>
  <c r="J486" i="3"/>
  <c r="J483" i="3"/>
  <c r="J495" i="3"/>
  <c r="J493" i="3"/>
  <c r="J488" i="3"/>
  <c r="J500" i="3"/>
  <c r="J497" i="3"/>
  <c r="J484" i="3"/>
  <c r="J487" i="3"/>
  <c r="J491" i="3"/>
  <c r="J494" i="3"/>
  <c r="J489" i="3"/>
  <c r="J485" i="3"/>
  <c r="J498" i="3"/>
  <c r="J499" i="3"/>
  <c r="J90" i="3"/>
  <c r="J93" i="3"/>
  <c r="J82" i="3"/>
  <c r="J79" i="3"/>
  <c r="J81" i="3"/>
  <c r="J86" i="3"/>
  <c r="J92" i="3"/>
  <c r="J83" i="3"/>
  <c r="J89" i="3"/>
  <c r="J80" i="3"/>
  <c r="J84" i="3"/>
  <c r="J76" i="3"/>
  <c r="J87" i="3"/>
  <c r="J91" i="3"/>
  <c r="J77" i="3"/>
  <c r="J65" i="3"/>
  <c r="J68" i="3"/>
  <c r="J53" i="3"/>
  <c r="J47" i="3"/>
  <c r="J33" i="3"/>
  <c r="J31" i="3"/>
  <c r="J35" i="3"/>
  <c r="J41" i="3"/>
  <c r="J32" i="3"/>
  <c r="J43" i="3"/>
  <c r="J42" i="3"/>
  <c r="J40" i="3"/>
  <c r="J44" i="3"/>
  <c r="J38" i="3"/>
  <c r="J30" i="3"/>
  <c r="J37" i="3"/>
  <c r="J36" i="3"/>
  <c r="J45" i="3"/>
  <c r="J66" i="3"/>
  <c r="J67" i="3"/>
  <c r="J57" i="3"/>
  <c r="J58" i="3"/>
  <c r="J54" i="3"/>
  <c r="J60" i="3"/>
  <c r="J62" i="3"/>
  <c r="J63" i="3"/>
  <c r="J19" i="3"/>
  <c r="J21" i="3"/>
  <c r="J20" i="3"/>
  <c r="J13" i="3"/>
  <c r="J22" i="3"/>
  <c r="J17" i="3"/>
  <c r="J14" i="3"/>
  <c r="J11" i="3"/>
  <c r="J16" i="3"/>
  <c r="J12" i="3"/>
</calcChain>
</file>

<file path=xl/sharedStrings.xml><?xml version="1.0" encoding="utf-8"?>
<sst xmlns="http://schemas.openxmlformats.org/spreadsheetml/2006/main" count="4928" uniqueCount="464">
  <si>
    <t>ОМС-Лечебное питание</t>
  </si>
  <si>
    <t>МЕНЮ МАОУ СОШ №5</t>
  </si>
  <si>
    <t>Обед 1-4 (льготное питание)</t>
  </si>
  <si>
    <t>№ рецептуры</t>
  </si>
  <si>
    <t>Пищевые вещества</t>
  </si>
  <si>
    <t>Энергет. ценн. Ккал</t>
  </si>
  <si>
    <t>Наименование блюд</t>
  </si>
  <si>
    <t>Выход</t>
  </si>
  <si>
    <t>Цена, руб.</t>
  </si>
  <si>
    <t>Белки</t>
  </si>
  <si>
    <t>Жиры</t>
  </si>
  <si>
    <t>Уг/в</t>
  </si>
  <si>
    <t>Котлеты домашние с соусом сметанно-томатным 60/30 (СОШ_2018)</t>
  </si>
  <si>
    <t>60/30</t>
  </si>
  <si>
    <t>273, 469</t>
  </si>
  <si>
    <t>Макароны отварные 150</t>
  </si>
  <si>
    <t>покупное</t>
  </si>
  <si>
    <t>Хлеб  ржаной 25</t>
  </si>
  <si>
    <t>Итого</t>
  </si>
  <si>
    <t>Обед 5-11 (льготное питание)</t>
  </si>
  <si>
    <t>ДОВЗ (1-4)</t>
  </si>
  <si>
    <t>ДОВЗ (5-11)</t>
  </si>
  <si>
    <t>Завтрак 1-4 (льготное питание)</t>
  </si>
  <si>
    <t>Технолог</t>
  </si>
  <si>
    <t>Зав.производством</t>
  </si>
  <si>
    <t>Согласовано, директор школы</t>
  </si>
  <si>
    <t>*Цены на блюда в составе рациона носят справочно-условный характер. Юридически значимая цена питания определена стоимостью рациона, согласно условиям контракта</t>
  </si>
  <si>
    <t>1-1</t>
  </si>
  <si>
    <t>1-2</t>
  </si>
  <si>
    <t>2-2</t>
  </si>
  <si>
    <t>1-3</t>
  </si>
  <si>
    <t>1-4</t>
  </si>
  <si>
    <t>1-5</t>
  </si>
  <si>
    <t>1-6</t>
  </si>
  <si>
    <t>2-1</t>
  </si>
  <si>
    <t>2-3</t>
  </si>
  <si>
    <t>2-4</t>
  </si>
  <si>
    <t>2-5</t>
  </si>
  <si>
    <t>2-6</t>
  </si>
  <si>
    <t>Типы меню</t>
  </si>
  <si>
    <t>№</t>
  </si>
  <si>
    <t>Цена</t>
  </si>
  <si>
    <t>Наименование</t>
  </si>
  <si>
    <t>Завтрак 5-11 (льготное питание)</t>
  </si>
  <si>
    <t>Абонемент платного питания №1 (Завтрак 1-4)</t>
  </si>
  <si>
    <t>Абонемент платного питания №2 (Завтрак 5-11)</t>
  </si>
  <si>
    <t>Абонемент платного питания №3 (Обед 5-11)</t>
  </si>
  <si>
    <t>Абонемент платного питания №11 (Обед 5-11)</t>
  </si>
  <si>
    <t>Абонемент платного питания №5 (Обед 5-11)</t>
  </si>
  <si>
    <t>Абонемент платного питания №6 (Полдник 1-4)</t>
  </si>
  <si>
    <t>Абонемент платного питания №7 (ГПД Завтрак 1-4)</t>
  </si>
  <si>
    <t>Абонемент платного питания №8 (ГПД Обед 1-4)</t>
  </si>
  <si>
    <t>Абонемент платного питания №9 (ГПД Полдник 1-4)</t>
  </si>
  <si>
    <t>ТИП МЕНЮ</t>
  </si>
  <si>
    <t>скрыть</t>
  </si>
  <si>
    <t>Школы</t>
  </si>
  <si>
    <t>В меню</t>
  </si>
  <si>
    <t>Школа</t>
  </si>
  <si>
    <t>ЦО № 1</t>
  </si>
  <si>
    <t>СОШ № 3</t>
  </si>
  <si>
    <t>СОШ № 5</t>
  </si>
  <si>
    <t>СОШ № 6</t>
  </si>
  <si>
    <t>СОШ № 9</t>
  </si>
  <si>
    <t>СОШ № 12</t>
  </si>
  <si>
    <t>Гимназия 18/1</t>
  </si>
  <si>
    <t>Гимназия 18/2</t>
  </si>
  <si>
    <t>СОШ № 24</t>
  </si>
  <si>
    <t>СОШ № 34</t>
  </si>
  <si>
    <t>СОШ № 40</t>
  </si>
  <si>
    <t>СОШ № 45</t>
  </si>
  <si>
    <t>СОШ № 49</t>
  </si>
  <si>
    <t>СОШ № 56/20</t>
  </si>
  <si>
    <t>СОШ № 65</t>
  </si>
  <si>
    <t>СОШ № 66</t>
  </si>
  <si>
    <t>СОШ № 69</t>
  </si>
  <si>
    <t>СОШ № 56/12</t>
  </si>
  <si>
    <t>СОШ № 75/42</t>
  </si>
  <si>
    <t>СОШ № 80</t>
  </si>
  <si>
    <t>СОШ № 81</t>
  </si>
  <si>
    <t>СОШ № 85</t>
  </si>
  <si>
    <t>СОШ № 138</t>
  </si>
  <si>
    <t>СОШ № 144</t>
  </si>
  <si>
    <t>Политех.гимн.</t>
  </si>
  <si>
    <t>ДЕНЬ НЕДЕЛИ</t>
  </si>
  <si>
    <t>Фильтр пустых строк</t>
  </si>
  <si>
    <t>Абонемент платного питания №4 (СОШ № 9 (5-11))</t>
  </si>
  <si>
    <t>Абонемент платного питания №10 (СОШ № 12)</t>
  </si>
  <si>
    <t xml:space="preserve">МЕНЮ МБОУ СОШ ЦО №1 </t>
  </si>
  <si>
    <t>Омлет натуральный 150 (СОШ_2018)</t>
  </si>
  <si>
    <t>Кофейный напиток с молоком 200 (СОШ_2018)</t>
  </si>
  <si>
    <t>Овощи натуральные соленые (огурец) 60 (СОШ_2018)</t>
  </si>
  <si>
    <t>Омлет натуральный 200 (СОШ_2018)</t>
  </si>
  <si>
    <t>Овощи натуральные соленые (огурец) 100 (СОШ_2018)</t>
  </si>
  <si>
    <t>Котлеты домашние с соусом сметанно-томатным 70/30 (СОШ_2018)</t>
  </si>
  <si>
    <t>Яйца вареные (СОШ_2018)</t>
  </si>
  <si>
    <t>Каша вязкая молочная из овсяной крупы с маслом 150/8 (СОШ_2018)</t>
  </si>
  <si>
    <t>150/8</t>
  </si>
  <si>
    <t>Чай с молоком 150/50/15 (СОШ_2018)</t>
  </si>
  <si>
    <t>150/50/15</t>
  </si>
  <si>
    <t>Хлеб ржаной 30 (СОШ_2018)</t>
  </si>
  <si>
    <t>Масло (порциями) 10 (СОШ_2018)</t>
  </si>
  <si>
    <t>Фрикадельки мясные в сметанно-томатном соусе 60/30 (СОШ_2018)</t>
  </si>
  <si>
    <t>Чай с лимоном 200/15/7 (СОШ_2018)</t>
  </si>
  <si>
    <t>200/15/7</t>
  </si>
  <si>
    <t>Макароны отварные с овощами 150 (СОШ_2018)</t>
  </si>
  <si>
    <t>Какао с молоком 200 (СОШ_2018)</t>
  </si>
  <si>
    <t>Тефтели рыбные 60/30 (СОШ_2018)</t>
  </si>
  <si>
    <t>100/10</t>
  </si>
  <si>
    <t>Каша жидкая молочная из манной крупы с маслом 150/8 (СОШ_2018)</t>
  </si>
  <si>
    <t>Рис отварной с овощами 150 (СОШ_2018)</t>
  </si>
  <si>
    <t>Хлеб ржаной 20 (СОШ_2018)</t>
  </si>
  <si>
    <t>Каша жидкая молочная ячневая с маслом 150/8 (СОШ_2018)</t>
  </si>
  <si>
    <t>Каша жидкая молочная ячневая с маслом 200/10 (СОШ_2018)</t>
  </si>
  <si>
    <t>Каша жидкая молочная рисовая с маслом 150/8 (СОШ_2018)</t>
  </si>
  <si>
    <t>Каша рассыпчатая гречневая с овощами 150 (СОШ_2018)</t>
  </si>
  <si>
    <t>Чай с сахаром 200/15 (СОШ_2018)</t>
  </si>
  <si>
    <t>200/15</t>
  </si>
  <si>
    <t>Яблоко 100 (СОШ_2018)</t>
  </si>
  <si>
    <t>Чай с сахаром</t>
  </si>
  <si>
    <t>Булочка Домашняя 50</t>
  </si>
  <si>
    <t>Картофельное пюре 150</t>
  </si>
  <si>
    <t>Пирожок с картофелем 75</t>
  </si>
  <si>
    <t>Соус красный основной 30</t>
  </si>
  <si>
    <t>257,табл.4</t>
  </si>
  <si>
    <t>Каша гречневая рассыпчатая 150</t>
  </si>
  <si>
    <t>87/276</t>
  </si>
  <si>
    <t>Манник 75</t>
  </si>
  <si>
    <t>стр.17</t>
  </si>
  <si>
    <t>Крендель сахарный 50</t>
  </si>
  <si>
    <t>Пирожок с капустой 75</t>
  </si>
  <si>
    <t>Птица, тушёная в томатном соусе 80/30 (кура)</t>
  </si>
  <si>
    <t>80/30</t>
  </si>
  <si>
    <t>Капуста тушеная 150</t>
  </si>
  <si>
    <t>Чай с сахаром с лимоном</t>
  </si>
  <si>
    <t>Хлеб пшеничный</t>
  </si>
  <si>
    <t>Хлеб пшеничный 25</t>
  </si>
  <si>
    <t>Пицца с сыром "Школьная"</t>
  </si>
  <si>
    <t>628/1996</t>
  </si>
  <si>
    <t>Пицца с картофелем по-тагильски</t>
  </si>
  <si>
    <t>Сок в ассортименте</t>
  </si>
  <si>
    <t>Крендель сахарный 100</t>
  </si>
  <si>
    <t>629/1996</t>
  </si>
  <si>
    <t>1</t>
  </si>
  <si>
    <t>Слойка с сыром</t>
  </si>
  <si>
    <t>Напиток Валетек витаминный (СОШ_2018)</t>
  </si>
  <si>
    <t>Пирожок с мясом и рисом 75</t>
  </si>
  <si>
    <t>20.01.2005/2003</t>
  </si>
  <si>
    <t>Пицца мясная 75</t>
  </si>
  <si>
    <t>Батон витаминизированный</t>
  </si>
  <si>
    <t>17/2017</t>
  </si>
  <si>
    <t>28/2005</t>
  </si>
  <si>
    <t>406/2005</t>
  </si>
  <si>
    <t>701/1996</t>
  </si>
  <si>
    <t>Напиток Валетек витаминный</t>
  </si>
  <si>
    <t>акт №10/2003</t>
  </si>
  <si>
    <t>Сыр (порциями) 15 (СОШ_2018)</t>
  </si>
  <si>
    <t>Яблоко 130 (СОШ_2018)</t>
  </si>
  <si>
    <t>Каша жидкая молочная из гречневой крупы с маслом 150/8 (СОШ_2018)</t>
  </si>
  <si>
    <t>Фрикадельки рыбные с соусом сметанно-томатным 50/30 (СОШ_2018)</t>
  </si>
  <si>
    <t>50/30</t>
  </si>
  <si>
    <t>Пудинг из творога с яблоками с молоком сгущенным 130/20 (СОШ_2018)</t>
  </si>
  <si>
    <t>130/20</t>
  </si>
  <si>
    <t>Запеканка из творога с морковью с молоком сгущенным 130/20 (СОШ_2018)</t>
  </si>
  <si>
    <t>эл.версия</t>
  </si>
  <si>
    <t>Тефтели рыбные 50/30 (СОШ_2018)</t>
  </si>
  <si>
    <t>Бутерброд горячий с сыром 40 (хлеб) (СОШ_2018)</t>
  </si>
  <si>
    <t>Котлеты рубленые из птицы (окорока) с соусом сметанным 50/30 (СОШ_2018)</t>
  </si>
  <si>
    <t>Яблоко 150 (СОШ_2018)</t>
  </si>
  <si>
    <t>Икра овощная закусочная 60</t>
  </si>
  <si>
    <t>Суп картофельный с бобовыми с гренками 200/20</t>
  </si>
  <si>
    <t>Напиток из шиповника</t>
  </si>
  <si>
    <t>Рассольник ленинградский со сметаной 200/5</t>
  </si>
  <si>
    <t>Компот из сухофруктов</t>
  </si>
  <si>
    <t>Борщ с капустой и картофелем со сметаной 200/5</t>
  </si>
  <si>
    <t>Компот из кураги</t>
  </si>
  <si>
    <t>Щи из свежей капусты с картофелем со сметаной 200/5</t>
  </si>
  <si>
    <t>Компот из свежих яблок</t>
  </si>
  <si>
    <t>Тефтели 1 вариант 80/30</t>
  </si>
  <si>
    <t>Рис отварной 150</t>
  </si>
  <si>
    <t>Суп крестьянский с крупой со сметаной 200/5</t>
  </si>
  <si>
    <t>Суп из овощей со сметаной 200/5</t>
  </si>
  <si>
    <t>Каша молочная рисовая  с маслом сливочным 150/10</t>
  </si>
  <si>
    <t>150/10</t>
  </si>
  <si>
    <t>Сыр порциями 10</t>
  </si>
  <si>
    <t>Пудинг из творога (запеченный) с молоком сгущенным 100/10 (СОШ_2018)</t>
  </si>
  <si>
    <t>Яйцо вареное</t>
  </si>
  <si>
    <t>Каша молочная пшенная с маслом сливочным 150/10</t>
  </si>
  <si>
    <t>Масло сливочное</t>
  </si>
  <si>
    <t>Каша молочная Дружба с маслом сливочным 150/10</t>
  </si>
  <si>
    <t>Каша молочная манная  с маслом сливочным 150/10</t>
  </si>
  <si>
    <t>Бутерброд горячий с сыром 50 (хлеб)</t>
  </si>
  <si>
    <t>Каша молочная геркулесовая  с маслом сливочным 150/10</t>
  </si>
  <si>
    <t>Пудинг рисовый с соусом абрикосовым 100</t>
  </si>
  <si>
    <t>Омлет натуральный 100</t>
  </si>
  <si>
    <t>Каша молочная геркулесовая с маслом сливочным 150/10</t>
  </si>
  <si>
    <t>9/2005</t>
  </si>
  <si>
    <t>Пицца с колбасой 100</t>
  </si>
  <si>
    <t>Абонемент платного питания №19 (ГПД Полдник 1-4)</t>
  </si>
  <si>
    <t>Абонемент платного питания №20 (ГПД Полдник 1-4)</t>
  </si>
  <si>
    <t>стр.16</t>
  </si>
  <si>
    <t>Турбинка песочная 50</t>
  </si>
  <si>
    <t>Шанежка с наливкой 75</t>
  </si>
  <si>
    <t>МЕНЮ МБОУ СОШ №3</t>
  </si>
  <si>
    <t>МЕНЮ МБОУ СОШ №6</t>
  </si>
  <si>
    <t>МЕНЮ МАОУ СОШ №9</t>
  </si>
  <si>
    <t>МЕНЮ МБОУ СОШ №12</t>
  </si>
  <si>
    <t>МЕНЮ МАОУ ГИМНАЗИЯ №18_Корпус-1</t>
  </si>
  <si>
    <t>МЕНЮ МАОУ ГИМНАЗИЯ №18_Корпус-2</t>
  </si>
  <si>
    <t>МЕНЮ МБОУ СОШ №24</t>
  </si>
  <si>
    <t>МЕНЮ МБОУ СОШ №34</t>
  </si>
  <si>
    <t>МЕНЮ МАОУ СОШ №40</t>
  </si>
  <si>
    <t>МЕНЮ МБОУ СОШ №45</t>
  </si>
  <si>
    <t>МЕНЮ МБОУ СОШ №49</t>
  </si>
  <si>
    <t>МЕНЮ МБОУ СОШ №56</t>
  </si>
  <si>
    <t xml:space="preserve">МЕНЮ МБОУ СОШ №65 </t>
  </si>
  <si>
    <t>МЕНЮ МБОУ СОШ №66</t>
  </si>
  <si>
    <t>МЕНЮ МБОУ СОШ №69</t>
  </si>
  <si>
    <t>МЕНЮ МБОУ СОШ № 56_Корпус-2</t>
  </si>
  <si>
    <t>МЕНЮ МБОУ СОШ №75/42</t>
  </si>
  <si>
    <t>МЕНЮ МБОУ СОШ №80</t>
  </si>
  <si>
    <t>МЕНЮ МБОУ СОШ №81</t>
  </si>
  <si>
    <t>МЕНЮ МБОУ СОШ №85</t>
  </si>
  <si>
    <t>МЕНЮ МБОУ СОШ №144</t>
  </si>
  <si>
    <t>МЕНЮ МАОУ Политехническая гимназия</t>
  </si>
  <si>
    <t>Диета безмолочная, безглютеновая Обед 1-4 - 134,31</t>
  </si>
  <si>
    <t>Диета стол № 4 ДОВЗ 5-11 - 269,64</t>
  </si>
  <si>
    <t>Диета безмолочная, безглютеновая 1-4, завтрак 95,93,обод 134,31, ГПД обед 86,14</t>
  </si>
  <si>
    <t xml:space="preserve">Диеты безгл. Обед 1-4 - 134,31, безг. Безм. Обед 1-4 кл, + 6 диет </t>
  </si>
  <si>
    <t>Диета безглютеновая № 5, безгл. Безмол №4 обед - 134,31</t>
  </si>
  <si>
    <t>79/2004</t>
  </si>
  <si>
    <t>138/1996</t>
  </si>
  <si>
    <t>271/2015</t>
  </si>
  <si>
    <t>273, 469/1996</t>
  </si>
  <si>
    <t xml:space="preserve">Макароны отварные </t>
  </si>
  <si>
    <t>705/2004</t>
  </si>
  <si>
    <t>покупное/</t>
  </si>
  <si>
    <t xml:space="preserve">Хлеб ржаной </t>
  </si>
  <si>
    <t>Суп картофельный с бобовыми с гренками 250/20</t>
  </si>
  <si>
    <t>338/2015</t>
  </si>
  <si>
    <t>210/2015</t>
  </si>
  <si>
    <t>Яблоко</t>
  </si>
  <si>
    <t>Чай с сахаром 200/15</t>
  </si>
  <si>
    <t>22/1997</t>
  </si>
  <si>
    <t>175/2005</t>
  </si>
  <si>
    <t>Чай с сахаром с лимоном 200/15/7</t>
  </si>
  <si>
    <t>Каша молочная Дружба с маслом сливочным 200/10</t>
  </si>
  <si>
    <t>71/2015</t>
  </si>
  <si>
    <t>Овощи натуральные свежие (помидор) 60 (СОШ_2018)</t>
  </si>
  <si>
    <t>129/1996</t>
  </si>
  <si>
    <t>239/2015</t>
  </si>
  <si>
    <t>126/2017</t>
  </si>
  <si>
    <t>Картофель отварной с луком 150 (СОШ_2018)</t>
  </si>
  <si>
    <t>Овощи натуральные свежие (помидор) 100 (СОШ_2018)</t>
  </si>
  <si>
    <t>Рассольник ленинградский со сметаной 250/5</t>
  </si>
  <si>
    <t>324/1997</t>
  </si>
  <si>
    <t>Яйцо вареное 1шт.</t>
  </si>
  <si>
    <t>182/2017</t>
  </si>
  <si>
    <t>630/1996</t>
  </si>
  <si>
    <t>Чай с молоком 150/50/15</t>
  </si>
  <si>
    <t>70/2015</t>
  </si>
  <si>
    <t>110/1996</t>
  </si>
  <si>
    <t>Борщ с капустой и  картофелем со сметаной 200/5</t>
  </si>
  <si>
    <t>520/1997</t>
  </si>
  <si>
    <t>Котлета особая из кур</t>
  </si>
  <si>
    <t>528/1996</t>
  </si>
  <si>
    <t xml:space="preserve">Соус красный основной </t>
  </si>
  <si>
    <t>257,табл.4/271</t>
  </si>
  <si>
    <t xml:space="preserve">Каша гречневая рассыпчатая </t>
  </si>
  <si>
    <t>588/1996</t>
  </si>
  <si>
    <t>Борщ с капустой и  картофелем со сметаной 250/5</t>
  </si>
  <si>
    <t>257/1996</t>
  </si>
  <si>
    <t>642/1996</t>
  </si>
  <si>
    <t>Какао с молоком</t>
  </si>
  <si>
    <t>Каша молочная рисовая  с маслом сливочным 200/10</t>
  </si>
  <si>
    <t>Овощи натуральные свежие (огурец) 60 (СОШ_2018)</t>
  </si>
  <si>
    <t>113/2017</t>
  </si>
  <si>
    <t>Суп-лапша домашняя 200 (СОШ_2018)</t>
  </si>
  <si>
    <t>259/2015</t>
  </si>
  <si>
    <t>Жаркое по-домашнему (СОШ_2018)</t>
  </si>
  <si>
    <t>702/1997</t>
  </si>
  <si>
    <t>Овощи натуральные свежие (огурец) 100 (СОШ_2018)</t>
  </si>
  <si>
    <t>Суп-лапша домашняя 250 (СОШ_2018)</t>
  </si>
  <si>
    <t>78/2004</t>
  </si>
  <si>
    <t xml:space="preserve">Икра свекольная </t>
  </si>
  <si>
    <t>120/1996</t>
  </si>
  <si>
    <t>444/1996</t>
  </si>
  <si>
    <t>Птица, тушёная в томатном соусе 80/30</t>
  </si>
  <si>
    <t>472/1996</t>
  </si>
  <si>
    <t xml:space="preserve">Картофельное пюре </t>
  </si>
  <si>
    <t>585/1996</t>
  </si>
  <si>
    <t>Щи из свежей капусты с картофелем со сметаной 250/5</t>
  </si>
  <si>
    <t>Птица, тушёная в томатном соусе 100/30</t>
  </si>
  <si>
    <t>223/2015</t>
  </si>
  <si>
    <t>Запеканка из творога с молоком сгущенным 130/20 (СОШ_2018)</t>
  </si>
  <si>
    <t>Запеканка из творога с молоком сгущенным 160/40 (СОШ_2018)</t>
  </si>
  <si>
    <t>762/1997</t>
  </si>
  <si>
    <t>Кофейный напиток с молоком</t>
  </si>
  <si>
    <t>Каша молочная пшенная с маслом сливочным 200/10</t>
  </si>
  <si>
    <t xml:space="preserve">Икра морковная </t>
  </si>
  <si>
    <t>139/1996</t>
  </si>
  <si>
    <t xml:space="preserve">Суп картофельный с макаронными изделиями </t>
  </si>
  <si>
    <t>422/1996</t>
  </si>
  <si>
    <t>465/1996</t>
  </si>
  <si>
    <t xml:space="preserve">Рис отварной </t>
  </si>
  <si>
    <t xml:space="preserve">Хлеб пшеничный </t>
  </si>
  <si>
    <t xml:space="preserve">Икра овощная закусочная </t>
  </si>
  <si>
    <t>280/2015</t>
  </si>
  <si>
    <t>Фрикадельки мясные в сметанно-томатном соусе (СОШ_2018)</t>
  </si>
  <si>
    <t>Макароны отварные</t>
  </si>
  <si>
    <t>Хлеб ржаной</t>
  </si>
  <si>
    <t>309/1996</t>
  </si>
  <si>
    <t>Горбуша, тушеная в томате с овощами 90</t>
  </si>
  <si>
    <t>Горбуша, тушеная в томате с овощами 100</t>
  </si>
  <si>
    <t>174/1997</t>
  </si>
  <si>
    <t>311/2017</t>
  </si>
  <si>
    <t xml:space="preserve">Запеканка (суфле) из печени с рисом с соусом сметанным с луком 60/30 (СОШ_2018) </t>
  </si>
  <si>
    <t>205/2015</t>
  </si>
  <si>
    <t xml:space="preserve">Макароны отварные с овощами </t>
  </si>
  <si>
    <t>Суп крестьянский с крупой со сметаной 250/5</t>
  </si>
  <si>
    <t xml:space="preserve">Запеканка (суфле) из печени с рисом с соусом сметанным с луком 70/30 (СОШ_2018) </t>
  </si>
  <si>
    <t>Каша молочная манная  с маслом сливочным 200/10</t>
  </si>
  <si>
    <t>265/2015</t>
  </si>
  <si>
    <t>Плов (СОШ_2018)</t>
  </si>
  <si>
    <t>254/2016</t>
  </si>
  <si>
    <t>Пудинг из творога с яблоками с молоком сгущенным 160/40 (СОШ_2018)</t>
  </si>
  <si>
    <t>132/1996</t>
  </si>
  <si>
    <t>297/2005</t>
  </si>
  <si>
    <t xml:space="preserve">Фрикадельки из кур </t>
  </si>
  <si>
    <t>Суп из овощей со сметаной 250/5</t>
  </si>
  <si>
    <t xml:space="preserve">Каша молочная геркулесовая с маслом сливочным 200/10 </t>
  </si>
  <si>
    <t>416/1996</t>
  </si>
  <si>
    <t xml:space="preserve">Биточек из говядины </t>
  </si>
  <si>
    <t>482/1996</t>
  </si>
  <si>
    <t xml:space="preserve">Капуста тушеная </t>
  </si>
  <si>
    <t>Минтай, тушеный в томате с овощами 50/50</t>
  </si>
  <si>
    <t>Котлета особая из кур 60 (кура)</t>
  </si>
  <si>
    <t>Запеканка картофельная с мясом 150</t>
  </si>
  <si>
    <t>Плов из курицы (2 вариант, кура) 200</t>
  </si>
  <si>
    <t>Биточек из говядины 50</t>
  </si>
  <si>
    <t>Гребешок с повидлом 75</t>
  </si>
  <si>
    <t>Гуляш из отварной говядины 100</t>
  </si>
  <si>
    <t>3/9</t>
  </si>
  <si>
    <t>Рагу из мяса кур 220 (кура)</t>
  </si>
  <si>
    <t>Хлеб пшеничный 50</t>
  </si>
  <si>
    <t>Сок в ассортименте 200</t>
  </si>
  <si>
    <t>Напиток Валетек витаминный 200</t>
  </si>
  <si>
    <t>Манник 75 Тагил</t>
  </si>
  <si>
    <t>Масло сливочное 10</t>
  </si>
  <si>
    <t>Батон витаминизированный 50</t>
  </si>
  <si>
    <t>Омлет натуральный 110</t>
  </si>
  <si>
    <t>Пудинг из творога (запеченный) с молоком сгущенным 120/10 (СОШ_2018)</t>
  </si>
  <si>
    <t>Яблоко 100</t>
  </si>
  <si>
    <t>Каша молочная геркулесовая с маслом сливочным 200/10</t>
  </si>
  <si>
    <t>Яйцо вареное 1 шт.</t>
  </si>
  <si>
    <t>Суп картофельный с бобовыми с гренками 250/20 (СОШ_2018)</t>
  </si>
  <si>
    <t>Напиток из плодов шиповника 200 (СОШ_2018)</t>
  </si>
  <si>
    <t>Компот из свежих яблок  200 (СОШ_2018)</t>
  </si>
  <si>
    <t>Рассольник ленинградский со сметаной 250/5 (СОШ_2018)</t>
  </si>
  <si>
    <t>Кулебяка с капустой 100</t>
  </si>
  <si>
    <t>Борщ с капустой и картофелем со сметаной 250/5 (СОШ_2018)</t>
  </si>
  <si>
    <t>Кулебяка с картофелем 100</t>
  </si>
  <si>
    <t>Компот из свежих яблок 200</t>
  </si>
  <si>
    <t>Суп картофельный с макаронными изделиями 250</t>
  </si>
  <si>
    <t>Компот из сухофруктов 200</t>
  </si>
  <si>
    <t>Компот из кураги 200</t>
  </si>
  <si>
    <t>Суп из овощей со сметаной 250/5 (СОШ_2018)</t>
  </si>
  <si>
    <t>Пирожок с рисом и яйцом 75</t>
  </si>
  <si>
    <t xml:space="preserve">Батон витаминизированный </t>
  </si>
  <si>
    <t>Гребешок с повидлом</t>
  </si>
  <si>
    <t>Булочка дорожная 50</t>
  </si>
  <si>
    <t>Фрикадельки мясные в сметанно-томатном соусе 70/30 (СОШ_2018)</t>
  </si>
  <si>
    <t>Запеканка из творога со сгущённым молоком 75/15</t>
  </si>
  <si>
    <t>297/1996</t>
  </si>
  <si>
    <t>СТАЛО с 20.02.23</t>
  </si>
  <si>
    <t>260/06</t>
  </si>
  <si>
    <t>Гуляш 90 (СОШ_2018)</t>
  </si>
  <si>
    <t>54-5гн/2018</t>
  </si>
  <si>
    <t>Чай с облепихой и сахаром 200 (СОШ_2022)</t>
  </si>
  <si>
    <t>Шанежка с наливкой 100 Тагил (80 шк)</t>
  </si>
  <si>
    <t>Напиток Валетек витаминный 200 Тагил СОШ_2018</t>
  </si>
  <si>
    <t>Коржик молочный 60 Тагил (80 шк.)</t>
  </si>
  <si>
    <t>Чай со смородиной и сахаром 200 Тагил СОШ_2018</t>
  </si>
  <si>
    <t>Пицца мясная 75 (очищенные) Тагил (80 шк)</t>
  </si>
  <si>
    <t>Булочка домашняя 100 Тагил (80 шк)</t>
  </si>
  <si>
    <t>Турбинка песочная 75 Тагил (80 шк)</t>
  </si>
  <si>
    <t>Булочка Дорожная 100 Тагил (80 шк)</t>
  </si>
  <si>
    <t xml:space="preserve">Пицца с картофелем по-тагильски 125 Тагил (80 шк) (очищенные) </t>
  </si>
  <si>
    <t>Котлета, запеченная в тесте 50/50 Тагил (80 шк)</t>
  </si>
  <si>
    <t>Кулебяка с капустой 100 Тагил (80 шк) (очищенные)</t>
  </si>
  <si>
    <t>Крендель сахарный 75 Тагил (80 шк)</t>
  </si>
  <si>
    <t>Чай с клюквой и сахаром 200 Тагил СОШ_2018</t>
  </si>
  <si>
    <t>67/2015</t>
  </si>
  <si>
    <t>Винегрет овощной 60 (СОШ_2018)</t>
  </si>
  <si>
    <t>81/2016</t>
  </si>
  <si>
    <t>Рыба, запеченная в омлете 90 (минтай)</t>
  </si>
  <si>
    <t>Манник 50 Тагил (80 шк) молоко</t>
  </si>
  <si>
    <t>Винегрет овощной 100 (СОШ_2018)</t>
  </si>
  <si>
    <t>Рыба, запеченная в омлете 100 (минтай)</t>
  </si>
  <si>
    <t>2/2015</t>
  </si>
  <si>
    <t>Бутерброд с повидлом 40 (СОШ_2018)</t>
  </si>
  <si>
    <t>291/2015</t>
  </si>
  <si>
    <t>Плов из птицы (кура) 150 (СОШ_2018)</t>
  </si>
  <si>
    <t>Суп-лапша домашняя с птицей 200/10 (СОШ_2018)</t>
  </si>
  <si>
    <t>263/2015</t>
  </si>
  <si>
    <t>Рагу из свинины 150 (СОШ_2018)</t>
  </si>
  <si>
    <t>Суп-лапша домашняя с птицей 250/10 (СОШ_2018)</t>
  </si>
  <si>
    <t>Рагу из свинины 200 (СОШ_2018)</t>
  </si>
  <si>
    <t>54-6гн/2018</t>
  </si>
  <si>
    <t>Чай со смородиной и сахаром 200 (СОШ_2022)</t>
  </si>
  <si>
    <t>Крендель сахарный 50 Тагил (80 шк)</t>
  </si>
  <si>
    <t>Мандарины 100 (СОШ_2018)</t>
  </si>
  <si>
    <t>Овощи натуральные свежие (помидор/огурец) 50/50 (СОШ_2018)</t>
  </si>
  <si>
    <t>Пирожок с картофелем 75 Тагил (80 шк) (очищенные)</t>
  </si>
  <si>
    <t>54-10гн/2018</t>
  </si>
  <si>
    <t>Чай с клюквой и сахаром 200 (СОШ_2022)</t>
  </si>
  <si>
    <t>740/2004</t>
  </si>
  <si>
    <t>456/2005</t>
  </si>
  <si>
    <t>стр.17/2017</t>
  </si>
  <si>
    <t>424/2005</t>
  </si>
  <si>
    <t>стр. 16/2017</t>
  </si>
  <si>
    <t>425/2005</t>
  </si>
  <si>
    <t>Пирожок с рисом и яйцом 75 Тагил (80 шк)</t>
  </si>
  <si>
    <t>54-22з/2018</t>
  </si>
  <si>
    <t>Маринад овощной со свеклой 100 (СОШ_2018)</t>
  </si>
  <si>
    <t>Котлета особая из кур с соусом сметанно-томатным 60/30 (кура)</t>
  </si>
  <si>
    <t>Котлета особая из кур с соусом сметанно-томатным 70/30 (кура)</t>
  </si>
  <si>
    <t>Шанежка с наливкой 75 Тагил (80 шк)</t>
  </si>
  <si>
    <t>39/2016</t>
  </si>
  <si>
    <t>Салат картофельный с капустой квашеной 60</t>
  </si>
  <si>
    <t>Салат картофельный с капустой квашеной 100</t>
  </si>
  <si>
    <t>57/2016</t>
  </si>
  <si>
    <t>Икра кабачковая (покупная) 60 (СОШ_2018)</t>
  </si>
  <si>
    <t>416/271</t>
  </si>
  <si>
    <t>Биточек из говядины с соусом сметанно-томатным 60/30</t>
  </si>
  <si>
    <t>Икра кабачковая (покупная) 100 (СОШ_2018)</t>
  </si>
  <si>
    <t>Биточек из говядины с соусом сметанно-томатным 70/30</t>
  </si>
  <si>
    <t>Пудинг из творога с яблоками с молоком сгущенным 100/10(СОШ_2018)</t>
  </si>
  <si>
    <t>Запеканка из творога с молоком сгущенным 100/10 (СОШ_2018)</t>
  </si>
  <si>
    <t>Плов из птицы (окорока) 150 (СОШ_2018)</t>
  </si>
  <si>
    <t>Плов из птицы (окорока) 200 (СОШ_2018)</t>
  </si>
  <si>
    <t>Гуляш 50/50 (СОШ_2018)</t>
  </si>
  <si>
    <t>Гуляш 45/45 (СОШ_2018)</t>
  </si>
  <si>
    <t>у всех школ с 01.09.23, замена с 02.10.23</t>
  </si>
  <si>
    <t>Тефтели рыбные 70/30 (СОШ_2018)</t>
  </si>
  <si>
    <t>Каша молочная Дружба с маслом сливочным 250/10</t>
  </si>
  <si>
    <t>15/2015</t>
  </si>
  <si>
    <t>Сыр (порциями) 20 (СОШ_2018)</t>
  </si>
  <si>
    <t>Каша жидкая молочная ячневая с маслом 250/10 (СОШ_2018)</t>
  </si>
  <si>
    <t>Каша молочная рисовая  с маслом сливочным 250/10</t>
  </si>
  <si>
    <t>Каша молочная пшенная с маслом сливочным 250/10</t>
  </si>
  <si>
    <t>Каша молочная манная  с маслом сливочным 250/10</t>
  </si>
  <si>
    <t xml:space="preserve">Каша молочная геркулесовая с маслом сливочным 250/10 </t>
  </si>
  <si>
    <t>БЫЛО с 08.01.24</t>
  </si>
  <si>
    <t>Абонемент платного питания №9                                                  (ГПД Полдник 1-4)</t>
  </si>
  <si>
    <t>МЕНЮ МАОУ СОШ №138</t>
  </si>
  <si>
    <t>БЫЛО с 13.01.24</t>
  </si>
  <si>
    <t>СТАЛО с 12.01.26</t>
  </si>
  <si>
    <t>БЫЛО с 01.09.25</t>
  </si>
  <si>
    <t>Технолог                                                                   Кузнецова И.А.</t>
  </si>
  <si>
    <t>Икра свекольная</t>
  </si>
  <si>
    <t>54-22</t>
  </si>
  <si>
    <t>Маринад овощной со свеклой</t>
  </si>
  <si>
    <t>70/20/15</t>
  </si>
  <si>
    <t>Овощи натуральные соленые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</si>
</sst>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_-* #,##0.00_р_._-;\-* #,##0.00_р_._-;_-* &quot;-&quot;??_р_.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Monotype Corsiva"/>
      <family val="4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7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6"/>
      <name val="Arial"/>
      <family val="2"/>
      <charset val="204"/>
    </font>
    <font>
      <sz val="9"/>
      <name val="Arial"/>
      <family val="2"/>
      <charset val="204"/>
    </font>
    <font>
      <b/>
      <sz val="6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7"/>
      <name val="Arial"/>
      <family val="2"/>
      <charset val="204"/>
    </font>
    <font>
      <sz val="26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70C0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Arial"/>
      <family val="2"/>
    </font>
    <font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4" tint="-0.249977111117893"/>
      <name val="Arial"/>
      <family val="2"/>
      <charset val="204"/>
    </font>
    <font>
      <b/>
      <sz val="9"/>
      <name val="Arial"/>
      <family val="2"/>
    </font>
    <font>
      <b/>
      <sz val="9"/>
      <name val="Arial"/>
      <family val="2"/>
      <charset val="204"/>
    </font>
    <font>
      <sz val="1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4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476">
    <xf numFmtId="0" fontId="0" fillId="0" borderId="0" xfId="0"/>
    <xf numFmtId="0" fontId="4" fillId="0" borderId="0" xfId="2" applyFill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5" fillId="4" borderId="0" xfId="2" applyFont="1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1" fontId="12" fillId="0" borderId="2" xfId="2" applyNumberFormat="1" applyFont="1" applyFill="1" applyBorder="1" applyAlignment="1">
      <alignment horizontal="center" vertical="center"/>
    </xf>
    <xf numFmtId="2" fontId="12" fillId="0" borderId="2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left" vertical="center"/>
    </xf>
    <xf numFmtId="1" fontId="13" fillId="0" borderId="2" xfId="2" applyNumberFormat="1" applyFont="1" applyFill="1" applyBorder="1" applyAlignment="1">
      <alignment horizontal="center" vertical="center"/>
    </xf>
    <xf numFmtId="2" fontId="11" fillId="0" borderId="2" xfId="2" applyNumberFormat="1" applyFont="1" applyFill="1" applyBorder="1" applyAlignment="1">
      <alignment horizontal="center" vertical="center"/>
    </xf>
    <xf numFmtId="2" fontId="11" fillId="0" borderId="1" xfId="2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2" fontId="14" fillId="0" borderId="2" xfId="2" applyNumberFormat="1" applyFont="1" applyFill="1" applyBorder="1" applyAlignment="1">
      <alignment horizontal="center" vertical="center"/>
    </xf>
    <xf numFmtId="1" fontId="14" fillId="0" borderId="2" xfId="2" applyNumberFormat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left"/>
    </xf>
    <xf numFmtId="0" fontId="7" fillId="0" borderId="2" xfId="2" applyFont="1" applyFill="1" applyBorder="1" applyAlignment="1">
      <alignment horizontal="right" vertical="center"/>
    </xf>
    <xf numFmtId="2" fontId="7" fillId="0" borderId="2" xfId="2" applyNumberFormat="1" applyFont="1" applyFill="1" applyBorder="1" applyAlignment="1">
      <alignment horizontal="center" vertical="center"/>
    </xf>
    <xf numFmtId="0" fontId="4" fillId="0" borderId="0" xfId="2" applyFill="1"/>
    <xf numFmtId="2" fontId="7" fillId="0" borderId="1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2" fontId="14" fillId="0" borderId="0" xfId="2" applyNumberFormat="1" applyFont="1" applyFill="1" applyBorder="1" applyAlignment="1">
      <alignment horizontal="center" vertical="center"/>
    </xf>
    <xf numFmtId="1" fontId="14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4" fillId="0" borderId="1" xfId="2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1" fontId="21" fillId="5" borderId="2" xfId="0" applyNumberFormat="1" applyFont="1" applyFill="1" applyBorder="1" applyAlignment="1">
      <alignment horizontal="center" vertical="center"/>
    </xf>
    <xf numFmtId="2" fontId="21" fillId="5" borderId="2" xfId="0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left" vertical="center"/>
    </xf>
    <xf numFmtId="1" fontId="23" fillId="5" borderId="2" xfId="0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165" fontId="14" fillId="0" borderId="2" xfId="2" applyNumberFormat="1" applyFont="1" applyFill="1" applyBorder="1" applyAlignment="1">
      <alignment horizontal="center" vertical="center"/>
    </xf>
    <xf numFmtId="1" fontId="13" fillId="5" borderId="2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2" fontId="12" fillId="5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2" fontId="12" fillId="5" borderId="3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horizontal="left" vertical="center"/>
    </xf>
    <xf numFmtId="0" fontId="12" fillId="0" borderId="2" xfId="3" applyFont="1" applyBorder="1" applyAlignment="1">
      <alignment horizontal="center" vertical="center"/>
    </xf>
    <xf numFmtId="2" fontId="12" fillId="0" borderId="2" xfId="3" applyNumberFormat="1" applyFont="1" applyBorder="1" applyAlignment="1">
      <alignment horizontal="center" vertical="center"/>
    </xf>
    <xf numFmtId="1" fontId="12" fillId="0" borderId="2" xfId="3" applyNumberFormat="1" applyFont="1" applyBorder="1" applyAlignment="1">
      <alignment horizontal="center" vertical="center"/>
    </xf>
    <xf numFmtId="0" fontId="24" fillId="5" borderId="2" xfId="3" applyFont="1" applyFill="1" applyBorder="1" applyAlignment="1">
      <alignment vertical="center" wrapText="1"/>
    </xf>
    <xf numFmtId="1" fontId="26" fillId="5" borderId="1" xfId="5" applyNumberFormat="1" applyFont="1" applyFill="1" applyBorder="1" applyAlignment="1">
      <alignment horizontal="center" vertical="center"/>
    </xf>
    <xf numFmtId="2" fontId="14" fillId="5" borderId="2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2" fontId="12" fillId="0" borderId="5" xfId="2" applyNumberFormat="1" applyFont="1" applyFill="1" applyBorder="1" applyAlignment="1">
      <alignment horizontal="center" vertical="center"/>
    </xf>
    <xf numFmtId="1" fontId="12" fillId="0" borderId="5" xfId="2" applyNumberFormat="1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left" vertical="center"/>
    </xf>
    <xf numFmtId="1" fontId="13" fillId="0" borderId="5" xfId="2" applyNumberFormat="1" applyFont="1" applyFill="1" applyBorder="1" applyAlignment="1">
      <alignment horizontal="center" vertical="center"/>
    </xf>
    <xf numFmtId="0" fontId="4" fillId="0" borderId="1" xfId="2" applyFill="1" applyBorder="1" applyAlignment="1">
      <alignment horizontal="left" vertical="center"/>
    </xf>
    <xf numFmtId="0" fontId="27" fillId="0" borderId="1" xfId="5" applyNumberFormat="1" applyFont="1" applyBorder="1" applyAlignment="1">
      <alignment horizontal="center" vertical="center"/>
    </xf>
    <xf numFmtId="2" fontId="27" fillId="0" borderId="1" xfId="5" applyNumberFormat="1" applyFont="1" applyBorder="1" applyAlignment="1">
      <alignment horizontal="center" vertical="center"/>
    </xf>
    <xf numFmtId="1" fontId="27" fillId="0" borderId="1" xfId="5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left" vertical="center" wrapText="1"/>
    </xf>
    <xf numFmtId="1" fontId="29" fillId="0" borderId="1" xfId="5" applyNumberFormat="1" applyFont="1" applyBorder="1" applyAlignment="1">
      <alignment horizontal="center" vertical="center"/>
    </xf>
    <xf numFmtId="0" fontId="15" fillId="0" borderId="1" xfId="6" applyNumberFormat="1" applyFont="1" applyBorder="1" applyAlignment="1">
      <alignment horizontal="center" vertical="center"/>
    </xf>
    <xf numFmtId="2" fontId="12" fillId="0" borderId="1" xfId="6" applyNumberFormat="1" applyFont="1" applyBorder="1" applyAlignment="1">
      <alignment horizontal="center" vertical="center"/>
    </xf>
    <xf numFmtId="1" fontId="12" fillId="0" borderId="1" xfId="6" applyNumberFormat="1" applyFont="1" applyBorder="1" applyAlignment="1">
      <alignment horizontal="center" vertical="center"/>
    </xf>
    <xf numFmtId="0" fontId="26" fillId="0" borderId="1" xfId="6" applyNumberFormat="1" applyFont="1" applyBorder="1" applyAlignment="1">
      <alignment horizontal="center" vertical="center"/>
    </xf>
    <xf numFmtId="0" fontId="27" fillId="0" borderId="1" xfId="6" applyNumberFormat="1" applyFont="1" applyBorder="1" applyAlignment="1">
      <alignment horizontal="center" vertical="center"/>
    </xf>
    <xf numFmtId="2" fontId="27" fillId="0" borderId="1" xfId="6" applyNumberFormat="1" applyFont="1" applyBorder="1" applyAlignment="1">
      <alignment horizontal="center" vertical="center"/>
    </xf>
    <xf numFmtId="1" fontId="27" fillId="0" borderId="1" xfId="6" applyNumberFormat="1" applyFont="1" applyBorder="1" applyAlignment="1">
      <alignment horizontal="center" vertical="center"/>
    </xf>
    <xf numFmtId="0" fontId="28" fillId="5" borderId="1" xfId="6" applyNumberFormat="1" applyFont="1" applyFill="1" applyBorder="1" applyAlignment="1">
      <alignment horizontal="left" vertical="center" wrapText="1"/>
    </xf>
    <xf numFmtId="0" fontId="29" fillId="0" borderId="1" xfId="6" applyNumberFormat="1" applyFont="1" applyBorder="1" applyAlignment="1">
      <alignment horizontal="center" vertical="center"/>
    </xf>
    <xf numFmtId="0" fontId="27" fillId="0" borderId="1" xfId="7" applyNumberFormat="1" applyFont="1" applyBorder="1" applyAlignment="1">
      <alignment horizontal="center" vertical="center"/>
    </xf>
    <xf numFmtId="2" fontId="27" fillId="0" borderId="1" xfId="7" applyNumberFormat="1" applyFont="1" applyBorder="1" applyAlignment="1">
      <alignment horizontal="center" vertical="center"/>
    </xf>
    <xf numFmtId="1" fontId="27" fillId="0" borderId="1" xfId="7" applyNumberFormat="1" applyFont="1" applyBorder="1" applyAlignment="1">
      <alignment horizontal="center" vertical="center"/>
    </xf>
    <xf numFmtId="0" fontId="28" fillId="0" borderId="1" xfId="7" applyNumberFormat="1" applyFont="1" applyBorder="1" applyAlignment="1">
      <alignment horizontal="left" vertical="center" wrapText="1"/>
    </xf>
    <xf numFmtId="1" fontId="29" fillId="0" borderId="1" xfId="7" applyNumberFormat="1" applyFont="1" applyBorder="1" applyAlignment="1">
      <alignment horizontal="center" vertical="center"/>
    </xf>
    <xf numFmtId="0" fontId="12" fillId="5" borderId="1" xfId="5" applyNumberFormat="1" applyFont="1" applyFill="1" applyBorder="1" applyAlignment="1">
      <alignment horizontal="center" vertical="center"/>
    </xf>
    <xf numFmtId="2" fontId="12" fillId="5" borderId="1" xfId="5" applyNumberFormat="1" applyFont="1" applyFill="1" applyBorder="1" applyAlignment="1">
      <alignment horizontal="center" vertical="center"/>
    </xf>
    <xf numFmtId="1" fontId="12" fillId="5" borderId="1" xfId="5" applyNumberFormat="1" applyFont="1" applyFill="1" applyBorder="1" applyAlignment="1">
      <alignment horizontal="center" vertical="center"/>
    </xf>
    <xf numFmtId="0" fontId="26" fillId="5" borderId="1" xfId="5" applyNumberFormat="1" applyFont="1" applyFill="1" applyBorder="1" applyAlignment="1">
      <alignment horizontal="center" vertical="center"/>
    </xf>
    <xf numFmtId="49" fontId="27" fillId="0" borderId="1" xfId="5" applyNumberFormat="1" applyFont="1" applyBorder="1" applyAlignment="1">
      <alignment horizontal="center" vertical="center"/>
    </xf>
    <xf numFmtId="0" fontId="27" fillId="0" borderId="1" xfId="8" applyNumberFormat="1" applyFont="1" applyBorder="1" applyAlignment="1">
      <alignment horizontal="center" vertical="center"/>
    </xf>
    <xf numFmtId="2" fontId="27" fillId="0" borderId="1" xfId="8" applyNumberFormat="1" applyFont="1" applyBorder="1" applyAlignment="1">
      <alignment horizontal="center" vertical="center"/>
    </xf>
    <xf numFmtId="1" fontId="27" fillId="0" borderId="1" xfId="8" applyNumberFormat="1" applyFont="1" applyBorder="1" applyAlignment="1">
      <alignment horizontal="center" vertical="center"/>
    </xf>
    <xf numFmtId="0" fontId="28" fillId="5" borderId="1" xfId="8" applyNumberFormat="1" applyFont="1" applyFill="1" applyBorder="1" applyAlignment="1">
      <alignment horizontal="left" vertical="center" wrapText="1"/>
    </xf>
    <xf numFmtId="1" fontId="29" fillId="0" borderId="1" xfId="8" applyNumberFormat="1" applyFont="1" applyBorder="1" applyAlignment="1">
      <alignment horizontal="center" vertical="center"/>
    </xf>
    <xf numFmtId="0" fontId="26" fillId="5" borderId="1" xfId="6" applyNumberFormat="1" applyFont="1" applyFill="1" applyBorder="1" applyAlignment="1">
      <alignment horizontal="left" vertical="center" wrapText="1"/>
    </xf>
    <xf numFmtId="0" fontId="29" fillId="0" borderId="1" xfId="5" applyNumberFormat="1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26" fillId="0" borderId="1" xfId="7" applyNumberFormat="1" applyFont="1" applyBorder="1" applyAlignment="1">
      <alignment horizontal="center" vertical="center"/>
    </xf>
    <xf numFmtId="0" fontId="28" fillId="0" borderId="1" xfId="6" applyNumberFormat="1" applyFont="1" applyBorder="1" applyAlignment="1">
      <alignment horizontal="lef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2" fontId="12" fillId="5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2" fontId="12" fillId="0" borderId="1" xfId="7" applyNumberFormat="1" applyFont="1" applyBorder="1" applyAlignment="1">
      <alignment horizontal="center" vertical="center"/>
    </xf>
    <xf numFmtId="1" fontId="12" fillId="0" borderId="1" xfId="7" applyNumberFormat="1" applyFont="1" applyBorder="1" applyAlignment="1">
      <alignment horizontal="center" vertical="center"/>
    </xf>
    <xf numFmtId="2" fontId="12" fillId="5" borderId="1" xfId="6" applyNumberFormat="1" applyFont="1" applyFill="1" applyBorder="1" applyAlignment="1">
      <alignment horizontal="center" vertical="center"/>
    </xf>
    <xf numFmtId="1" fontId="12" fillId="5" borderId="1" xfId="6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/>
    </xf>
    <xf numFmtId="0" fontId="11" fillId="0" borderId="2" xfId="3" applyFont="1" applyFill="1" applyBorder="1" applyAlignment="1">
      <alignment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12" fillId="0" borderId="1" xfId="8" applyNumberFormat="1" applyFont="1" applyBorder="1" applyAlignment="1">
      <alignment horizontal="center" vertical="center"/>
    </xf>
    <xf numFmtId="2" fontId="12" fillId="0" borderId="1" xfId="8" applyNumberFormat="1" applyFont="1" applyBorder="1" applyAlignment="1">
      <alignment horizontal="center" vertical="center"/>
    </xf>
    <xf numFmtId="1" fontId="12" fillId="0" borderId="1" xfId="8" applyNumberFormat="1" applyFont="1" applyBorder="1" applyAlignment="1">
      <alignment horizontal="center" vertical="center"/>
    </xf>
    <xf numFmtId="0" fontId="11" fillId="5" borderId="1" xfId="8" applyNumberFormat="1" applyFont="1" applyFill="1" applyBorder="1" applyAlignment="1">
      <alignment horizontal="left" vertical="center" wrapText="1"/>
    </xf>
    <xf numFmtId="1" fontId="13" fillId="0" borderId="11" xfId="8" applyNumberFormat="1" applyFont="1" applyBorder="1" applyAlignment="1">
      <alignment horizontal="center" vertical="center"/>
    </xf>
    <xf numFmtId="49" fontId="12" fillId="0" borderId="1" xfId="5" applyNumberFormat="1" applyFont="1" applyBorder="1" applyAlignment="1">
      <alignment horizontal="center" vertical="center"/>
    </xf>
    <xf numFmtId="0" fontId="11" fillId="0" borderId="1" xfId="5" applyNumberFormat="1" applyFont="1" applyBorder="1" applyAlignment="1">
      <alignment horizontal="left" vertical="center" wrapText="1"/>
    </xf>
    <xf numFmtId="1" fontId="13" fillId="0" borderId="11" xfId="5" applyNumberFormat="1" applyFont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left" vertical="center" wrapText="1"/>
    </xf>
    <xf numFmtId="0" fontId="12" fillId="0" borderId="0" xfId="2" applyFont="1" applyFill="1" applyAlignment="1">
      <alignment vertical="center"/>
    </xf>
    <xf numFmtId="2" fontId="14" fillId="0" borderId="1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30" fillId="0" borderId="1" xfId="2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" fillId="0" borderId="2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1" fontId="11" fillId="5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1" fontId="11" fillId="0" borderId="2" xfId="2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1" fontId="28" fillId="0" borderId="1" xfId="5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" fontId="11" fillId="5" borderId="6" xfId="0" applyNumberFormat="1" applyFont="1" applyFill="1" applyBorder="1" applyAlignment="1">
      <alignment horizontal="center" vertical="center"/>
    </xf>
    <xf numFmtId="0" fontId="28" fillId="0" borderId="1" xfId="6" applyNumberFormat="1" applyFont="1" applyBorder="1" applyAlignment="1">
      <alignment horizontal="center" vertical="center"/>
    </xf>
    <xf numFmtId="0" fontId="28" fillId="0" borderId="2" xfId="2" applyFont="1" applyFill="1" applyBorder="1" applyAlignment="1">
      <alignment horizontal="center" vertical="center"/>
    </xf>
    <xf numFmtId="1" fontId="28" fillId="0" borderId="2" xfId="2" applyNumberFormat="1" applyFont="1" applyFill="1" applyBorder="1" applyAlignment="1">
      <alignment horizontal="center" vertical="center"/>
    </xf>
    <xf numFmtId="1" fontId="32" fillId="5" borderId="1" xfId="5" applyNumberFormat="1" applyFont="1" applyFill="1" applyBorder="1" applyAlignment="1">
      <alignment horizontal="center" vertical="center"/>
    </xf>
    <xf numFmtId="1" fontId="28" fillId="5" borderId="2" xfId="0" applyNumberFormat="1" applyFont="1" applyFill="1" applyBorder="1" applyAlignment="1">
      <alignment horizontal="center" vertical="center"/>
    </xf>
    <xf numFmtId="0" fontId="33" fillId="0" borderId="2" xfId="2" applyFont="1" applyFill="1" applyBorder="1" applyAlignment="1">
      <alignment horizontal="center" vertical="center"/>
    </xf>
    <xf numFmtId="1" fontId="28" fillId="0" borderId="1" xfId="7" applyNumberFormat="1" applyFont="1" applyBorder="1" applyAlignment="1">
      <alignment horizontal="center" vertical="center"/>
    </xf>
    <xf numFmtId="0" fontId="11" fillId="0" borderId="1" xfId="7" applyNumberFormat="1" applyFont="1" applyBorder="1" applyAlignment="1">
      <alignment horizontal="left" vertical="center" wrapText="1"/>
    </xf>
    <xf numFmtId="0" fontId="11" fillId="5" borderId="1" xfId="6" applyNumberFormat="1" applyFont="1" applyFill="1" applyBorder="1" applyAlignment="1">
      <alignment horizontal="left" vertical="center" wrapText="1"/>
    </xf>
    <xf numFmtId="0" fontId="12" fillId="0" borderId="1" xfId="7" applyNumberFormat="1" applyFont="1" applyBorder="1" applyAlignment="1">
      <alignment horizontal="center" vertical="center"/>
    </xf>
    <xf numFmtId="1" fontId="11" fillId="5" borderId="3" xfId="0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left" vertical="center"/>
    </xf>
    <xf numFmtId="1" fontId="11" fillId="5" borderId="1" xfId="5" applyNumberFormat="1" applyFont="1" applyFill="1" applyBorder="1" applyAlignment="1">
      <alignment horizontal="center" vertical="center"/>
    </xf>
    <xf numFmtId="0" fontId="11" fillId="5" borderId="1" xfId="5" applyNumberFormat="1" applyFont="1" applyFill="1" applyBorder="1" applyAlignment="1">
      <alignment horizontal="center" vertical="center"/>
    </xf>
    <xf numFmtId="1" fontId="28" fillId="0" borderId="1" xfId="8" applyNumberFormat="1" applyFont="1" applyBorder="1" applyAlignment="1">
      <alignment horizontal="center" vertical="center"/>
    </xf>
    <xf numFmtId="1" fontId="11" fillId="0" borderId="11" xfId="8" applyNumberFormat="1" applyFont="1" applyBorder="1" applyAlignment="1">
      <alignment horizontal="center" vertical="center"/>
    </xf>
    <xf numFmtId="2" fontId="27" fillId="0" borderId="1" xfId="11" applyNumberFormat="1" applyFont="1" applyBorder="1" applyAlignment="1">
      <alignment horizontal="center" vertical="center"/>
    </xf>
    <xf numFmtId="1" fontId="27" fillId="0" borderId="1" xfId="11" applyNumberFormat="1" applyFont="1" applyBorder="1" applyAlignment="1">
      <alignment horizontal="center" vertical="center"/>
    </xf>
    <xf numFmtId="0" fontId="11" fillId="5" borderId="1" xfId="1" applyFont="1" applyFill="1" applyBorder="1" applyAlignment="1">
      <alignment horizontal="left" vertical="center"/>
    </xf>
    <xf numFmtId="0" fontId="11" fillId="5" borderId="1" xfId="11" applyNumberFormat="1" applyFont="1" applyFill="1" applyBorder="1" applyAlignment="1">
      <alignment horizontal="left" vertical="center"/>
    </xf>
    <xf numFmtId="0" fontId="11" fillId="5" borderId="2" xfId="1" applyFont="1" applyFill="1" applyBorder="1" applyAlignment="1">
      <alignment horizontal="left" vertical="top"/>
    </xf>
    <xf numFmtId="0" fontId="34" fillId="5" borderId="2" xfId="0" applyFont="1" applyFill="1" applyBorder="1" applyAlignment="1">
      <alignment horizontal="left" vertical="top"/>
    </xf>
    <xf numFmtId="0" fontId="11" fillId="0" borderId="1" xfId="1" applyFont="1" applyBorder="1" applyAlignment="1">
      <alignment horizontal="left" vertical="center"/>
    </xf>
    <xf numFmtId="0" fontId="11" fillId="5" borderId="2" xfId="1" applyFont="1" applyFill="1" applyBorder="1" applyAlignment="1">
      <alignment horizontal="left" vertical="center"/>
    </xf>
    <xf numFmtId="0" fontId="11" fillId="0" borderId="2" xfId="1" applyFont="1" applyBorder="1" applyAlignment="1">
      <alignment horizontal="left" vertical="top"/>
    </xf>
    <xf numFmtId="0" fontId="27" fillId="0" borderId="1" xfId="12" applyNumberFormat="1" applyFont="1" applyBorder="1" applyAlignment="1">
      <alignment horizontal="center" vertical="center"/>
    </xf>
    <xf numFmtId="2" fontId="27" fillId="0" borderId="1" xfId="1" applyNumberFormat="1" applyFont="1" applyBorder="1" applyAlignment="1">
      <alignment horizontal="center" vertical="center"/>
    </xf>
    <xf numFmtId="1" fontId="27" fillId="0" borderId="1" xfId="1" applyNumberFormat="1" applyFont="1" applyBorder="1" applyAlignment="1">
      <alignment horizontal="center" vertical="center"/>
    </xf>
    <xf numFmtId="1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27" fillId="5" borderId="1" xfId="12" applyNumberFormat="1" applyFont="1" applyFill="1" applyBorder="1" applyAlignment="1">
      <alignment horizontal="center" vertical="center"/>
    </xf>
    <xf numFmtId="2" fontId="27" fillId="0" borderId="2" xfId="1" applyNumberFormat="1" applyFont="1" applyBorder="1" applyAlignment="1">
      <alignment horizontal="center" vertical="center"/>
    </xf>
    <xf numFmtId="1" fontId="27" fillId="0" borderId="2" xfId="1" applyNumberFormat="1" applyFont="1" applyBorder="1" applyAlignment="1">
      <alignment horizontal="center" vertical="center"/>
    </xf>
    <xf numFmtId="1" fontId="13" fillId="0" borderId="2" xfId="1" applyNumberFormat="1" applyFont="1" applyBorder="1" applyAlignment="1">
      <alignment horizontal="center" vertical="top"/>
    </xf>
    <xf numFmtId="2" fontId="27" fillId="0" borderId="2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5" borderId="1" xfId="1" applyNumberFormat="1" applyFont="1" applyFill="1" applyBorder="1" applyAlignment="1">
      <alignment horizontal="center" vertical="center"/>
    </xf>
    <xf numFmtId="2" fontId="14" fillId="0" borderId="1" xfId="1" applyNumberFormat="1" applyFont="1" applyBorder="1" applyAlignment="1">
      <alignment horizontal="center" vertical="center"/>
    </xf>
    <xf numFmtId="1" fontId="14" fillId="0" borderId="1" xfId="1" applyNumberFormat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1" fontId="27" fillId="5" borderId="2" xfId="1" applyNumberFormat="1" applyFont="1" applyFill="1" applyBorder="1" applyAlignment="1">
      <alignment horizontal="center" vertical="center"/>
    </xf>
    <xf numFmtId="0" fontId="11" fillId="5" borderId="8" xfId="13" applyNumberFormat="1" applyFont="1" applyFill="1" applyBorder="1" applyAlignment="1">
      <alignment horizontal="left" vertical="center"/>
    </xf>
    <xf numFmtId="0" fontId="27" fillId="0" borderId="1" xfId="1" applyFont="1" applyBorder="1" applyAlignment="1">
      <alignment horizontal="center" vertical="center"/>
    </xf>
    <xf numFmtId="0" fontId="27" fillId="5" borderId="1" xfId="8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center" vertical="top"/>
    </xf>
    <xf numFmtId="1" fontId="11" fillId="0" borderId="1" xfId="1" applyNumberFormat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top"/>
    </xf>
    <xf numFmtId="1" fontId="34" fillId="0" borderId="2" xfId="0" applyNumberFormat="1" applyFont="1" applyBorder="1" applyAlignment="1">
      <alignment horizontal="center" vertical="top"/>
    </xf>
    <xf numFmtId="1" fontId="13" fillId="0" borderId="1" xfId="7" applyNumberFormat="1" applyFont="1" applyBorder="1" applyAlignment="1">
      <alignment horizontal="center" vertical="center"/>
    </xf>
    <xf numFmtId="0" fontId="12" fillId="5" borderId="1" xfId="6" applyNumberFormat="1" applyFont="1" applyFill="1" applyBorder="1" applyAlignment="1">
      <alignment horizontal="center" vertical="center"/>
    </xf>
    <xf numFmtId="0" fontId="13" fillId="5" borderId="1" xfId="6" applyNumberFormat="1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left" vertical="center"/>
    </xf>
    <xf numFmtId="0" fontId="36" fillId="5" borderId="8" xfId="13" applyNumberFormat="1" applyFont="1" applyFill="1" applyBorder="1" applyAlignment="1">
      <alignment horizontal="left" vertical="center"/>
    </xf>
    <xf numFmtId="0" fontId="37" fillId="5" borderId="1" xfId="0" applyFont="1" applyFill="1" applyBorder="1" applyAlignment="1">
      <alignment horizontal="left" vertical="center"/>
    </xf>
    <xf numFmtId="0" fontId="37" fillId="5" borderId="2" xfId="0" applyFont="1" applyFill="1" applyBorder="1" applyAlignment="1">
      <alignment horizontal="left" vertical="center"/>
    </xf>
    <xf numFmtId="1" fontId="12" fillId="0" borderId="2" xfId="0" applyNumberFormat="1" applyFont="1" applyBorder="1" applyAlignment="1">
      <alignment horizontal="center" vertical="center"/>
    </xf>
    <xf numFmtId="0" fontId="26" fillId="0" borderId="1" xfId="5" applyNumberFormat="1" applyFont="1" applyFill="1" applyBorder="1" applyAlignment="1">
      <alignment horizontal="left" vertical="center" wrapText="1"/>
    </xf>
    <xf numFmtId="0" fontId="11" fillId="0" borderId="8" xfId="9" applyNumberFormat="1" applyFont="1" applyFill="1" applyBorder="1" applyAlignment="1">
      <alignment horizontal="left" wrapText="1"/>
    </xf>
    <xf numFmtId="0" fontId="12" fillId="5" borderId="1" xfId="8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2" fontId="0" fillId="2" borderId="1" xfId="0" applyNumberFormat="1" applyFill="1" applyBorder="1" applyAlignment="1">
      <alignment horizontal="center" vertical="center" wrapText="1"/>
    </xf>
    <xf numFmtId="0" fontId="11" fillId="5" borderId="1" xfId="5" applyNumberFormat="1" applyFont="1" applyFill="1" applyBorder="1" applyAlignment="1">
      <alignment horizontal="left" vertical="center" wrapText="1"/>
    </xf>
    <xf numFmtId="2" fontId="12" fillId="0" borderId="2" xfId="1" applyNumberFormat="1" applyFont="1" applyBorder="1" applyAlignment="1">
      <alignment horizontal="center" vertical="center"/>
    </xf>
    <xf numFmtId="1" fontId="12" fillId="0" borderId="2" xfId="1" applyNumberFormat="1" applyFont="1" applyBorder="1" applyAlignment="1">
      <alignment horizontal="center" vertical="center"/>
    </xf>
    <xf numFmtId="0" fontId="24" fillId="0" borderId="2" xfId="1" applyFont="1" applyBorder="1" applyAlignment="1">
      <alignment vertical="center"/>
    </xf>
    <xf numFmtId="0" fontId="12" fillId="0" borderId="1" xfId="12" applyNumberFormat="1" applyFont="1" applyBorder="1" applyAlignment="1">
      <alignment horizontal="center" vertical="center"/>
    </xf>
    <xf numFmtId="0" fontId="11" fillId="5" borderId="1" xfId="1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12" fillId="5" borderId="1" xfId="12" applyNumberFormat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1" fontId="12" fillId="5" borderId="1" xfId="1" applyNumberFormat="1" applyFont="1" applyFill="1" applyBorder="1" applyAlignment="1">
      <alignment horizontal="center" vertical="center"/>
    </xf>
    <xf numFmtId="0" fontId="24" fillId="5" borderId="2" xfId="1" applyFont="1" applyFill="1" applyBorder="1" applyAlignment="1">
      <alignment vertical="center"/>
    </xf>
    <xf numFmtId="1" fontId="12" fillId="5" borderId="2" xfId="1" applyNumberFormat="1" applyFont="1" applyFill="1" applyBorder="1" applyAlignment="1">
      <alignment horizontal="center" vertical="center"/>
    </xf>
    <xf numFmtId="0" fontId="11" fillId="5" borderId="1" xfId="8" applyNumberFormat="1" applyFont="1" applyFill="1" applyBorder="1" applyAlignment="1">
      <alignment vertical="center" wrapText="1"/>
    </xf>
    <xf numFmtId="0" fontId="11" fillId="5" borderId="13" xfId="1" applyFont="1" applyFill="1" applyBorder="1" applyAlignment="1">
      <alignment vertical="center"/>
    </xf>
    <xf numFmtId="2" fontId="11" fillId="0" borderId="5" xfId="2" applyNumberFormat="1" applyFont="1" applyFill="1" applyBorder="1" applyAlignment="1">
      <alignment horizontal="center" vertical="center"/>
    </xf>
    <xf numFmtId="1" fontId="14" fillId="0" borderId="1" xfId="2" applyNumberFormat="1" applyFont="1" applyFill="1" applyBorder="1" applyAlignment="1">
      <alignment horizontal="center" vertical="center"/>
    </xf>
    <xf numFmtId="1" fontId="12" fillId="0" borderId="1" xfId="2" applyNumberFormat="1" applyFont="1" applyFill="1" applyBorder="1" applyAlignment="1">
      <alignment horizontal="center" vertical="center"/>
    </xf>
    <xf numFmtId="2" fontId="12" fillId="0" borderId="1" xfId="2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2" fontId="12" fillId="0" borderId="1" xfId="11" applyNumberFormat="1" applyFont="1" applyBorder="1" applyAlignment="1">
      <alignment horizontal="center" vertical="center"/>
    </xf>
    <xf numFmtId="1" fontId="12" fillId="0" borderId="1" xfId="11" applyNumberFormat="1" applyFont="1" applyBorder="1" applyAlignment="1">
      <alignment horizontal="center" vertical="center"/>
    </xf>
    <xf numFmtId="0" fontId="24" fillId="5" borderId="1" xfId="11" applyNumberFormat="1" applyFont="1" applyFill="1" applyBorder="1" applyAlignment="1">
      <alignment horizontal="left" vertical="center"/>
    </xf>
    <xf numFmtId="0" fontId="11" fillId="5" borderId="8" xfId="13" applyNumberFormat="1" applyFont="1" applyFill="1" applyBorder="1" applyAlignment="1">
      <alignment vertical="center"/>
    </xf>
    <xf numFmtId="0" fontId="24" fillId="5" borderId="1" xfId="1" applyFont="1" applyFill="1" applyBorder="1" applyAlignment="1">
      <alignment horizontal="left" vertical="center"/>
    </xf>
    <xf numFmtId="0" fontId="39" fillId="0" borderId="2" xfId="0" applyFont="1" applyBorder="1" applyAlignment="1">
      <alignment vertical="center"/>
    </xf>
    <xf numFmtId="1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1" fontId="29" fillId="5" borderId="2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1" fontId="13" fillId="5" borderId="1" xfId="5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right" vertical="center"/>
    </xf>
    <xf numFmtId="0" fontId="27" fillId="5" borderId="10" xfId="0" applyFont="1" applyFill="1" applyBorder="1" applyAlignment="1">
      <alignment horizontal="center" vertical="center"/>
    </xf>
    <xf numFmtId="2" fontId="27" fillId="5" borderId="2" xfId="0" applyNumberFormat="1" applyFont="1" applyFill="1" applyBorder="1" applyAlignment="1">
      <alignment horizontal="center" vertical="center"/>
    </xf>
    <xf numFmtId="1" fontId="27" fillId="5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vertical="center"/>
    </xf>
    <xf numFmtId="0" fontId="3" fillId="5" borderId="0" xfId="1" applyFont="1" applyFill="1" applyAlignment="1">
      <alignment horizontal="left" vertical="center"/>
    </xf>
    <xf numFmtId="0" fontId="5" fillId="5" borderId="0" xfId="2" applyFont="1" applyFill="1" applyAlignment="1">
      <alignment horizontal="left" vertical="center"/>
    </xf>
    <xf numFmtId="0" fontId="5" fillId="5" borderId="0" xfId="2" applyFont="1" applyFill="1" applyAlignment="1">
      <alignment horizontal="center" vertical="center"/>
    </xf>
    <xf numFmtId="2" fontId="5" fillId="5" borderId="0" xfId="2" applyNumberFormat="1" applyFont="1" applyFill="1" applyAlignment="1">
      <alignment horizontal="left" vertical="center"/>
    </xf>
    <xf numFmtId="0" fontId="6" fillId="5" borderId="0" xfId="2" applyFont="1" applyFill="1" applyAlignment="1">
      <alignment horizontal="center" vertical="center"/>
    </xf>
    <xf numFmtId="164" fontId="7" fillId="5" borderId="0" xfId="1" applyNumberFormat="1" applyFont="1" applyFill="1" applyAlignment="1">
      <alignment horizontal="center" vertical="center"/>
    </xf>
    <xf numFmtId="0" fontId="8" fillId="5" borderId="0" xfId="2" applyFont="1" applyFill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9" fillId="5" borderId="2" xfId="2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2" fontId="12" fillId="5" borderId="2" xfId="1" applyNumberFormat="1" applyFont="1" applyFill="1" applyBorder="1" applyAlignment="1">
      <alignment horizontal="center" vertical="center"/>
    </xf>
    <xf numFmtId="2" fontId="11" fillId="5" borderId="2" xfId="2" applyNumberFormat="1" applyFont="1" applyFill="1" applyBorder="1" applyAlignment="1">
      <alignment horizontal="center" vertical="center"/>
    </xf>
    <xf numFmtId="2" fontId="12" fillId="5" borderId="1" xfId="1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/>
    </xf>
    <xf numFmtId="2" fontId="27" fillId="5" borderId="1" xfId="1" applyNumberFormat="1" applyFont="1" applyFill="1" applyBorder="1" applyAlignment="1">
      <alignment horizontal="center" vertical="center"/>
    </xf>
    <xf numFmtId="2" fontId="29" fillId="5" borderId="2" xfId="2" applyNumberFormat="1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/>
    </xf>
    <xf numFmtId="0" fontId="17" fillId="5" borderId="1" xfId="2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center" vertical="center"/>
    </xf>
    <xf numFmtId="2" fontId="14" fillId="5" borderId="2" xfId="2" applyNumberFormat="1" applyFont="1" applyFill="1" applyBorder="1" applyAlignment="1">
      <alignment horizontal="center" vertical="center"/>
    </xf>
    <xf numFmtId="1" fontId="14" fillId="5" borderId="2" xfId="2" applyNumberFormat="1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right" vertical="center"/>
    </xf>
    <xf numFmtId="0" fontId="7" fillId="5" borderId="2" xfId="2" applyFont="1" applyFill="1" applyBorder="1" applyAlignment="1">
      <alignment horizontal="center" vertical="center"/>
    </xf>
    <xf numFmtId="2" fontId="7" fillId="5" borderId="2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horizontal="center" vertical="center"/>
    </xf>
    <xf numFmtId="2" fontId="14" fillId="5" borderId="0" xfId="2" applyNumberFormat="1" applyFont="1" applyFill="1" applyBorder="1" applyAlignment="1">
      <alignment horizontal="center" vertical="center"/>
    </xf>
    <xf numFmtId="1" fontId="14" fillId="5" borderId="0" xfId="2" applyNumberFormat="1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right" vertical="center"/>
    </xf>
    <xf numFmtId="0" fontId="7" fillId="5" borderId="0" xfId="2" applyFont="1" applyFill="1" applyBorder="1" applyAlignment="1">
      <alignment horizontal="center" vertical="center"/>
    </xf>
    <xf numFmtId="2" fontId="7" fillId="5" borderId="0" xfId="2" applyNumberFormat="1" applyFont="1" applyFill="1" applyBorder="1" applyAlignment="1">
      <alignment horizontal="center" vertical="center"/>
    </xf>
    <xf numFmtId="2" fontId="40" fillId="5" borderId="2" xfId="2" applyNumberFormat="1" applyFont="1" applyFill="1" applyBorder="1" applyAlignment="1">
      <alignment horizontal="center" vertical="center"/>
    </xf>
    <xf numFmtId="2" fontId="27" fillId="5" borderId="1" xfId="8" applyNumberFormat="1" applyFont="1" applyFill="1" applyBorder="1" applyAlignment="1">
      <alignment horizontal="center" vertical="center"/>
    </xf>
    <xf numFmtId="1" fontId="27" fillId="5" borderId="1" xfId="8" applyNumberFormat="1" applyFont="1" applyFill="1" applyBorder="1" applyAlignment="1">
      <alignment horizontal="center" vertical="center"/>
    </xf>
    <xf numFmtId="0" fontId="4" fillId="5" borderId="0" xfId="2" applyFont="1" applyFill="1" applyAlignment="1">
      <alignment horizontal="left" vertical="center"/>
    </xf>
    <xf numFmtId="0" fontId="4" fillId="5" borderId="0" xfId="2" applyFont="1" applyFill="1" applyAlignment="1">
      <alignment horizontal="center" vertical="center"/>
    </xf>
    <xf numFmtId="2" fontId="4" fillId="5" borderId="0" xfId="2" applyNumberFormat="1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42" fillId="5" borderId="0" xfId="0" applyFont="1" applyFill="1" applyAlignment="1">
      <alignment horizontal="left" vertical="center"/>
    </xf>
    <xf numFmtId="0" fontId="42" fillId="5" borderId="0" xfId="0" applyFont="1" applyFill="1" applyAlignment="1">
      <alignment horizontal="center" vertical="center"/>
    </xf>
    <xf numFmtId="0" fontId="11" fillId="5" borderId="12" xfId="0" applyFont="1" applyFill="1" applyBorder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2" fontId="31" fillId="5" borderId="0" xfId="0" applyNumberFormat="1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center" vertical="center"/>
    </xf>
    <xf numFmtId="0" fontId="28" fillId="5" borderId="2" xfId="0" applyFont="1" applyFill="1" applyBorder="1" applyAlignment="1">
      <alignment vertical="center" wrapText="1"/>
    </xf>
    <xf numFmtId="0" fontId="18" fillId="5" borderId="1" xfId="2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vertical="center" wrapText="1"/>
    </xf>
    <xf numFmtId="0" fontId="40" fillId="5" borderId="2" xfId="2" applyFont="1" applyFill="1" applyBorder="1" applyAlignment="1">
      <alignment horizontal="center" vertical="center"/>
    </xf>
    <xf numFmtId="0" fontId="28" fillId="5" borderId="1" xfId="5" applyNumberFormat="1" applyFont="1" applyFill="1" applyBorder="1" applyAlignment="1">
      <alignment horizontal="left" vertical="center" wrapText="1"/>
    </xf>
    <xf numFmtId="0" fontId="12" fillId="5" borderId="13" xfId="12" applyNumberFormat="1" applyFont="1" applyFill="1" applyBorder="1" applyAlignment="1">
      <alignment horizontal="center" vertical="center"/>
    </xf>
    <xf numFmtId="2" fontId="12" fillId="5" borderId="13" xfId="1" applyNumberFormat="1" applyFont="1" applyFill="1" applyBorder="1" applyAlignment="1">
      <alignment horizontal="center" vertical="center"/>
    </xf>
    <xf numFmtId="1" fontId="12" fillId="5" borderId="13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2" fontId="12" fillId="5" borderId="1" xfId="8" applyNumberFormat="1" applyFont="1" applyFill="1" applyBorder="1" applyAlignment="1">
      <alignment horizontal="center" vertical="center"/>
    </xf>
    <xf numFmtId="1" fontId="12" fillId="5" borderId="1" xfId="8" applyNumberFormat="1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/>
    </xf>
    <xf numFmtId="2" fontId="4" fillId="5" borderId="1" xfId="2" applyNumberFormat="1" applyFont="1" applyFill="1" applyBorder="1" applyAlignment="1">
      <alignment horizontal="left" vertical="center"/>
    </xf>
    <xf numFmtId="2" fontId="27" fillId="5" borderId="2" xfId="1" applyNumberFormat="1" applyFont="1" applyFill="1" applyBorder="1" applyAlignment="1">
      <alignment horizontal="center" vertical="center"/>
    </xf>
    <xf numFmtId="2" fontId="13" fillId="5" borderId="2" xfId="2" applyNumberFormat="1" applyFont="1" applyFill="1" applyBorder="1" applyAlignment="1">
      <alignment horizontal="center" vertical="center"/>
    </xf>
    <xf numFmtId="0" fontId="11" fillId="5" borderId="1" xfId="7" applyNumberFormat="1" applyFont="1" applyFill="1" applyBorder="1" applyAlignment="1">
      <alignment horizontal="left" vertical="center" wrapText="1"/>
    </xf>
    <xf numFmtId="0" fontId="27" fillId="5" borderId="2" xfId="1" applyFont="1" applyFill="1" applyBorder="1" applyAlignment="1">
      <alignment horizontal="center" vertical="center"/>
    </xf>
    <xf numFmtId="2" fontId="41" fillId="5" borderId="2" xfId="2" applyNumberFormat="1" applyFont="1" applyFill="1" applyBorder="1" applyAlignment="1">
      <alignment horizontal="center" vertical="center"/>
    </xf>
    <xf numFmtId="0" fontId="41" fillId="5" borderId="2" xfId="2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vertical="center" wrapText="1"/>
    </xf>
    <xf numFmtId="1" fontId="11" fillId="5" borderId="1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2" fontId="12" fillId="5" borderId="1" xfId="14" applyNumberFormat="1" applyFont="1" applyFill="1" applyBorder="1" applyAlignment="1">
      <alignment horizontal="center" vertical="center"/>
    </xf>
    <xf numFmtId="1" fontId="12" fillId="5" borderId="1" xfId="14" applyNumberFormat="1" applyFont="1" applyFill="1" applyBorder="1" applyAlignment="1">
      <alignment horizontal="center" vertical="center"/>
    </xf>
    <xf numFmtId="0" fontId="11" fillId="5" borderId="1" xfId="15" applyNumberFormat="1" applyFont="1" applyFill="1" applyBorder="1" applyAlignment="1">
      <alignment horizontal="left" vertical="center"/>
    </xf>
    <xf numFmtId="2" fontId="12" fillId="5" borderId="1" xfId="11" applyNumberFormat="1" applyFont="1" applyFill="1" applyBorder="1" applyAlignment="1">
      <alignment horizontal="center" vertical="center"/>
    </xf>
    <xf numFmtId="1" fontId="12" fillId="5" borderId="1" xfId="11" applyNumberFormat="1" applyFont="1" applyFill="1" applyBorder="1" applyAlignment="1">
      <alignment horizontal="center" vertical="center"/>
    </xf>
    <xf numFmtId="1" fontId="12" fillId="5" borderId="0" xfId="0" applyNumberFormat="1" applyFont="1" applyFill="1" applyBorder="1" applyAlignment="1">
      <alignment horizontal="center" vertical="center"/>
    </xf>
    <xf numFmtId="2" fontId="12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1" fontId="13" fillId="5" borderId="0" xfId="0" applyNumberFormat="1" applyFont="1" applyFill="1" applyBorder="1" applyAlignment="1">
      <alignment horizontal="center" vertical="center"/>
    </xf>
    <xf numFmtId="0" fontId="27" fillId="5" borderId="1" xfId="1" applyFont="1" applyFill="1" applyBorder="1" applyAlignment="1">
      <alignment horizontal="center" vertical="center"/>
    </xf>
    <xf numFmtId="2" fontId="11" fillId="5" borderId="0" xfId="2" applyNumberFormat="1" applyFont="1" applyFill="1" applyBorder="1" applyAlignment="1">
      <alignment horizontal="center" vertical="center"/>
    </xf>
    <xf numFmtId="0" fontId="4" fillId="5" borderId="0" xfId="2" applyFont="1" applyFill="1" applyBorder="1" applyAlignment="1">
      <alignment vertical="center"/>
    </xf>
    <xf numFmtId="0" fontId="12" fillId="5" borderId="2" xfId="3" applyFont="1" applyFill="1" applyBorder="1" applyAlignment="1">
      <alignment horizontal="center" vertical="center"/>
    </xf>
    <xf numFmtId="2" fontId="12" fillId="5" borderId="2" xfId="3" applyNumberFormat="1" applyFont="1" applyFill="1" applyBorder="1" applyAlignment="1">
      <alignment horizontal="center" vertical="center"/>
    </xf>
    <xf numFmtId="1" fontId="12" fillId="5" borderId="2" xfId="3" applyNumberFormat="1" applyFont="1" applyFill="1" applyBorder="1" applyAlignment="1">
      <alignment horizontal="center" vertical="center"/>
    </xf>
    <xf numFmtId="0" fontId="11" fillId="5" borderId="1" xfId="10" applyNumberFormat="1" applyFont="1" applyFill="1" applyBorder="1" applyAlignment="1">
      <alignment vertical="center"/>
    </xf>
    <xf numFmtId="49" fontId="12" fillId="5" borderId="1" xfId="0" applyNumberFormat="1" applyFont="1" applyFill="1" applyBorder="1" applyAlignment="1">
      <alignment horizontal="center" vertical="center"/>
    </xf>
    <xf numFmtId="1" fontId="11" fillId="5" borderId="2" xfId="1" applyNumberFormat="1" applyFont="1" applyFill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0" fontId="24" fillId="7" borderId="1" xfId="1" applyFont="1" applyFill="1" applyBorder="1" applyAlignment="1">
      <alignment vertical="center"/>
    </xf>
    <xf numFmtId="0" fontId="24" fillId="7" borderId="2" xfId="0" applyFont="1" applyFill="1" applyBorder="1" applyAlignment="1">
      <alignment vertical="center"/>
    </xf>
    <xf numFmtId="1" fontId="12" fillId="0" borderId="1" xfId="1" applyNumberFormat="1" applyFont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left" vertical="center"/>
    </xf>
    <xf numFmtId="0" fontId="34" fillId="5" borderId="2" xfId="1" applyFont="1" applyFill="1" applyBorder="1" applyAlignment="1">
      <alignment vertical="center"/>
    </xf>
    <xf numFmtId="0" fontId="34" fillId="5" borderId="2" xfId="1" applyFont="1" applyFill="1" applyBorder="1" applyAlignment="1">
      <alignment horizontal="left" vertical="top"/>
    </xf>
    <xf numFmtId="1" fontId="34" fillId="0" borderId="2" xfId="1" applyNumberFormat="1" applyFont="1" applyBorder="1" applyAlignment="1">
      <alignment horizontal="center" vertical="center"/>
    </xf>
    <xf numFmtId="0" fontId="24" fillId="7" borderId="2" xfId="1" applyFont="1" applyFill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0" fontId="12" fillId="7" borderId="1" xfId="12" applyNumberFormat="1" applyFont="1" applyFill="1" applyBorder="1" applyAlignment="1">
      <alignment horizontal="center" vertical="center"/>
    </xf>
    <xf numFmtId="2" fontId="12" fillId="7" borderId="2" xfId="1" applyNumberFormat="1" applyFont="1" applyFill="1" applyBorder="1" applyAlignment="1">
      <alignment horizontal="center" vertical="center"/>
    </xf>
    <xf numFmtId="1" fontId="12" fillId="7" borderId="2" xfId="1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2" fontId="12" fillId="7" borderId="2" xfId="0" applyNumberFormat="1" applyFont="1" applyFill="1" applyBorder="1" applyAlignment="1">
      <alignment horizontal="center" vertical="center"/>
    </xf>
    <xf numFmtId="1" fontId="12" fillId="7" borderId="2" xfId="0" applyNumberFormat="1" applyFont="1" applyFill="1" applyBorder="1" applyAlignment="1">
      <alignment horizontal="center" vertical="center"/>
    </xf>
    <xf numFmtId="2" fontId="12" fillId="7" borderId="1" xfId="1" applyNumberFormat="1" applyFont="1" applyFill="1" applyBorder="1" applyAlignment="1">
      <alignment horizontal="center" vertical="center"/>
    </xf>
    <xf numFmtId="1" fontId="12" fillId="7" borderId="1" xfId="1" applyNumberFormat="1" applyFont="1" applyFill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4" fillId="7" borderId="1" xfId="0" applyFont="1" applyFill="1" applyBorder="1" applyAlignment="1">
      <alignment vertical="center"/>
    </xf>
    <xf numFmtId="0" fontId="39" fillId="7" borderId="1" xfId="1" applyFont="1" applyFill="1" applyBorder="1" applyAlignment="1">
      <alignment vertical="center"/>
    </xf>
    <xf numFmtId="0" fontId="7" fillId="5" borderId="2" xfId="2" applyFont="1" applyFill="1" applyBorder="1" applyAlignment="1">
      <alignment horizontal="center" vertical="center"/>
    </xf>
    <xf numFmtId="1" fontId="11" fillId="5" borderId="2" xfId="1" applyNumberFormat="1" applyFont="1" applyFill="1" applyBorder="1" applyAlignment="1">
      <alignment horizontal="center" vertical="top"/>
    </xf>
    <xf numFmtId="0" fontId="11" fillId="5" borderId="2" xfId="1" applyFont="1" applyFill="1" applyBorder="1" applyAlignment="1">
      <alignment horizontal="center" vertical="top"/>
    </xf>
    <xf numFmtId="1" fontId="11" fillId="5" borderId="1" xfId="0" applyNumberFormat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0" fontId="34" fillId="5" borderId="1" xfId="1" applyFont="1" applyFill="1" applyBorder="1" applyAlignment="1">
      <alignment horizontal="center" vertical="center"/>
    </xf>
    <xf numFmtId="0" fontId="28" fillId="5" borderId="1" xfId="1" applyFont="1" applyFill="1" applyBorder="1" applyAlignment="1">
      <alignment horizontal="center" vertical="center"/>
    </xf>
    <xf numFmtId="1" fontId="28" fillId="5" borderId="1" xfId="1" applyNumberFormat="1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1" fontId="28" fillId="5" borderId="1" xfId="0" applyNumberFormat="1" applyFont="1" applyFill="1" applyBorder="1" applyAlignment="1">
      <alignment horizontal="center" vertical="center"/>
    </xf>
    <xf numFmtId="1" fontId="28" fillId="5" borderId="1" xfId="5" applyNumberFormat="1" applyFont="1" applyFill="1" applyBorder="1" applyAlignment="1">
      <alignment horizontal="center" vertical="center"/>
    </xf>
    <xf numFmtId="1" fontId="28" fillId="5" borderId="2" xfId="1" applyNumberFormat="1" applyFont="1" applyFill="1" applyBorder="1" applyAlignment="1">
      <alignment horizontal="center" vertical="top"/>
    </xf>
    <xf numFmtId="0" fontId="33" fillId="5" borderId="2" xfId="2" applyFont="1" applyFill="1" applyBorder="1" applyAlignment="1">
      <alignment horizontal="center" vertical="center"/>
    </xf>
    <xf numFmtId="0" fontId="33" fillId="5" borderId="0" xfId="2" applyFont="1" applyFill="1" applyBorder="1" applyAlignment="1">
      <alignment horizontal="center" vertical="center"/>
    </xf>
    <xf numFmtId="1" fontId="28" fillId="5" borderId="2" xfId="1" applyNumberFormat="1" applyFont="1" applyFill="1" applyBorder="1" applyAlignment="1">
      <alignment horizontal="center" vertical="center"/>
    </xf>
    <xf numFmtId="1" fontId="28" fillId="0" borderId="1" xfId="1" applyNumberFormat="1" applyFont="1" applyBorder="1" applyAlignment="1">
      <alignment horizontal="center" vertical="center"/>
    </xf>
    <xf numFmtId="0" fontId="28" fillId="5" borderId="1" xfId="7" applyNumberFormat="1" applyFont="1" applyFill="1" applyBorder="1" applyAlignment="1">
      <alignment horizontal="center" vertical="center"/>
    </xf>
    <xf numFmtId="0" fontId="28" fillId="5" borderId="2" xfId="1" applyFont="1" applyFill="1" applyBorder="1" applyAlignment="1">
      <alignment horizontal="center" vertical="top"/>
    </xf>
    <xf numFmtId="0" fontId="11" fillId="5" borderId="1" xfId="6" applyNumberFormat="1" applyFont="1" applyFill="1" applyBorder="1" applyAlignment="1">
      <alignment horizontal="center" vertical="center"/>
    </xf>
    <xf numFmtId="1" fontId="11" fillId="5" borderId="1" xfId="7" applyNumberFormat="1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28" fillId="5" borderId="1" xfId="6" applyNumberFormat="1" applyFont="1" applyFill="1" applyBorder="1" applyAlignment="1">
      <alignment horizontal="center" vertical="center"/>
    </xf>
    <xf numFmtId="0" fontId="28" fillId="5" borderId="2" xfId="1" applyFont="1" applyFill="1" applyBorder="1" applyAlignment="1">
      <alignment horizontal="center" vertical="center"/>
    </xf>
    <xf numFmtId="1" fontId="28" fillId="0" borderId="2" xfId="1" applyNumberFormat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/>
    </xf>
    <xf numFmtId="1" fontId="11" fillId="5" borderId="1" xfId="1" applyNumberFormat="1" applyFont="1" applyFill="1" applyBorder="1" applyAlignment="1">
      <alignment horizontal="center" vertical="top"/>
    </xf>
    <xf numFmtId="0" fontId="11" fillId="5" borderId="1" xfId="2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7" applyNumberFormat="1" applyFont="1" applyFill="1" applyBorder="1" applyAlignment="1">
      <alignment horizontal="center" vertical="center"/>
    </xf>
    <xf numFmtId="2" fontId="11" fillId="0" borderId="3" xfId="2" applyNumberFormat="1" applyFont="1" applyFill="1" applyBorder="1" applyAlignment="1">
      <alignment horizontal="center" vertical="center"/>
    </xf>
    <xf numFmtId="2" fontId="11" fillId="0" borderId="2" xfId="1" applyNumberFormat="1" applyFont="1" applyBorder="1" applyAlignment="1">
      <alignment horizontal="center" vertical="center"/>
    </xf>
    <xf numFmtId="0" fontId="8" fillId="5" borderId="0" xfId="2" applyFont="1" applyFill="1" applyAlignment="1">
      <alignment vertical="center" wrapText="1"/>
    </xf>
    <xf numFmtId="0" fontId="4" fillId="5" borderId="0" xfId="2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166" fontId="44" fillId="8" borderId="1" xfId="0" applyNumberFormat="1" applyFont="1" applyFill="1" applyBorder="1" applyAlignment="1">
      <alignment horizontal="center" vertical="center"/>
    </xf>
    <xf numFmtId="166" fontId="44" fillId="2" borderId="1" xfId="0" applyNumberFormat="1" applyFont="1" applyFill="1" applyBorder="1" applyAlignment="1">
      <alignment horizontal="center" vertical="center"/>
    </xf>
    <xf numFmtId="2" fontId="45" fillId="5" borderId="1" xfId="0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" fontId="13" fillId="5" borderId="1" xfId="1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horizontal="left" vertical="center"/>
    </xf>
    <xf numFmtId="0" fontId="43" fillId="5" borderId="0" xfId="0" applyFont="1" applyFill="1" applyAlignment="1">
      <alignment horizontal="left" vertical="center" wrapText="1"/>
    </xf>
    <xf numFmtId="0" fontId="31" fillId="5" borderId="0" xfId="0" applyFont="1" applyFill="1" applyAlignment="1">
      <alignment vertical="center" wrapText="1"/>
    </xf>
    <xf numFmtId="2" fontId="8" fillId="0" borderId="0" xfId="2" applyNumberFormat="1" applyFont="1" applyFill="1" applyAlignment="1">
      <alignment horizontal="right" vertical="center"/>
    </xf>
    <xf numFmtId="0" fontId="4" fillId="0" borderId="0" xfId="2" applyFill="1" applyAlignment="1">
      <alignment horizontal="right" vertical="center"/>
    </xf>
    <xf numFmtId="0" fontId="8" fillId="0" borderId="0" xfId="2" applyFont="1" applyFill="1" applyAlignment="1">
      <alignment horizontal="left" vertical="center" wrapText="1"/>
    </xf>
    <xf numFmtId="0" fontId="4" fillId="0" borderId="0" xfId="2" applyFill="1" applyAlignment="1">
      <alignment horizontal="lef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2" fontId="10" fillId="0" borderId="2" xfId="2" applyNumberFormat="1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/>
    </xf>
    <xf numFmtId="2" fontId="10" fillId="5" borderId="2" xfId="2" applyNumberFormat="1" applyFont="1" applyFill="1" applyBorder="1" applyAlignment="1">
      <alignment horizontal="center" vertical="center" wrapText="1"/>
    </xf>
    <xf numFmtId="2" fontId="8" fillId="5" borderId="0" xfId="2" applyNumberFormat="1" applyFont="1" applyFill="1" applyAlignment="1">
      <alignment horizontal="right" vertical="center"/>
    </xf>
    <xf numFmtId="0" fontId="4" fillId="5" borderId="0" xfId="2" applyFont="1" applyFill="1" applyAlignment="1">
      <alignment horizontal="right" vertical="center"/>
    </xf>
    <xf numFmtId="0" fontId="8" fillId="5" borderId="0" xfId="2" applyFont="1" applyFill="1" applyAlignment="1">
      <alignment horizontal="left" vertical="center" wrapText="1"/>
    </xf>
    <xf numFmtId="0" fontId="4" fillId="5" borderId="0" xfId="2" applyFont="1" applyFill="1" applyAlignment="1">
      <alignment horizontal="left" vertical="center" wrapText="1"/>
    </xf>
    <xf numFmtId="0" fontId="6" fillId="5" borderId="0" xfId="2" applyFont="1" applyFill="1" applyAlignment="1">
      <alignment horizontal="center" vertical="center"/>
    </xf>
    <xf numFmtId="164" fontId="7" fillId="6" borderId="0" xfId="1" applyNumberFormat="1" applyFont="1" applyFill="1" applyAlignment="1">
      <alignment horizontal="center" vertical="center"/>
    </xf>
    <xf numFmtId="2" fontId="19" fillId="5" borderId="3" xfId="2" applyNumberFormat="1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8" fillId="5" borderId="5" xfId="0" applyFont="1" applyFill="1" applyBorder="1" applyAlignment="1">
      <alignment horizontal="center" vertical="center" wrapText="1"/>
    </xf>
    <xf numFmtId="2" fontId="19" fillId="0" borderId="3" xfId="2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41" fillId="5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2" fontId="10" fillId="0" borderId="3" xfId="2" applyNumberFormat="1" applyFont="1" applyFill="1" applyBorder="1" applyAlignment="1">
      <alignment horizontal="center" vertical="center" wrapText="1"/>
    </xf>
    <xf numFmtId="2" fontId="10" fillId="0" borderId="5" xfId="2" applyNumberFormat="1" applyFont="1" applyFill="1" applyBorder="1" applyAlignment="1">
      <alignment horizontal="center" vertical="center" wrapText="1"/>
    </xf>
    <xf numFmtId="2" fontId="19" fillId="0" borderId="4" xfId="2" applyNumberFormat="1" applyFont="1" applyFill="1" applyBorder="1" applyAlignment="1">
      <alignment horizontal="center" vertical="center" wrapText="1"/>
    </xf>
    <xf numFmtId="2" fontId="19" fillId="0" borderId="5" xfId="2" applyNumberFormat="1" applyFont="1" applyFill="1" applyBorder="1" applyAlignment="1">
      <alignment horizontal="center" vertical="center" wrapText="1"/>
    </xf>
    <xf numFmtId="2" fontId="7" fillId="0" borderId="3" xfId="2" applyNumberFormat="1" applyFont="1" applyFill="1" applyBorder="1" applyAlignment="1">
      <alignment horizontal="center" vertical="center"/>
    </xf>
    <xf numFmtId="2" fontId="7" fillId="0" borderId="4" xfId="2" applyNumberFormat="1" applyFont="1" applyFill="1" applyBorder="1" applyAlignment="1">
      <alignment horizontal="center" vertical="center"/>
    </xf>
    <xf numFmtId="2" fontId="7" fillId="0" borderId="7" xfId="2" applyNumberFormat="1" applyFont="1" applyFill="1" applyBorder="1" applyAlignment="1">
      <alignment horizontal="center" vertical="center"/>
    </xf>
    <xf numFmtId="2" fontId="7" fillId="0" borderId="5" xfId="2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</cellXfs>
  <cellStyles count="16">
    <cellStyle name="Обычный" xfId="0" builtinId="0"/>
    <cellStyle name="Обычный 2" xfId="1" xr:uid="{94DA0F04-9E76-4F99-87FD-CBF4658DAF71}"/>
    <cellStyle name="Обычный 3" xfId="2" xr:uid="{E2283552-5180-493D-BC49-A931EA04DBA3}"/>
    <cellStyle name="Обычный 3 2" xfId="4" xr:uid="{C59C2739-A4A5-4767-B4E8-689E7D153B7C}"/>
    <cellStyle name="Обычный 4" xfId="3" xr:uid="{F81454C2-63BC-40DA-B633-E79DA4B0B13E}"/>
    <cellStyle name="Обычный_2 неделя зав." xfId="15" xr:uid="{7224F666-E30C-42B0-9548-0419DC72C88D}"/>
    <cellStyle name="Обычный_2-х нед. меню_с поправками" xfId="11" xr:uid="{8A00D1ED-A5D3-498D-A053-02BE2BC158F9}"/>
    <cellStyle name="Обычный_37,0_полдник" xfId="7" xr:uid="{69150D79-6C74-40C4-A68B-997F781AD81E}"/>
    <cellStyle name="Обычный_40,0_обед_5-11" xfId="5" xr:uid="{E344B1D7-9C1B-41E9-BF4F-D47EE0A03027}"/>
    <cellStyle name="Обычный_52,07_1-4" xfId="8" xr:uid="{83B408BB-CD0F-46EE-8460-859B7C9719F3}"/>
    <cellStyle name="Обычный_72,0_обед_5-11" xfId="6" xr:uid="{21CE685C-54B4-46CD-895E-8F54CDC20357}"/>
    <cellStyle name="Обычный_TDSheet" xfId="14" xr:uid="{8EB370A9-B889-4A9D-A2A3-22FDA562F47A}"/>
    <cellStyle name="Обычный_завтраки, обеды" xfId="12" xr:uid="{1220CD6C-A62E-449B-A1B9-37939C57C26F}"/>
    <cellStyle name="Обычный_завтраки, обеды_бюджетные ср-ва" xfId="13" xr:uid="{07BDC38B-C0F9-41A9-958F-AE5C395F31FC}"/>
    <cellStyle name="Обычный_сборник 1996-2004гг" xfId="9" xr:uid="{ECAA91BD-510C-4061-8586-884B9C08CE9C}"/>
    <cellStyle name="Обычный_себес от поставщика" xfId="10" xr:uid="{5C3D1C9A-8F9E-4F44-AB53-34C0A13C705E}"/>
  </cellStyles>
  <dxfs count="108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T35"/>
  <sheetViews>
    <sheetView zoomScale="85" zoomScaleNormal="85" workbookViewId="0">
      <selection activeCell="D15" sqref="D15"/>
    </sheetView>
  </sheetViews>
  <sheetFormatPr defaultRowHeight="14.5" x14ac:dyDescent="0.35"/>
  <cols>
    <col min="1" max="1" width="11" bestFit="1" customWidth="1"/>
    <col min="2" max="2" width="3.7265625" bestFit="1" customWidth="1"/>
    <col min="5" max="5" width="51.26953125" customWidth="1"/>
    <col min="6" max="7" width="11.453125" bestFit="1" customWidth="1"/>
    <col min="8" max="8" width="9.26953125" style="416" bestFit="1" customWidth="1"/>
    <col min="9" max="9" width="51" bestFit="1" customWidth="1"/>
    <col min="10" max="11" width="11.453125" bestFit="1" customWidth="1"/>
    <col min="12" max="12" width="6.7265625" bestFit="1" customWidth="1"/>
    <col min="13" max="13" width="51" bestFit="1" customWidth="1"/>
    <col min="14" max="14" width="13" customWidth="1"/>
    <col min="17" max="17" width="51.26953125" customWidth="1"/>
    <col min="18" max="18" width="13" customWidth="1"/>
    <col min="21" max="21" width="51.26953125" customWidth="1"/>
    <col min="22" max="22" width="4.26953125" customWidth="1"/>
    <col min="24" max="24" width="47.54296875" customWidth="1"/>
    <col min="25" max="25" width="14.453125" hidden="1" customWidth="1"/>
    <col min="26" max="45" width="3" customWidth="1"/>
  </cols>
  <sheetData>
    <row r="1" spans="1:46" x14ac:dyDescent="0.35">
      <c r="C1" t="s">
        <v>39</v>
      </c>
      <c r="E1" s="222" t="s">
        <v>373</v>
      </c>
      <c r="G1" t="s">
        <v>39</v>
      </c>
      <c r="I1" s="222" t="s">
        <v>456</v>
      </c>
      <c r="K1" t="s">
        <v>39</v>
      </c>
      <c r="M1" s="222" t="s">
        <v>457</v>
      </c>
      <c r="O1" t="s">
        <v>39</v>
      </c>
      <c r="Q1" s="222" t="s">
        <v>455</v>
      </c>
      <c r="S1" t="s">
        <v>39</v>
      </c>
      <c r="U1" s="222" t="s">
        <v>452</v>
      </c>
      <c r="W1" t="s">
        <v>55</v>
      </c>
      <c r="X1" t="s">
        <v>0</v>
      </c>
    </row>
    <row r="2" spans="1:46" x14ac:dyDescent="0.35">
      <c r="A2" s="4">
        <v>46083</v>
      </c>
      <c r="B2" s="6" t="s">
        <v>27</v>
      </c>
      <c r="C2" s="9" t="s">
        <v>40</v>
      </c>
      <c r="D2" s="9" t="s">
        <v>41</v>
      </c>
      <c r="E2" s="9" t="s">
        <v>42</v>
      </c>
      <c r="F2" s="7"/>
      <c r="G2" s="9" t="s">
        <v>40</v>
      </c>
      <c r="H2" s="9" t="s">
        <v>41</v>
      </c>
      <c r="I2" s="9" t="s">
        <v>42</v>
      </c>
      <c r="J2" s="7"/>
      <c r="K2" s="9" t="s">
        <v>40</v>
      </c>
      <c r="L2" s="9" t="s">
        <v>41</v>
      </c>
      <c r="M2" s="9" t="s">
        <v>42</v>
      </c>
      <c r="N2" s="7"/>
      <c r="O2" s="9" t="s">
        <v>40</v>
      </c>
      <c r="P2" s="9" t="s">
        <v>41</v>
      </c>
      <c r="Q2" s="9" t="s">
        <v>42</v>
      </c>
      <c r="R2" s="7"/>
      <c r="S2" s="9" t="s">
        <v>40</v>
      </c>
      <c r="T2" s="9" t="s">
        <v>41</v>
      </c>
      <c r="U2" s="9" t="s">
        <v>42</v>
      </c>
      <c r="W2" s="3" t="s">
        <v>40</v>
      </c>
      <c r="X2" s="3" t="s">
        <v>56</v>
      </c>
      <c r="Y2" s="3" t="s">
        <v>57</v>
      </c>
      <c r="Z2" s="3">
        <v>1</v>
      </c>
      <c r="AA2" s="3">
        <v>2</v>
      </c>
      <c r="AB2" s="3">
        <v>3</v>
      </c>
      <c r="AC2" s="3">
        <v>4</v>
      </c>
      <c r="AD2" s="3">
        <v>5</v>
      </c>
      <c r="AE2" s="3">
        <v>6</v>
      </c>
      <c r="AF2" s="3">
        <v>7</v>
      </c>
      <c r="AG2" s="3">
        <v>8</v>
      </c>
      <c r="AH2" s="3">
        <v>9</v>
      </c>
      <c r="AI2" s="3">
        <v>10</v>
      </c>
      <c r="AJ2" s="3">
        <v>11</v>
      </c>
      <c r="AK2" s="3">
        <v>12</v>
      </c>
      <c r="AL2" s="3">
        <v>13</v>
      </c>
      <c r="AM2" s="3">
        <v>14</v>
      </c>
      <c r="AN2" s="3">
        <v>15</v>
      </c>
      <c r="AO2" s="3">
        <v>16</v>
      </c>
      <c r="AP2" s="3">
        <v>17</v>
      </c>
      <c r="AQ2" s="3">
        <v>18</v>
      </c>
      <c r="AR2" s="3">
        <v>19</v>
      </c>
      <c r="AS2" s="3">
        <v>20</v>
      </c>
    </row>
    <row r="3" spans="1:46" x14ac:dyDescent="0.35">
      <c r="A3" s="5">
        <f>A2+1</f>
        <v>46084</v>
      </c>
      <c r="B3" s="6" t="s">
        <v>28</v>
      </c>
      <c r="C3" s="9">
        <v>1</v>
      </c>
      <c r="D3" s="10">
        <v>134.31</v>
      </c>
      <c r="E3" s="8" t="s">
        <v>2</v>
      </c>
      <c r="F3" s="7"/>
      <c r="G3" s="9">
        <v>1</v>
      </c>
      <c r="H3" s="417">
        <v>151.08000000000001</v>
      </c>
      <c r="I3" s="8" t="s">
        <v>2</v>
      </c>
      <c r="J3" s="7"/>
      <c r="K3" s="9">
        <v>1</v>
      </c>
      <c r="L3" s="10">
        <v>145.27000000000001</v>
      </c>
      <c r="M3" s="8" t="s">
        <v>2</v>
      </c>
      <c r="N3" s="7"/>
      <c r="O3" s="9">
        <v>1</v>
      </c>
      <c r="P3" s="10">
        <v>145.27000000000001</v>
      </c>
      <c r="Q3" s="8" t="s">
        <v>2</v>
      </c>
      <c r="R3" s="7"/>
      <c r="S3" s="9">
        <v>1</v>
      </c>
      <c r="T3" s="10">
        <v>139.68</v>
      </c>
      <c r="U3" s="8" t="s">
        <v>2</v>
      </c>
      <c r="W3" s="3">
        <v>1</v>
      </c>
      <c r="X3" s="12" t="s">
        <v>87</v>
      </c>
      <c r="Y3" s="3" t="s">
        <v>58</v>
      </c>
      <c r="Z3" s="3">
        <v>1</v>
      </c>
      <c r="AA3" s="3">
        <v>2</v>
      </c>
      <c r="AB3" s="3">
        <v>3</v>
      </c>
      <c r="AC3" s="3">
        <v>4</v>
      </c>
      <c r="AD3" s="3">
        <v>5</v>
      </c>
      <c r="AE3" s="3">
        <v>6</v>
      </c>
      <c r="AF3" s="3">
        <v>7</v>
      </c>
      <c r="AG3" s="3">
        <v>8</v>
      </c>
      <c r="AH3" s="3">
        <v>9</v>
      </c>
      <c r="AI3" s="3"/>
      <c r="AJ3" s="3"/>
      <c r="AK3" s="3"/>
      <c r="AL3" s="3"/>
      <c r="AM3" s="3"/>
      <c r="AN3" s="3"/>
      <c r="AO3" s="3"/>
      <c r="AP3" s="3">
        <v>17</v>
      </c>
      <c r="AQ3" s="3"/>
      <c r="AR3" s="3"/>
      <c r="AS3" s="3"/>
    </row>
    <row r="4" spans="1:46" x14ac:dyDescent="0.35">
      <c r="A4" s="5">
        <f t="shared" ref="A4:A13" si="0">A3+1</f>
        <v>46085</v>
      </c>
      <c r="B4" s="6" t="s">
        <v>30</v>
      </c>
      <c r="C4" s="9">
        <v>2</v>
      </c>
      <c r="D4" s="10">
        <v>157.29</v>
      </c>
      <c r="E4" s="8" t="s">
        <v>19</v>
      </c>
      <c r="F4" s="7"/>
      <c r="G4" s="9">
        <v>2</v>
      </c>
      <c r="H4" s="417">
        <v>176.93</v>
      </c>
      <c r="I4" s="8" t="s">
        <v>19</v>
      </c>
      <c r="J4" s="7"/>
      <c r="K4" s="9">
        <v>2</v>
      </c>
      <c r="L4" s="10">
        <v>170.12</v>
      </c>
      <c r="M4" s="8" t="s">
        <v>19</v>
      </c>
      <c r="N4" s="7"/>
      <c r="O4" s="9">
        <v>2</v>
      </c>
      <c r="P4" s="10">
        <v>170.12</v>
      </c>
      <c r="Q4" s="8" t="s">
        <v>19</v>
      </c>
      <c r="R4" s="7"/>
      <c r="S4" s="9">
        <v>2</v>
      </c>
      <c r="T4" s="10">
        <v>163.58000000000001</v>
      </c>
      <c r="U4" s="8" t="s">
        <v>19</v>
      </c>
      <c r="W4" s="3">
        <v>2</v>
      </c>
      <c r="X4" s="12" t="s">
        <v>202</v>
      </c>
      <c r="Y4" s="3" t="s">
        <v>59</v>
      </c>
      <c r="Z4" s="3">
        <v>1</v>
      </c>
      <c r="AA4" s="3">
        <v>2</v>
      </c>
      <c r="AB4" s="3">
        <v>3</v>
      </c>
      <c r="AC4" s="3">
        <v>4</v>
      </c>
      <c r="AD4" s="3">
        <v>5</v>
      </c>
      <c r="AE4" s="3">
        <v>6</v>
      </c>
      <c r="AF4" s="3">
        <v>7</v>
      </c>
      <c r="AG4" s="3"/>
      <c r="AH4" s="3">
        <v>9</v>
      </c>
      <c r="AI4" s="3"/>
      <c r="AJ4" s="3"/>
      <c r="AK4" s="3">
        <v>12</v>
      </c>
      <c r="AL4" s="3"/>
      <c r="AM4" s="3"/>
      <c r="AN4" s="3">
        <v>15</v>
      </c>
      <c r="AO4" s="3"/>
      <c r="AP4" s="3">
        <v>17</v>
      </c>
      <c r="AQ4" s="3"/>
      <c r="AR4" s="3"/>
      <c r="AS4" s="3"/>
    </row>
    <row r="5" spans="1:46" x14ac:dyDescent="0.35">
      <c r="A5" s="5">
        <f t="shared" si="0"/>
        <v>46086</v>
      </c>
      <c r="B5" s="6" t="s">
        <v>31</v>
      </c>
      <c r="C5" s="9">
        <v>3</v>
      </c>
      <c r="D5" s="10">
        <v>230.24</v>
      </c>
      <c r="E5" s="8" t="s">
        <v>20</v>
      </c>
      <c r="F5" s="7"/>
      <c r="G5" s="9">
        <v>3</v>
      </c>
      <c r="H5" s="418">
        <v>259</v>
      </c>
      <c r="I5" s="8" t="s">
        <v>20</v>
      </c>
      <c r="J5" s="7"/>
      <c r="K5" s="9">
        <v>3</v>
      </c>
      <c r="L5" s="10">
        <v>249.03</v>
      </c>
      <c r="M5" s="8" t="s">
        <v>20</v>
      </c>
      <c r="N5" s="7"/>
      <c r="O5" s="9">
        <v>3</v>
      </c>
      <c r="P5" s="10">
        <v>249.03</v>
      </c>
      <c r="Q5" s="8" t="s">
        <v>20</v>
      </c>
      <c r="R5" s="7"/>
      <c r="S5" s="9">
        <v>3</v>
      </c>
      <c r="T5" s="10">
        <v>239.45</v>
      </c>
      <c r="U5" s="8" t="s">
        <v>20</v>
      </c>
      <c r="W5" s="3">
        <v>3</v>
      </c>
      <c r="X5" s="12" t="s">
        <v>1</v>
      </c>
      <c r="Y5" s="3" t="s">
        <v>60</v>
      </c>
      <c r="Z5" s="3">
        <v>1</v>
      </c>
      <c r="AA5" s="3">
        <v>2</v>
      </c>
      <c r="AB5" s="3">
        <v>3</v>
      </c>
      <c r="AC5" s="3">
        <v>4</v>
      </c>
      <c r="AD5" s="3">
        <v>5</v>
      </c>
      <c r="AE5" s="3">
        <v>6</v>
      </c>
      <c r="AF5" s="3">
        <v>7</v>
      </c>
      <c r="AG5" s="3"/>
      <c r="AH5" s="3">
        <v>9</v>
      </c>
      <c r="AI5" s="3"/>
      <c r="AJ5" s="3"/>
      <c r="AK5" s="3"/>
      <c r="AL5" s="3"/>
      <c r="AM5" s="3"/>
      <c r="AN5" s="3">
        <v>15</v>
      </c>
      <c r="AO5" s="3"/>
      <c r="AP5" s="3">
        <v>17</v>
      </c>
      <c r="AQ5" s="3"/>
      <c r="AR5" s="3"/>
      <c r="AS5" s="3"/>
    </row>
    <row r="6" spans="1:46" x14ac:dyDescent="0.35">
      <c r="A6" s="5">
        <f t="shared" si="0"/>
        <v>46087</v>
      </c>
      <c r="B6" s="6" t="s">
        <v>32</v>
      </c>
      <c r="C6" s="9">
        <v>4</v>
      </c>
      <c r="D6" s="10">
        <v>269.64</v>
      </c>
      <c r="E6" s="8" t="s">
        <v>21</v>
      </c>
      <c r="F6" s="7"/>
      <c r="G6" s="9">
        <v>4</v>
      </c>
      <c r="H6" s="417">
        <v>303.32</v>
      </c>
      <c r="I6" s="8" t="s">
        <v>21</v>
      </c>
      <c r="J6" s="7"/>
      <c r="K6" s="9">
        <v>4</v>
      </c>
      <c r="L6" s="10">
        <v>291.64999999999998</v>
      </c>
      <c r="M6" s="8" t="s">
        <v>21</v>
      </c>
      <c r="N6" s="7"/>
      <c r="O6" s="9">
        <v>4</v>
      </c>
      <c r="P6" s="10">
        <v>291.64999999999998</v>
      </c>
      <c r="Q6" s="8" t="s">
        <v>21</v>
      </c>
      <c r="R6" s="7"/>
      <c r="S6" s="9">
        <v>4</v>
      </c>
      <c r="T6" s="10">
        <v>280.43</v>
      </c>
      <c r="U6" s="8" t="s">
        <v>21</v>
      </c>
      <c r="W6" s="3">
        <v>4</v>
      </c>
      <c r="X6" s="12" t="s">
        <v>203</v>
      </c>
      <c r="Y6" s="3" t="s">
        <v>61</v>
      </c>
      <c r="Z6" s="3">
        <v>1</v>
      </c>
      <c r="AA6" s="3">
        <v>2</v>
      </c>
      <c r="AB6" s="3">
        <v>3</v>
      </c>
      <c r="AC6" s="3">
        <v>4</v>
      </c>
      <c r="AD6" s="3">
        <v>5</v>
      </c>
      <c r="AE6" s="3">
        <v>6</v>
      </c>
      <c r="AF6" s="3">
        <v>7</v>
      </c>
      <c r="AG6" s="3">
        <v>8</v>
      </c>
      <c r="AH6" s="3">
        <v>9</v>
      </c>
      <c r="AI6" s="3"/>
      <c r="AJ6" s="3"/>
      <c r="AK6" s="3"/>
      <c r="AL6" s="3"/>
      <c r="AM6" s="3"/>
      <c r="AN6" s="3">
        <v>15</v>
      </c>
      <c r="AO6" s="3"/>
      <c r="AP6" s="3">
        <v>17</v>
      </c>
      <c r="AQ6" s="3"/>
      <c r="AR6" s="3"/>
      <c r="AS6" s="3"/>
    </row>
    <row r="7" spans="1:46" x14ac:dyDescent="0.35">
      <c r="A7" s="5">
        <f t="shared" si="0"/>
        <v>46088</v>
      </c>
      <c r="B7" s="6" t="s">
        <v>33</v>
      </c>
      <c r="C7" s="9">
        <v>5</v>
      </c>
      <c r="D7" s="10">
        <v>95.93</v>
      </c>
      <c r="E7" s="8" t="s">
        <v>22</v>
      </c>
      <c r="F7" s="7"/>
      <c r="G7" s="9">
        <v>5</v>
      </c>
      <c r="H7" s="417">
        <v>107.91</v>
      </c>
      <c r="I7" s="8" t="s">
        <v>22</v>
      </c>
      <c r="J7" s="7"/>
      <c r="K7" s="9">
        <v>5</v>
      </c>
      <c r="L7" s="10">
        <v>103.76</v>
      </c>
      <c r="M7" s="8" t="s">
        <v>22</v>
      </c>
      <c r="N7" s="7"/>
      <c r="O7" s="9">
        <v>5</v>
      </c>
      <c r="P7" s="10">
        <v>103.76</v>
      </c>
      <c r="Q7" s="8" t="s">
        <v>22</v>
      </c>
      <c r="R7" s="7"/>
      <c r="S7" s="9">
        <v>5</v>
      </c>
      <c r="T7" s="10">
        <v>99.77</v>
      </c>
      <c r="U7" s="8" t="s">
        <v>22</v>
      </c>
      <c r="W7" s="3">
        <v>5</v>
      </c>
      <c r="X7" s="12" t="s">
        <v>204</v>
      </c>
      <c r="Y7" s="3" t="s">
        <v>62</v>
      </c>
      <c r="Z7" s="3">
        <v>1</v>
      </c>
      <c r="AA7" s="3">
        <v>2</v>
      </c>
      <c r="AB7" s="3">
        <v>3</v>
      </c>
      <c r="AC7" s="3">
        <v>4</v>
      </c>
      <c r="AD7" s="3">
        <v>5</v>
      </c>
      <c r="AE7" s="3">
        <v>6</v>
      </c>
      <c r="AF7" s="3"/>
      <c r="AG7" s="3"/>
      <c r="AH7" s="3"/>
      <c r="AI7" s="3">
        <v>10</v>
      </c>
      <c r="AJ7" s="3"/>
      <c r="AK7" s="3"/>
      <c r="AL7" s="3"/>
      <c r="AM7" s="3"/>
      <c r="AN7" s="3"/>
      <c r="AO7" s="3"/>
      <c r="AP7" s="3">
        <v>17</v>
      </c>
      <c r="AQ7" s="3"/>
      <c r="AR7" s="3"/>
      <c r="AS7" s="3"/>
    </row>
    <row r="8" spans="1:46" x14ac:dyDescent="0.35">
      <c r="A8" s="4">
        <f>A7+3</f>
        <v>46091</v>
      </c>
      <c r="B8" s="6" t="s">
        <v>34</v>
      </c>
      <c r="C8" s="9">
        <v>6</v>
      </c>
      <c r="D8" s="10">
        <v>112.35</v>
      </c>
      <c r="E8" s="8" t="s">
        <v>43</v>
      </c>
      <c r="F8" s="7"/>
      <c r="G8" s="9">
        <v>6</v>
      </c>
      <c r="H8" s="417">
        <v>126.38</v>
      </c>
      <c r="I8" s="8" t="s">
        <v>43</v>
      </c>
      <c r="J8" s="7"/>
      <c r="K8" s="9">
        <v>6</v>
      </c>
      <c r="L8" s="10">
        <v>121.52</v>
      </c>
      <c r="M8" s="8" t="s">
        <v>43</v>
      </c>
      <c r="N8" s="7"/>
      <c r="O8" s="9">
        <v>6</v>
      </c>
      <c r="P8" s="10">
        <v>121.52</v>
      </c>
      <c r="Q8" s="8" t="s">
        <v>43</v>
      </c>
      <c r="R8" s="7"/>
      <c r="S8" s="9">
        <v>6</v>
      </c>
      <c r="T8" s="10">
        <v>116.84</v>
      </c>
      <c r="U8" s="8" t="s">
        <v>43</v>
      </c>
      <c r="W8" s="3">
        <v>6</v>
      </c>
      <c r="X8" s="12" t="s">
        <v>205</v>
      </c>
      <c r="Y8" s="3" t="s">
        <v>63</v>
      </c>
      <c r="Z8" s="3">
        <v>1</v>
      </c>
      <c r="AA8" s="3">
        <v>2</v>
      </c>
      <c r="AB8" s="3">
        <v>3</v>
      </c>
      <c r="AC8" s="3">
        <v>4</v>
      </c>
      <c r="AD8" s="3">
        <v>5</v>
      </c>
      <c r="AE8" s="3">
        <v>6</v>
      </c>
      <c r="AF8" s="3">
        <v>7</v>
      </c>
      <c r="AG8" s="3"/>
      <c r="AH8" s="3">
        <v>9</v>
      </c>
      <c r="AI8" s="3"/>
      <c r="AJ8" s="3"/>
      <c r="AK8" s="3"/>
      <c r="AL8" s="3"/>
      <c r="AM8" s="3"/>
      <c r="AN8" s="3"/>
      <c r="AO8" s="3">
        <v>16</v>
      </c>
      <c r="AP8" s="3">
        <v>17</v>
      </c>
      <c r="AQ8" s="3"/>
      <c r="AR8" s="3"/>
      <c r="AS8" s="3"/>
    </row>
    <row r="9" spans="1:46" x14ac:dyDescent="0.35">
      <c r="A9" s="5">
        <f t="shared" si="0"/>
        <v>46092</v>
      </c>
      <c r="B9" s="6" t="s">
        <v>29</v>
      </c>
      <c r="C9" s="9">
        <v>7</v>
      </c>
      <c r="D9" s="223">
        <v>66</v>
      </c>
      <c r="E9" s="8" t="s">
        <v>44</v>
      </c>
      <c r="F9" s="7"/>
      <c r="G9" s="262">
        <v>7</v>
      </c>
      <c r="H9" s="419">
        <v>86</v>
      </c>
      <c r="I9" s="8" t="s">
        <v>44</v>
      </c>
      <c r="J9" s="7"/>
      <c r="K9" s="262">
        <v>7</v>
      </c>
      <c r="L9" s="223">
        <v>78</v>
      </c>
      <c r="M9" s="8" t="s">
        <v>44</v>
      </c>
      <c r="N9" s="7"/>
      <c r="O9" s="262">
        <v>7</v>
      </c>
      <c r="P9" s="263">
        <v>75</v>
      </c>
      <c r="Q9" s="8" t="s">
        <v>44</v>
      </c>
      <c r="R9" s="7"/>
      <c r="S9" s="262">
        <v>7</v>
      </c>
      <c r="T9" s="263">
        <v>69</v>
      </c>
      <c r="U9" s="8" t="s">
        <v>44</v>
      </c>
      <c r="W9" s="3">
        <v>7</v>
      </c>
      <c r="X9" s="12" t="s">
        <v>206</v>
      </c>
      <c r="Y9" s="3" t="s">
        <v>64</v>
      </c>
      <c r="Z9" s="3"/>
      <c r="AA9" s="3">
        <v>2</v>
      </c>
      <c r="AB9" s="3"/>
      <c r="AC9" s="3">
        <v>4</v>
      </c>
      <c r="AD9" s="3"/>
      <c r="AE9" s="3">
        <v>6</v>
      </c>
      <c r="AF9" s="3"/>
      <c r="AG9" s="3"/>
      <c r="AH9" s="3">
        <v>9</v>
      </c>
      <c r="AI9" s="3"/>
      <c r="AJ9" s="3"/>
      <c r="AK9" s="3"/>
      <c r="AL9" s="3"/>
      <c r="AM9" s="3"/>
      <c r="AN9" s="3"/>
      <c r="AO9" s="3"/>
      <c r="AP9" s="3">
        <v>17</v>
      </c>
      <c r="AQ9" s="3"/>
      <c r="AR9" s="3"/>
      <c r="AS9" s="3"/>
    </row>
    <row r="10" spans="1:46" x14ac:dyDescent="0.35">
      <c r="A10" s="5">
        <f t="shared" si="0"/>
        <v>46093</v>
      </c>
      <c r="B10" s="6" t="s">
        <v>35</v>
      </c>
      <c r="C10" s="9">
        <v>8</v>
      </c>
      <c r="D10" s="223">
        <v>70</v>
      </c>
      <c r="E10" s="8" t="s">
        <v>45</v>
      </c>
      <c r="F10" s="7"/>
      <c r="G10" s="262">
        <v>8</v>
      </c>
      <c r="H10" s="419">
        <v>88</v>
      </c>
      <c r="I10" s="8" t="s">
        <v>45</v>
      </c>
      <c r="J10" s="7"/>
      <c r="K10" s="262">
        <v>8</v>
      </c>
      <c r="L10" s="223">
        <v>80</v>
      </c>
      <c r="M10" s="8" t="s">
        <v>45</v>
      </c>
      <c r="N10" s="7"/>
      <c r="O10" s="262">
        <v>8</v>
      </c>
      <c r="P10" s="263">
        <v>76</v>
      </c>
      <c r="Q10" s="8" t="s">
        <v>45</v>
      </c>
      <c r="R10" s="7"/>
      <c r="S10" s="262">
        <v>8</v>
      </c>
      <c r="T10" s="263">
        <v>73</v>
      </c>
      <c r="U10" s="8" t="s">
        <v>45</v>
      </c>
      <c r="W10" s="3">
        <v>8</v>
      </c>
      <c r="X10" s="12" t="s">
        <v>207</v>
      </c>
      <c r="Y10" s="3" t="s">
        <v>65</v>
      </c>
      <c r="Z10" s="3">
        <v>1</v>
      </c>
      <c r="AA10" s="3">
        <v>2</v>
      </c>
      <c r="AB10" s="3">
        <v>3</v>
      </c>
      <c r="AC10" s="3">
        <v>4</v>
      </c>
      <c r="AD10" s="3">
        <v>5</v>
      </c>
      <c r="AE10" s="3">
        <v>6</v>
      </c>
      <c r="AF10" s="3">
        <v>7</v>
      </c>
      <c r="AG10" s="3"/>
      <c r="AH10" s="3">
        <v>9</v>
      </c>
      <c r="AI10" s="3"/>
      <c r="AJ10" s="3"/>
      <c r="AK10" s="3"/>
      <c r="AL10" s="3"/>
      <c r="AM10" s="3"/>
      <c r="AN10" s="3">
        <v>15</v>
      </c>
      <c r="AO10" s="3"/>
      <c r="AP10" s="3">
        <v>17</v>
      </c>
      <c r="AQ10" s="3"/>
      <c r="AR10" s="3"/>
      <c r="AS10" s="3"/>
    </row>
    <row r="11" spans="1:46" x14ac:dyDescent="0.35">
      <c r="A11" s="5">
        <f t="shared" si="0"/>
        <v>46094</v>
      </c>
      <c r="B11" s="6" t="s">
        <v>36</v>
      </c>
      <c r="C11" s="221">
        <v>9</v>
      </c>
      <c r="D11" s="223">
        <v>103</v>
      </c>
      <c r="E11" s="8" t="s">
        <v>46</v>
      </c>
      <c r="F11" s="7"/>
      <c r="G11" s="262">
        <v>9</v>
      </c>
      <c r="H11" s="419">
        <v>132</v>
      </c>
      <c r="I11" s="8" t="s">
        <v>46</v>
      </c>
      <c r="J11" s="7"/>
      <c r="K11" s="262">
        <v>9</v>
      </c>
      <c r="L11" s="223">
        <v>120</v>
      </c>
      <c r="M11" s="8" t="s">
        <v>46</v>
      </c>
      <c r="N11" s="7"/>
      <c r="O11" s="262">
        <v>9</v>
      </c>
      <c r="P11" s="263">
        <v>115</v>
      </c>
      <c r="Q11" s="8" t="s">
        <v>46</v>
      </c>
      <c r="R11" s="7"/>
      <c r="S11" s="262">
        <v>9</v>
      </c>
      <c r="T11" s="263">
        <v>108</v>
      </c>
      <c r="U11" s="8" t="s">
        <v>46</v>
      </c>
      <c r="W11" s="3">
        <v>9</v>
      </c>
      <c r="X11" s="12" t="s">
        <v>208</v>
      </c>
      <c r="Y11" s="3" t="s">
        <v>66</v>
      </c>
      <c r="Z11" s="3"/>
      <c r="AA11" s="3">
        <v>2</v>
      </c>
      <c r="AB11" s="3"/>
      <c r="AC11" s="3">
        <v>4</v>
      </c>
      <c r="AD11" s="3"/>
      <c r="AE11" s="3">
        <v>6</v>
      </c>
      <c r="AF11" s="3"/>
      <c r="AG11" s="3"/>
      <c r="AH11" s="3">
        <v>9</v>
      </c>
      <c r="AI11" s="3"/>
      <c r="AJ11" s="3"/>
      <c r="AK11" s="3"/>
      <c r="AL11" s="3"/>
      <c r="AM11" s="3"/>
      <c r="AN11" s="3"/>
      <c r="AO11" s="3"/>
      <c r="AP11" s="3">
        <v>17</v>
      </c>
      <c r="AQ11" s="3"/>
      <c r="AR11" s="3"/>
      <c r="AS11" s="3"/>
    </row>
    <row r="12" spans="1:46" x14ac:dyDescent="0.35">
      <c r="A12" s="5">
        <f t="shared" si="0"/>
        <v>46095</v>
      </c>
      <c r="B12" s="6" t="s">
        <v>37</v>
      </c>
      <c r="C12" s="9">
        <v>10</v>
      </c>
      <c r="D12" s="10">
        <v>95.93</v>
      </c>
      <c r="E12" s="8" t="s">
        <v>85</v>
      </c>
      <c r="F12" s="7"/>
      <c r="G12" s="262">
        <v>10</v>
      </c>
      <c r="H12" s="419">
        <v>125</v>
      </c>
      <c r="I12" s="8" t="s">
        <v>85</v>
      </c>
      <c r="J12" s="7"/>
      <c r="K12" s="262">
        <v>10</v>
      </c>
      <c r="L12" s="223">
        <v>114</v>
      </c>
      <c r="M12" s="8" t="s">
        <v>85</v>
      </c>
      <c r="N12" s="7"/>
      <c r="O12" s="262">
        <v>10</v>
      </c>
      <c r="P12" s="263">
        <v>110</v>
      </c>
      <c r="Q12" s="8" t="s">
        <v>85</v>
      </c>
      <c r="R12" s="7"/>
      <c r="S12" s="262">
        <v>10</v>
      </c>
      <c r="T12" s="263">
        <v>99.77</v>
      </c>
      <c r="U12" s="8" t="s">
        <v>85</v>
      </c>
      <c r="W12" s="145">
        <v>10</v>
      </c>
      <c r="X12" s="146" t="s">
        <v>209</v>
      </c>
      <c r="Y12" s="145" t="s">
        <v>67</v>
      </c>
      <c r="Z12" s="145">
        <v>1</v>
      </c>
      <c r="AA12" s="145"/>
      <c r="AB12" s="145">
        <v>3</v>
      </c>
      <c r="AC12" s="145"/>
      <c r="AD12" s="145">
        <v>5</v>
      </c>
      <c r="AE12" s="145"/>
      <c r="AF12" s="145">
        <v>7</v>
      </c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</row>
    <row r="13" spans="1:46" x14ac:dyDescent="0.35">
      <c r="A13" s="5">
        <f t="shared" si="0"/>
        <v>46096</v>
      </c>
      <c r="B13" s="6" t="s">
        <v>38</v>
      </c>
      <c r="C13" s="9">
        <v>11</v>
      </c>
      <c r="D13" s="10">
        <v>55</v>
      </c>
      <c r="E13" s="8" t="s">
        <v>48</v>
      </c>
      <c r="F13" s="7"/>
      <c r="G13" s="262">
        <v>11</v>
      </c>
      <c r="H13" s="419">
        <v>79</v>
      </c>
      <c r="I13" s="8" t="s">
        <v>48</v>
      </c>
      <c r="J13" s="7"/>
      <c r="K13" s="262">
        <v>11</v>
      </c>
      <c r="L13" s="223">
        <v>72</v>
      </c>
      <c r="M13" s="8" t="s">
        <v>48</v>
      </c>
      <c r="N13" s="7"/>
      <c r="O13" s="262">
        <v>11</v>
      </c>
      <c r="P13" s="263">
        <v>69</v>
      </c>
      <c r="Q13" s="8" t="s">
        <v>48</v>
      </c>
      <c r="R13" s="7"/>
      <c r="S13" s="262">
        <v>11</v>
      </c>
      <c r="T13" s="263">
        <v>59.86</v>
      </c>
      <c r="U13" s="8" t="s">
        <v>48</v>
      </c>
      <c r="W13" s="3">
        <v>11</v>
      </c>
      <c r="X13" s="12" t="s">
        <v>210</v>
      </c>
      <c r="Y13" s="3" t="s">
        <v>68</v>
      </c>
      <c r="Z13" s="3">
        <v>1</v>
      </c>
      <c r="AA13" s="3">
        <v>2</v>
      </c>
      <c r="AB13" s="3">
        <v>3</v>
      </c>
      <c r="AC13" s="3">
        <v>4</v>
      </c>
      <c r="AD13" s="3">
        <v>5</v>
      </c>
      <c r="AE13" s="3">
        <v>6</v>
      </c>
      <c r="AF13" s="3">
        <v>7</v>
      </c>
      <c r="AG13" s="3"/>
      <c r="AH13" s="3">
        <v>9</v>
      </c>
      <c r="AI13" s="3"/>
      <c r="AJ13" s="3"/>
      <c r="AK13" s="3"/>
      <c r="AL13" s="3"/>
      <c r="AM13" s="3"/>
      <c r="AN13" s="3">
        <v>15</v>
      </c>
      <c r="AO13" s="3"/>
      <c r="AP13" s="3">
        <v>17</v>
      </c>
      <c r="AQ13" s="3"/>
      <c r="AR13" s="3"/>
      <c r="AS13" s="3"/>
    </row>
    <row r="14" spans="1:46" x14ac:dyDescent="0.35">
      <c r="C14" s="9">
        <v>12</v>
      </c>
      <c r="D14" s="10">
        <v>46</v>
      </c>
      <c r="E14" s="8" t="s">
        <v>49</v>
      </c>
      <c r="F14" s="7"/>
      <c r="G14" s="262">
        <v>12</v>
      </c>
      <c r="H14" s="421">
        <v>48</v>
      </c>
      <c r="I14" s="8" t="s">
        <v>49</v>
      </c>
      <c r="J14" s="7"/>
      <c r="K14" s="262">
        <v>12</v>
      </c>
      <c r="L14" s="263">
        <v>48</v>
      </c>
      <c r="M14" s="8" t="s">
        <v>49</v>
      </c>
      <c r="N14" s="7"/>
      <c r="O14" s="262">
        <v>12</v>
      </c>
      <c r="P14" s="263">
        <v>48</v>
      </c>
      <c r="Q14" s="8" t="s">
        <v>49</v>
      </c>
      <c r="R14" s="7"/>
      <c r="S14" s="262">
        <v>12</v>
      </c>
      <c r="T14" s="263">
        <v>46</v>
      </c>
      <c r="U14" s="8" t="s">
        <v>49</v>
      </c>
      <c r="W14" s="143">
        <v>12</v>
      </c>
      <c r="X14" s="144" t="s">
        <v>211</v>
      </c>
      <c r="Y14" s="143" t="s">
        <v>69</v>
      </c>
      <c r="Z14" s="143">
        <v>1</v>
      </c>
      <c r="AA14" s="143">
        <v>2</v>
      </c>
      <c r="AB14" s="143">
        <v>3</v>
      </c>
      <c r="AC14" s="143">
        <v>4</v>
      </c>
      <c r="AD14" s="143">
        <v>5</v>
      </c>
      <c r="AE14" s="143">
        <v>6</v>
      </c>
      <c r="AF14" s="143">
        <v>7</v>
      </c>
      <c r="AG14" s="143"/>
      <c r="AH14" s="143">
        <v>9</v>
      </c>
      <c r="AI14" s="143"/>
      <c r="AJ14" s="143">
        <v>11</v>
      </c>
      <c r="AK14" s="143"/>
      <c r="AL14" s="143"/>
      <c r="AM14" s="143"/>
      <c r="AN14" s="143">
        <v>15</v>
      </c>
      <c r="AO14" s="143"/>
      <c r="AP14" s="143">
        <v>17</v>
      </c>
      <c r="AQ14" s="143"/>
      <c r="AR14" s="143"/>
      <c r="AS14" s="143"/>
      <c r="AT14" t="s">
        <v>224</v>
      </c>
    </row>
    <row r="15" spans="1:46" x14ac:dyDescent="0.35">
      <c r="C15" s="9">
        <v>13</v>
      </c>
      <c r="D15" s="10">
        <v>95.93</v>
      </c>
      <c r="E15" s="8" t="s">
        <v>50</v>
      </c>
      <c r="F15" s="7"/>
      <c r="G15" s="262">
        <v>13</v>
      </c>
      <c r="H15" s="417">
        <v>107.91</v>
      </c>
      <c r="I15" s="8" t="s">
        <v>50</v>
      </c>
      <c r="J15" s="7"/>
      <c r="K15" s="262">
        <v>13</v>
      </c>
      <c r="L15" s="263">
        <v>103.76</v>
      </c>
      <c r="M15" s="8" t="s">
        <v>50</v>
      </c>
      <c r="N15" s="7"/>
      <c r="O15" s="262">
        <v>13</v>
      </c>
      <c r="P15" s="263">
        <v>103.76</v>
      </c>
      <c r="Q15" s="8" t="s">
        <v>50</v>
      </c>
      <c r="R15" s="7"/>
      <c r="S15" s="262">
        <v>13</v>
      </c>
      <c r="T15" s="263">
        <v>99.77</v>
      </c>
      <c r="U15" s="8" t="s">
        <v>50</v>
      </c>
      <c r="W15" s="3">
        <v>13</v>
      </c>
      <c r="X15" s="12" t="s">
        <v>212</v>
      </c>
      <c r="Y15" s="3" t="s">
        <v>70</v>
      </c>
      <c r="Z15" s="3">
        <v>1</v>
      </c>
      <c r="AA15" s="3">
        <v>2</v>
      </c>
      <c r="AB15" s="3">
        <v>3</v>
      </c>
      <c r="AC15" s="3">
        <v>4</v>
      </c>
      <c r="AD15" s="3">
        <v>5</v>
      </c>
      <c r="AE15" s="3">
        <v>6</v>
      </c>
      <c r="AF15" s="3">
        <v>7</v>
      </c>
      <c r="AG15" s="3">
        <v>8</v>
      </c>
      <c r="AH15" s="3">
        <v>9</v>
      </c>
      <c r="AI15" s="3"/>
      <c r="AJ15" s="3"/>
      <c r="AK15" s="3"/>
      <c r="AL15" s="3">
        <v>13</v>
      </c>
      <c r="AM15" s="3"/>
      <c r="AN15" s="3"/>
      <c r="AO15" s="3"/>
      <c r="AP15" s="3">
        <v>17</v>
      </c>
      <c r="AQ15" s="3"/>
      <c r="AR15" s="3"/>
      <c r="AS15" s="3"/>
    </row>
    <row r="16" spans="1:46" x14ac:dyDescent="0.35">
      <c r="C16" s="9">
        <v>14</v>
      </c>
      <c r="D16" s="10">
        <v>134.31</v>
      </c>
      <c r="E16" s="8" t="s">
        <v>51</v>
      </c>
      <c r="F16" s="7"/>
      <c r="G16" s="262">
        <v>14</v>
      </c>
      <c r="H16" s="417">
        <v>151.08000000000001</v>
      </c>
      <c r="I16" s="8" t="s">
        <v>51</v>
      </c>
      <c r="J16" s="7"/>
      <c r="K16" s="262">
        <v>14</v>
      </c>
      <c r="L16" s="263">
        <v>145.27000000000001</v>
      </c>
      <c r="M16" s="8" t="s">
        <v>51</v>
      </c>
      <c r="N16" s="7"/>
      <c r="O16" s="262">
        <v>14</v>
      </c>
      <c r="P16" s="263">
        <v>145.27000000000001</v>
      </c>
      <c r="Q16" s="8" t="s">
        <v>51</v>
      </c>
      <c r="R16" s="7"/>
      <c r="S16" s="262">
        <v>14</v>
      </c>
      <c r="T16" s="263">
        <f>T3</f>
        <v>139.68</v>
      </c>
      <c r="U16" s="8" t="s">
        <v>51</v>
      </c>
      <c r="W16" s="3">
        <v>14</v>
      </c>
      <c r="X16" s="12" t="s">
        <v>213</v>
      </c>
      <c r="Y16" s="3" t="s">
        <v>71</v>
      </c>
      <c r="Z16" s="3"/>
      <c r="AA16" s="3">
        <v>2</v>
      </c>
      <c r="AB16" s="3"/>
      <c r="AC16" s="3">
        <v>4</v>
      </c>
      <c r="AD16" s="3"/>
      <c r="AE16" s="3">
        <v>6</v>
      </c>
      <c r="AF16" s="3"/>
      <c r="AG16" s="3"/>
      <c r="AH16" s="3">
        <v>9</v>
      </c>
      <c r="AI16" s="3"/>
      <c r="AJ16" s="3"/>
      <c r="AK16" s="3"/>
      <c r="AL16" s="3"/>
      <c r="AM16" s="3"/>
      <c r="AN16" s="3"/>
      <c r="AO16" s="3"/>
      <c r="AP16" s="3">
        <v>17</v>
      </c>
      <c r="AQ16" s="3"/>
      <c r="AR16" s="3"/>
      <c r="AS16" s="3"/>
    </row>
    <row r="17" spans="3:46" ht="29" x14ac:dyDescent="0.35">
      <c r="C17" s="9">
        <v>15</v>
      </c>
      <c r="D17" s="10">
        <v>57.56</v>
      </c>
      <c r="E17" s="8" t="s">
        <v>52</v>
      </c>
      <c r="F17" s="7"/>
      <c r="G17" s="262">
        <v>15</v>
      </c>
      <c r="H17" s="420">
        <v>64.739999999999995</v>
      </c>
      <c r="I17" s="8" t="s">
        <v>52</v>
      </c>
      <c r="J17" s="7"/>
      <c r="K17" s="262">
        <v>15</v>
      </c>
      <c r="L17" s="263">
        <v>62.25</v>
      </c>
      <c r="M17" s="8" t="s">
        <v>52</v>
      </c>
      <c r="N17" s="7"/>
      <c r="O17" s="262">
        <v>15</v>
      </c>
      <c r="P17" s="263">
        <v>62.25</v>
      </c>
      <c r="Q17" s="8" t="s">
        <v>453</v>
      </c>
      <c r="R17" s="7"/>
      <c r="S17" s="262">
        <v>15</v>
      </c>
      <c r="T17" s="263">
        <v>59.86</v>
      </c>
      <c r="U17" s="8" t="s">
        <v>52</v>
      </c>
      <c r="W17" s="3">
        <v>15</v>
      </c>
      <c r="X17" s="12" t="s">
        <v>217</v>
      </c>
      <c r="Y17" s="3" t="s">
        <v>75</v>
      </c>
      <c r="Z17" s="3">
        <v>1</v>
      </c>
      <c r="AA17" s="3"/>
      <c r="AB17" s="3">
        <v>3</v>
      </c>
      <c r="AC17" s="3"/>
      <c r="AD17" s="3">
        <v>5</v>
      </c>
      <c r="AE17" s="3"/>
      <c r="AF17" s="3"/>
      <c r="AG17" s="3"/>
      <c r="AH17" s="3"/>
      <c r="AI17" s="3"/>
      <c r="AJ17" s="3"/>
      <c r="AK17" s="3"/>
      <c r="AL17" s="3"/>
      <c r="AM17" s="3">
        <v>14</v>
      </c>
      <c r="AN17" s="3"/>
      <c r="AO17" s="3"/>
      <c r="AP17" s="3"/>
      <c r="AQ17" s="3"/>
      <c r="AR17" s="3"/>
      <c r="AS17" s="3"/>
    </row>
    <row r="18" spans="3:46" x14ac:dyDescent="0.35">
      <c r="C18" s="9">
        <v>16</v>
      </c>
      <c r="D18" s="223">
        <v>80</v>
      </c>
      <c r="E18" s="8" t="s">
        <v>86</v>
      </c>
      <c r="F18" s="7"/>
      <c r="G18" s="262">
        <v>16</v>
      </c>
      <c r="H18" s="419">
        <v>103</v>
      </c>
      <c r="I18" s="8" t="s">
        <v>86</v>
      </c>
      <c r="J18" s="7"/>
      <c r="K18" s="262">
        <v>16</v>
      </c>
      <c r="L18" s="223">
        <v>94</v>
      </c>
      <c r="M18" s="8" t="s">
        <v>86</v>
      </c>
      <c r="N18" s="7"/>
      <c r="O18" s="262">
        <v>16</v>
      </c>
      <c r="P18" s="263">
        <v>90</v>
      </c>
      <c r="Q18" s="8" t="s">
        <v>86</v>
      </c>
      <c r="R18" s="7"/>
      <c r="S18" s="262">
        <v>16</v>
      </c>
      <c r="T18" s="263">
        <v>84</v>
      </c>
      <c r="U18" s="8" t="s">
        <v>86</v>
      </c>
      <c r="W18" s="143">
        <v>16</v>
      </c>
      <c r="X18" s="144" t="s">
        <v>214</v>
      </c>
      <c r="Y18" s="143" t="s">
        <v>72</v>
      </c>
      <c r="Z18" s="143">
        <v>1</v>
      </c>
      <c r="AA18" s="143">
        <v>2</v>
      </c>
      <c r="AB18" s="143">
        <v>3</v>
      </c>
      <c r="AC18" s="143">
        <v>4</v>
      </c>
      <c r="AD18" s="143">
        <v>5</v>
      </c>
      <c r="AE18" s="143">
        <v>6</v>
      </c>
      <c r="AF18" s="143">
        <v>7</v>
      </c>
      <c r="AG18" s="143"/>
      <c r="AH18" s="143">
        <v>9</v>
      </c>
      <c r="AI18" s="143"/>
      <c r="AJ18" s="143"/>
      <c r="AK18" s="143"/>
      <c r="AL18" s="143"/>
      <c r="AM18" s="143"/>
      <c r="AN18" s="143">
        <v>15</v>
      </c>
      <c r="AO18" s="143"/>
      <c r="AP18" s="143">
        <v>17</v>
      </c>
      <c r="AQ18" s="143"/>
      <c r="AR18" s="143"/>
      <c r="AS18" s="143"/>
      <c r="AT18" t="s">
        <v>225</v>
      </c>
    </row>
    <row r="19" spans="3:46" x14ac:dyDescent="0.35">
      <c r="C19" s="9">
        <v>17</v>
      </c>
      <c r="D19" s="223">
        <v>157.29</v>
      </c>
      <c r="E19" s="8" t="s">
        <v>47</v>
      </c>
      <c r="F19" s="7"/>
      <c r="G19" s="262">
        <v>17</v>
      </c>
      <c r="H19" s="417">
        <v>176.93</v>
      </c>
      <c r="I19" s="8" t="s">
        <v>47</v>
      </c>
      <c r="J19" s="7"/>
      <c r="K19" s="262">
        <v>17</v>
      </c>
      <c r="L19" s="10">
        <v>170.12</v>
      </c>
      <c r="M19" s="8" t="s">
        <v>47</v>
      </c>
      <c r="N19" s="7"/>
      <c r="O19" s="262">
        <v>17</v>
      </c>
      <c r="P19" s="263">
        <v>175</v>
      </c>
      <c r="Q19" s="8" t="s">
        <v>47</v>
      </c>
      <c r="R19" s="7"/>
      <c r="S19" s="262">
        <v>17</v>
      </c>
      <c r="T19" s="263">
        <v>163.58000000000001</v>
      </c>
      <c r="U19" s="8" t="s">
        <v>47</v>
      </c>
      <c r="W19" s="143">
        <v>17</v>
      </c>
      <c r="X19" s="144" t="s">
        <v>215</v>
      </c>
      <c r="Y19" s="143" t="s">
        <v>73</v>
      </c>
      <c r="Z19" s="143">
        <v>1</v>
      </c>
      <c r="AA19" s="143">
        <v>2</v>
      </c>
      <c r="AB19" s="143">
        <v>3</v>
      </c>
      <c r="AC19" s="143">
        <v>4</v>
      </c>
      <c r="AD19" s="143">
        <v>5</v>
      </c>
      <c r="AE19" s="143">
        <v>6</v>
      </c>
      <c r="AF19" s="143">
        <v>7</v>
      </c>
      <c r="AG19" s="143">
        <v>8</v>
      </c>
      <c r="AH19" s="143">
        <v>9</v>
      </c>
      <c r="AI19" s="143"/>
      <c r="AJ19" s="143"/>
      <c r="AK19" s="143"/>
      <c r="AL19" s="143"/>
      <c r="AM19" s="143">
        <v>14</v>
      </c>
      <c r="AN19" s="143"/>
      <c r="AO19" s="143"/>
      <c r="AP19" s="143">
        <v>17</v>
      </c>
      <c r="AQ19" s="143"/>
      <c r="AR19" s="143"/>
      <c r="AS19" s="143"/>
      <c r="AT19" t="s">
        <v>226</v>
      </c>
    </row>
    <row r="20" spans="3:46" x14ac:dyDescent="0.35">
      <c r="C20" s="9">
        <v>18</v>
      </c>
      <c r="D20" s="10"/>
      <c r="E20" s="8"/>
      <c r="F20" s="7"/>
      <c r="G20" s="262">
        <v>18</v>
      </c>
      <c r="H20" s="263"/>
      <c r="I20" s="8"/>
      <c r="J20" s="7"/>
      <c r="K20" s="262">
        <v>18</v>
      </c>
      <c r="L20" s="263"/>
      <c r="M20" s="8"/>
      <c r="N20" s="7"/>
      <c r="O20" s="262">
        <v>18</v>
      </c>
      <c r="P20" s="263"/>
      <c r="Q20" s="8"/>
      <c r="R20" s="7"/>
      <c r="S20" s="262">
        <v>18</v>
      </c>
      <c r="T20" s="263"/>
      <c r="U20" s="8"/>
      <c r="W20" s="3">
        <v>18</v>
      </c>
      <c r="X20" s="12" t="s">
        <v>216</v>
      </c>
      <c r="Y20" s="3" t="s">
        <v>74</v>
      </c>
      <c r="Z20" s="3">
        <v>1</v>
      </c>
      <c r="AA20" s="3">
        <v>2</v>
      </c>
      <c r="AB20" s="3">
        <v>3</v>
      </c>
      <c r="AC20" s="3">
        <v>4</v>
      </c>
      <c r="AD20" s="3">
        <v>5</v>
      </c>
      <c r="AE20" s="3">
        <v>6</v>
      </c>
      <c r="AF20" s="3">
        <v>7</v>
      </c>
      <c r="AG20" s="3"/>
      <c r="AH20" s="3">
        <v>9</v>
      </c>
      <c r="AI20" s="3"/>
      <c r="AJ20" s="3"/>
      <c r="AK20" s="3"/>
      <c r="AL20" s="3"/>
      <c r="AM20" s="3"/>
      <c r="AN20" s="3"/>
      <c r="AO20" s="3"/>
      <c r="AP20" s="3">
        <v>17</v>
      </c>
      <c r="AQ20" s="3"/>
      <c r="AR20" s="3"/>
      <c r="AS20" s="3"/>
    </row>
    <row r="21" spans="3:46" x14ac:dyDescent="0.35">
      <c r="C21" s="9">
        <v>19</v>
      </c>
      <c r="D21" s="10">
        <v>57.56</v>
      </c>
      <c r="E21" s="8" t="s">
        <v>197</v>
      </c>
      <c r="F21" s="7" t="s">
        <v>78</v>
      </c>
      <c r="G21" s="262">
        <v>19</v>
      </c>
      <c r="H21" s="420">
        <v>64.739999999999995</v>
      </c>
      <c r="I21" s="8" t="s">
        <v>197</v>
      </c>
      <c r="J21" s="7" t="s">
        <v>78</v>
      </c>
      <c r="K21" s="262">
        <v>19</v>
      </c>
      <c r="L21" s="263">
        <v>62.25</v>
      </c>
      <c r="M21" s="8" t="s">
        <v>197</v>
      </c>
      <c r="N21" s="7" t="s">
        <v>78</v>
      </c>
      <c r="O21" s="262">
        <v>19</v>
      </c>
      <c r="P21" s="263">
        <v>62.25</v>
      </c>
      <c r="Q21" s="8" t="s">
        <v>197</v>
      </c>
      <c r="R21" s="7" t="s">
        <v>78</v>
      </c>
      <c r="S21" s="262">
        <v>19</v>
      </c>
      <c r="T21" s="263">
        <f>T17</f>
        <v>59.86</v>
      </c>
      <c r="U21" s="8" t="s">
        <v>197</v>
      </c>
      <c r="W21" s="3">
        <v>19</v>
      </c>
      <c r="X21" s="12" t="s">
        <v>218</v>
      </c>
      <c r="Y21" s="3" t="s">
        <v>76</v>
      </c>
      <c r="Z21" s="3">
        <v>1</v>
      </c>
      <c r="AA21" s="3">
        <v>2</v>
      </c>
      <c r="AB21" s="3">
        <v>3</v>
      </c>
      <c r="AC21" s="3">
        <v>4</v>
      </c>
      <c r="AD21" s="3">
        <v>5</v>
      </c>
      <c r="AE21" s="3">
        <v>6</v>
      </c>
      <c r="AF21" s="3">
        <v>7</v>
      </c>
      <c r="AG21" s="3"/>
      <c r="AH21" s="3">
        <v>9</v>
      </c>
      <c r="AI21" s="3"/>
      <c r="AJ21" s="3">
        <v>11</v>
      </c>
      <c r="AK21" s="3"/>
      <c r="AL21" s="3"/>
      <c r="AM21" s="3"/>
      <c r="AN21" s="3"/>
      <c r="AO21" s="3"/>
      <c r="AP21" s="3">
        <v>17</v>
      </c>
      <c r="AQ21" s="3"/>
      <c r="AR21" s="3"/>
      <c r="AS21" s="3"/>
    </row>
    <row r="22" spans="3:46" x14ac:dyDescent="0.35">
      <c r="C22" s="9">
        <v>20</v>
      </c>
      <c r="D22" s="10">
        <v>57.56</v>
      </c>
      <c r="E22" s="8" t="s">
        <v>198</v>
      </c>
      <c r="F22" s="7" t="s">
        <v>81</v>
      </c>
      <c r="G22" s="9">
        <v>20</v>
      </c>
      <c r="H22" s="420">
        <v>64.739999999999995</v>
      </c>
      <c r="I22" s="8" t="s">
        <v>198</v>
      </c>
      <c r="J22" s="7" t="s">
        <v>81</v>
      </c>
      <c r="K22" s="9">
        <v>20</v>
      </c>
      <c r="L22" s="10">
        <v>62.25</v>
      </c>
      <c r="M22" s="8" t="s">
        <v>198</v>
      </c>
      <c r="N22" s="7" t="s">
        <v>81</v>
      </c>
      <c r="O22" s="9">
        <v>20</v>
      </c>
      <c r="P22" s="10">
        <v>62.25</v>
      </c>
      <c r="Q22" s="8" t="s">
        <v>198</v>
      </c>
      <c r="R22" s="7" t="s">
        <v>81</v>
      </c>
      <c r="S22" s="9">
        <v>20</v>
      </c>
      <c r="T22" s="10">
        <f>T17</f>
        <v>59.86</v>
      </c>
      <c r="U22" s="8" t="s">
        <v>198</v>
      </c>
      <c r="W22" s="143">
        <v>20</v>
      </c>
      <c r="X22" s="144" t="s">
        <v>219</v>
      </c>
      <c r="Y22" s="143" t="s">
        <v>77</v>
      </c>
      <c r="Z22" s="143">
        <v>1</v>
      </c>
      <c r="AA22" s="143">
        <v>2</v>
      </c>
      <c r="AB22" s="143">
        <v>3</v>
      </c>
      <c r="AC22" s="143">
        <v>4</v>
      </c>
      <c r="AD22" s="143">
        <v>5</v>
      </c>
      <c r="AE22" s="143">
        <v>6</v>
      </c>
      <c r="AF22" s="143">
        <v>7</v>
      </c>
      <c r="AG22" s="143">
        <v>8</v>
      </c>
      <c r="AH22" s="143">
        <v>9</v>
      </c>
      <c r="AI22" s="143"/>
      <c r="AJ22" s="143"/>
      <c r="AK22" s="143"/>
      <c r="AL22" s="143"/>
      <c r="AM22" s="143"/>
      <c r="AN22" s="143"/>
      <c r="AO22" s="143"/>
      <c r="AP22" s="143">
        <v>17</v>
      </c>
      <c r="AQ22" s="143"/>
      <c r="AR22" s="143"/>
      <c r="AS22" s="143"/>
      <c r="AT22" t="s">
        <v>228</v>
      </c>
    </row>
    <row r="23" spans="3:46" x14ac:dyDescent="0.35">
      <c r="W23" s="3">
        <v>21</v>
      </c>
      <c r="X23" s="12" t="s">
        <v>220</v>
      </c>
      <c r="Y23" s="3" t="s">
        <v>78</v>
      </c>
      <c r="Z23" s="3">
        <v>1</v>
      </c>
      <c r="AA23" s="3">
        <v>2</v>
      </c>
      <c r="AB23" s="3">
        <v>3</v>
      </c>
      <c r="AC23" s="3">
        <v>4</v>
      </c>
      <c r="AD23" s="3">
        <v>5</v>
      </c>
      <c r="AE23" s="3">
        <v>6</v>
      </c>
      <c r="AF23" s="3"/>
      <c r="AG23" s="3"/>
      <c r="AH23" s="3">
        <v>9</v>
      </c>
      <c r="AI23" s="3"/>
      <c r="AJ23" s="3">
        <v>11</v>
      </c>
      <c r="AK23" s="3"/>
      <c r="AL23" s="3"/>
      <c r="AM23" s="3"/>
      <c r="AN23" s="3"/>
      <c r="AO23" s="3"/>
      <c r="AP23" s="3">
        <v>17</v>
      </c>
      <c r="AQ23" s="3"/>
      <c r="AR23" s="3">
        <v>19</v>
      </c>
      <c r="AS23" s="3"/>
    </row>
    <row r="24" spans="3:46" x14ac:dyDescent="0.35">
      <c r="W24" s="3">
        <v>22</v>
      </c>
      <c r="X24" s="12" t="s">
        <v>221</v>
      </c>
      <c r="Y24" s="3" t="s">
        <v>79</v>
      </c>
      <c r="Z24" s="3">
        <v>1</v>
      </c>
      <c r="AA24" s="3">
        <v>2</v>
      </c>
      <c r="AB24" s="3">
        <v>3</v>
      </c>
      <c r="AC24" s="3">
        <v>4</v>
      </c>
      <c r="AD24" s="3">
        <v>5</v>
      </c>
      <c r="AE24" s="3">
        <v>6</v>
      </c>
      <c r="AF24" s="3">
        <v>7</v>
      </c>
      <c r="AG24" s="3">
        <v>8</v>
      </c>
      <c r="AH24" s="3">
        <v>9</v>
      </c>
      <c r="AI24" s="3"/>
      <c r="AJ24" s="3"/>
      <c r="AK24" s="3"/>
      <c r="AL24" s="3"/>
      <c r="AM24" s="3"/>
      <c r="AN24" s="3"/>
      <c r="AO24" s="3"/>
      <c r="AP24" s="3">
        <v>17</v>
      </c>
      <c r="AQ24" s="3"/>
      <c r="AR24" s="3"/>
      <c r="AS24" s="3"/>
    </row>
    <row r="25" spans="3:46" x14ac:dyDescent="0.35">
      <c r="W25" s="3">
        <v>23</v>
      </c>
      <c r="X25" s="12" t="s">
        <v>454</v>
      </c>
      <c r="Y25" s="3" t="s">
        <v>80</v>
      </c>
      <c r="Z25" s="3">
        <v>1</v>
      </c>
      <c r="AA25" s="3">
        <v>2</v>
      </c>
      <c r="AB25" s="3">
        <v>3</v>
      </c>
      <c r="AC25" s="3">
        <v>4</v>
      </c>
      <c r="AD25" s="3">
        <v>5</v>
      </c>
      <c r="AE25" s="3">
        <v>6</v>
      </c>
      <c r="AF25" s="3">
        <v>7</v>
      </c>
      <c r="AG25" s="3"/>
      <c r="AH25" s="3">
        <v>9</v>
      </c>
      <c r="AI25" s="3"/>
      <c r="AJ25" s="3"/>
      <c r="AK25" s="3"/>
      <c r="AL25" s="3"/>
      <c r="AM25" s="3"/>
      <c r="AN25" s="3">
        <v>15</v>
      </c>
      <c r="AO25" s="3"/>
      <c r="AP25" s="3">
        <v>17</v>
      </c>
      <c r="AQ25" s="3"/>
      <c r="AR25" s="3"/>
      <c r="AS25" s="3"/>
    </row>
    <row r="26" spans="3:46" x14ac:dyDescent="0.35">
      <c r="W26" s="3">
        <v>24</v>
      </c>
      <c r="X26" s="12" t="s">
        <v>222</v>
      </c>
      <c r="Y26" s="3" t="s">
        <v>81</v>
      </c>
      <c r="Z26" s="3">
        <v>1</v>
      </c>
      <c r="AA26" s="3">
        <v>2</v>
      </c>
      <c r="AB26" s="3">
        <v>3</v>
      </c>
      <c r="AC26" s="3">
        <v>4</v>
      </c>
      <c r="AD26" s="3">
        <v>5</v>
      </c>
      <c r="AE26" s="3">
        <v>6</v>
      </c>
      <c r="AF26" s="3">
        <v>7</v>
      </c>
      <c r="AG26" s="3">
        <v>8</v>
      </c>
      <c r="AH26" s="3">
        <v>9</v>
      </c>
      <c r="AI26" s="3"/>
      <c r="AJ26" s="3"/>
      <c r="AK26" s="3"/>
      <c r="AL26" s="3"/>
      <c r="AM26" s="3"/>
      <c r="AN26" s="3"/>
      <c r="AO26" s="3"/>
      <c r="AP26" s="3">
        <v>17</v>
      </c>
      <c r="AQ26" s="3"/>
      <c r="AR26" s="3"/>
      <c r="AS26" s="3">
        <v>20</v>
      </c>
    </row>
    <row r="27" spans="3:46" x14ac:dyDescent="0.35">
      <c r="W27" s="143">
        <v>25</v>
      </c>
      <c r="X27" s="144" t="s">
        <v>223</v>
      </c>
      <c r="Y27" s="143" t="s">
        <v>82</v>
      </c>
      <c r="Z27" s="143">
        <v>1</v>
      </c>
      <c r="AA27" s="143">
        <v>2</v>
      </c>
      <c r="AB27" s="143">
        <v>3</v>
      </c>
      <c r="AC27" s="143">
        <v>4</v>
      </c>
      <c r="AD27" s="143">
        <v>5</v>
      </c>
      <c r="AE27" s="143">
        <v>6</v>
      </c>
      <c r="AF27" s="143">
        <v>7</v>
      </c>
      <c r="AG27" s="143"/>
      <c r="AH27" s="143">
        <v>9</v>
      </c>
      <c r="AI27" s="143"/>
      <c r="AJ27" s="143"/>
      <c r="AK27" s="143">
        <v>12</v>
      </c>
      <c r="AL27" s="143"/>
      <c r="AM27" s="143"/>
      <c r="AN27" s="143"/>
      <c r="AO27" s="143"/>
      <c r="AP27" s="143">
        <v>17</v>
      </c>
      <c r="AQ27" s="143"/>
      <c r="AR27" s="143"/>
      <c r="AS27" s="143"/>
      <c r="AT27" t="s">
        <v>227</v>
      </c>
    </row>
    <row r="28" spans="3:46" s="139" customFormat="1" x14ac:dyDescent="0.35">
      <c r="H28" s="140"/>
      <c r="S28"/>
      <c r="T28"/>
      <c r="U28"/>
      <c r="W28" s="140"/>
      <c r="X28" s="141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</row>
    <row r="29" spans="3:46" s="139" customFormat="1" x14ac:dyDescent="0.35">
      <c r="H29" s="140"/>
      <c r="S29"/>
      <c r="T29"/>
      <c r="U29"/>
      <c r="W29" s="140"/>
      <c r="X29" s="141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</row>
    <row r="30" spans="3:46" s="139" customFormat="1" x14ac:dyDescent="0.35">
      <c r="H30" s="140"/>
      <c r="S30"/>
      <c r="T30"/>
      <c r="U30"/>
      <c r="W30" s="140"/>
      <c r="X30" s="141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</row>
    <row r="31" spans="3:46" s="139" customFormat="1" x14ac:dyDescent="0.35">
      <c r="H31" s="140"/>
      <c r="S31"/>
      <c r="T31"/>
      <c r="U31"/>
      <c r="W31" s="140"/>
      <c r="X31" s="141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</row>
    <row r="32" spans="3:46" s="139" customFormat="1" x14ac:dyDescent="0.35">
      <c r="H32" s="140"/>
      <c r="S32"/>
      <c r="T32"/>
      <c r="U32"/>
      <c r="W32" s="140"/>
      <c r="X32" s="141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</row>
    <row r="33" spans="8:45" s="139" customFormat="1" x14ac:dyDescent="0.35">
      <c r="H33" s="140"/>
      <c r="S33"/>
      <c r="T33"/>
      <c r="U33"/>
      <c r="W33" s="140"/>
      <c r="X33" s="141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</row>
    <row r="34" spans="8:45" s="139" customFormat="1" x14ac:dyDescent="0.35">
      <c r="H34" s="140"/>
      <c r="S34"/>
      <c r="T34"/>
      <c r="U34"/>
      <c r="W34" s="140"/>
      <c r="X34" s="141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</row>
    <row r="35" spans="8:45" s="139" customFormat="1" x14ac:dyDescent="0.35">
      <c r="H35" s="140"/>
      <c r="S35"/>
      <c r="T35"/>
      <c r="U35"/>
      <c r="W35" s="140"/>
      <c r="X35" s="141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58C8-43E3-4EF0-B257-2D6F59AA168E}">
  <sheetPr filterMode="1">
    <outlinePr summaryBelow="0" summaryRight="0"/>
    <pageSetUpPr autoPageBreaks="0"/>
  </sheetPr>
  <dimension ref="A1:V2856"/>
  <sheetViews>
    <sheetView tabSelected="1" view="pageBreakPreview" zoomScaleNormal="100" zoomScaleSheetLayoutView="100" workbookViewId="0">
      <pane xSplit="8" topLeftCell="S1" activePane="topRight" state="frozen"/>
      <selection activeCell="A3" sqref="A3"/>
      <selection pane="topRight" activeCell="I1" sqref="I1:V1048576"/>
    </sheetView>
  </sheetViews>
  <sheetFormatPr defaultColWidth="8.7265625" defaultRowHeight="11.5" customHeight="1" x14ac:dyDescent="0.35"/>
  <cols>
    <col min="1" max="1" width="8.54296875" style="306" customWidth="1"/>
    <col min="2" max="3" width="5.453125" style="306" customWidth="1"/>
    <col min="4" max="4" width="5.453125" style="307" customWidth="1"/>
    <col min="5" max="5" width="6.7265625" style="307" customWidth="1"/>
    <col min="6" max="6" width="47.54296875" style="306" customWidth="1"/>
    <col min="7" max="7" width="10.7265625" style="306" customWidth="1"/>
    <col min="8" max="8" width="10.453125" style="308" customWidth="1"/>
    <col min="9" max="9" width="0" style="276" hidden="1" customWidth="1"/>
    <col min="10" max="11" width="0" style="1" hidden="1" customWidth="1"/>
    <col min="12" max="12" width="8.7265625" style="307" hidden="1" customWidth="1"/>
    <col min="13" max="13" width="0" style="276" hidden="1" customWidth="1"/>
    <col min="14" max="14" width="8.7265625" style="276" hidden="1" customWidth="1"/>
    <col min="15" max="20" width="0" style="276" hidden="1" customWidth="1"/>
    <col min="21" max="21" width="28.7265625" style="276" hidden="1" customWidth="1"/>
    <col min="22" max="22" width="0" style="276" hidden="1" customWidth="1"/>
    <col min="23" max="16384" width="8.7265625" style="276"/>
  </cols>
  <sheetData>
    <row r="1" spans="1:14" s="270" customFormat="1" ht="22" customHeight="1" x14ac:dyDescent="0.35">
      <c r="A1" s="269" t="str">
        <f>х!X1</f>
        <v>ОМС-Лечебное питание</v>
      </c>
      <c r="D1" s="271"/>
      <c r="E1" s="271"/>
      <c r="H1" s="272"/>
      <c r="J1" s="11" t="s">
        <v>54</v>
      </c>
      <c r="K1" s="11" t="s">
        <v>54</v>
      </c>
      <c r="L1" s="271" t="s">
        <v>54</v>
      </c>
      <c r="M1" s="271" t="s">
        <v>54</v>
      </c>
      <c r="N1" s="271" t="s">
        <v>54</v>
      </c>
    </row>
    <row r="2" spans="1:14" s="270" customFormat="1" ht="33" customHeight="1" x14ac:dyDescent="0.35">
      <c r="A2" s="447" t="str">
        <f>х!X25</f>
        <v>МЕНЮ МАОУ СОШ №138</v>
      </c>
      <c r="B2" s="447"/>
      <c r="C2" s="447"/>
      <c r="D2" s="447"/>
      <c r="E2" s="447"/>
      <c r="F2" s="447"/>
      <c r="G2" s="448">
        <f>х!A2</f>
        <v>46083</v>
      </c>
      <c r="H2" s="448"/>
      <c r="J2" s="13"/>
      <c r="K2" s="13"/>
      <c r="L2" s="287" t="s">
        <v>53</v>
      </c>
      <c r="M2" s="288" t="s">
        <v>83</v>
      </c>
      <c r="N2" s="288" t="s">
        <v>84</v>
      </c>
    </row>
    <row r="3" spans="1:14" s="270" customFormat="1" ht="12.75" customHeight="1" x14ac:dyDescent="0.35">
      <c r="A3" s="273"/>
      <c r="B3" s="273"/>
      <c r="C3" s="273"/>
      <c r="D3" s="273"/>
      <c r="E3" s="273"/>
      <c r="F3" s="273"/>
      <c r="G3" s="274"/>
      <c r="H3" s="274"/>
      <c r="J3" s="13"/>
      <c r="K3" s="13"/>
      <c r="L3" s="287">
        <v>0</v>
      </c>
      <c r="M3" s="287">
        <v>1</v>
      </c>
      <c r="N3" s="287">
        <v>1</v>
      </c>
    </row>
    <row r="4" spans="1:14" s="270" customFormat="1" ht="21" x14ac:dyDescent="0.35">
      <c r="A4" s="275"/>
      <c r="B4" s="275"/>
      <c r="C4" s="275"/>
      <c r="D4" s="443">
        <f>х!H$3</f>
        <v>151.08000000000001</v>
      </c>
      <c r="E4" s="444"/>
      <c r="F4" s="445" t="str">
        <f>х!I$3</f>
        <v>Обед 1-4 (льготное питание)</v>
      </c>
      <c r="G4" s="446"/>
      <c r="H4" s="446"/>
      <c r="J4" s="13"/>
      <c r="K4" s="13"/>
      <c r="L4" s="289">
        <v>1</v>
      </c>
      <c r="M4" s="287">
        <f>M3</f>
        <v>1</v>
      </c>
      <c r="N4" s="287">
        <v>1</v>
      </c>
    </row>
    <row r="5" spans="1:14" ht="13" customHeight="1" x14ac:dyDescent="0.35">
      <c r="A5" s="437" t="s">
        <v>3</v>
      </c>
      <c r="B5" s="438" t="s">
        <v>4</v>
      </c>
      <c r="C5" s="438"/>
      <c r="D5" s="438"/>
      <c r="E5" s="439" t="s">
        <v>5</v>
      </c>
      <c r="F5" s="440" t="s">
        <v>6</v>
      </c>
      <c r="G5" s="441" t="s">
        <v>7</v>
      </c>
      <c r="H5" s="442" t="s">
        <v>8</v>
      </c>
      <c r="L5" s="290">
        <f>L4</f>
        <v>1</v>
      </c>
      <c r="M5" s="287">
        <f t="shared" ref="M5:M68" si="0">M4</f>
        <v>1</v>
      </c>
      <c r="N5" s="287">
        <v>1</v>
      </c>
    </row>
    <row r="6" spans="1:14" ht="13" customHeight="1" x14ac:dyDescent="0.35">
      <c r="A6" s="437"/>
      <c r="B6" s="277" t="s">
        <v>9</v>
      </c>
      <c r="C6" s="278" t="s">
        <v>10</v>
      </c>
      <c r="D6" s="278" t="s">
        <v>11</v>
      </c>
      <c r="E6" s="439"/>
      <c r="F6" s="440"/>
      <c r="G6" s="441"/>
      <c r="H6" s="442"/>
      <c r="L6" s="290">
        <f t="shared" ref="L6:L26" si="1">L5</f>
        <v>1</v>
      </c>
      <c r="M6" s="287">
        <f t="shared" si="0"/>
        <v>1</v>
      </c>
      <c r="N6" s="287">
        <v>1</v>
      </c>
    </row>
    <row r="7" spans="1:14" ht="12.75" customHeight="1" x14ac:dyDescent="0.35">
      <c r="A7" s="422" t="s">
        <v>246</v>
      </c>
      <c r="B7" s="225">
        <v>1.83</v>
      </c>
      <c r="C7" s="225">
        <v>4.84</v>
      </c>
      <c r="D7" s="225">
        <v>8.94</v>
      </c>
      <c r="E7" s="226">
        <v>86</v>
      </c>
      <c r="F7" s="235" t="s">
        <v>459</v>
      </c>
      <c r="G7" s="357">
        <v>60</v>
      </c>
      <c r="H7" s="281">
        <v>15</v>
      </c>
      <c r="J7" s="23">
        <f>H7*J25/H25</f>
        <v>22.859412231930104</v>
      </c>
      <c r="L7" s="290">
        <f t="shared" si="1"/>
        <v>1</v>
      </c>
      <c r="M7" s="287">
        <f t="shared" si="0"/>
        <v>1</v>
      </c>
      <c r="N7" s="287" t="str">
        <f>F7</f>
        <v>Икра свекольная</v>
      </c>
    </row>
    <row r="8" spans="1:14" ht="12.75" customHeight="1" x14ac:dyDescent="0.35">
      <c r="A8" s="234" t="s">
        <v>230</v>
      </c>
      <c r="B8" s="282">
        <v>7.73</v>
      </c>
      <c r="C8" s="282">
        <v>5.67</v>
      </c>
      <c r="D8" s="282">
        <v>36.9</v>
      </c>
      <c r="E8" s="238">
        <v>232</v>
      </c>
      <c r="F8" s="229" t="s">
        <v>169</v>
      </c>
      <c r="G8" s="388">
        <v>220</v>
      </c>
      <c r="H8" s="281">
        <v>20</v>
      </c>
      <c r="J8" s="23">
        <f>H8*J25/H25</f>
        <v>30.479216309240137</v>
      </c>
      <c r="L8" s="290">
        <f t="shared" si="1"/>
        <v>1</v>
      </c>
      <c r="M8" s="287">
        <f t="shared" si="0"/>
        <v>1</v>
      </c>
      <c r="N8" s="287" t="str">
        <f t="shared" ref="N8:N24" si="2">F8</f>
        <v>Суп картофельный с бобовыми с гренками 200/20</v>
      </c>
    </row>
    <row r="9" spans="1:14" ht="12.75" customHeight="1" x14ac:dyDescent="0.35">
      <c r="A9" s="283" t="s">
        <v>374</v>
      </c>
      <c r="B9" s="114">
        <v>9.58</v>
      </c>
      <c r="C9" s="114">
        <v>25.37</v>
      </c>
      <c r="D9" s="114">
        <v>2.6</v>
      </c>
      <c r="E9" s="115">
        <v>278</v>
      </c>
      <c r="F9" s="284" t="s">
        <v>441</v>
      </c>
      <c r="G9" s="388">
        <v>90</v>
      </c>
      <c r="H9" s="281">
        <f>60.81+5.37+5.59+5.81</f>
        <v>77.580000000000013</v>
      </c>
      <c r="J9" s="23">
        <f>H9*J25/H25</f>
        <v>118.2288800635425</v>
      </c>
      <c r="L9" s="290">
        <f t="shared" si="1"/>
        <v>1</v>
      </c>
      <c r="M9" s="287">
        <f t="shared" si="0"/>
        <v>1</v>
      </c>
      <c r="N9" s="287" t="str">
        <f t="shared" si="2"/>
        <v>Гуляш 45/45 (СОШ_2018)</v>
      </c>
    </row>
    <row r="10" spans="1:14" ht="12.75" customHeight="1" x14ac:dyDescent="0.35">
      <c r="A10" s="234" t="s">
        <v>232</v>
      </c>
      <c r="B10" s="280">
        <v>5.33</v>
      </c>
      <c r="C10" s="280">
        <v>4.8899999999999997</v>
      </c>
      <c r="D10" s="280">
        <v>35.590000000000003</v>
      </c>
      <c r="E10" s="240">
        <v>212</v>
      </c>
      <c r="F10" s="235" t="s">
        <v>233</v>
      </c>
      <c r="G10" s="396">
        <v>150</v>
      </c>
      <c r="H10" s="281">
        <v>20</v>
      </c>
      <c r="J10" s="23">
        <f>H10*J25/H25</f>
        <v>30.479216309240137</v>
      </c>
      <c r="L10" s="290">
        <f t="shared" si="1"/>
        <v>1</v>
      </c>
      <c r="M10" s="287">
        <f t="shared" si="0"/>
        <v>1</v>
      </c>
      <c r="N10" s="287" t="str">
        <f t="shared" si="2"/>
        <v xml:space="preserve">Макароны отварные </v>
      </c>
    </row>
    <row r="11" spans="1:14" ht="12.75" customHeight="1" x14ac:dyDescent="0.35">
      <c r="A11" s="54" t="s">
        <v>376</v>
      </c>
      <c r="B11" s="51">
        <v>0.3</v>
      </c>
      <c r="C11" s="51">
        <v>0.6</v>
      </c>
      <c r="D11" s="51">
        <v>7.1</v>
      </c>
      <c r="E11" s="50">
        <v>35</v>
      </c>
      <c r="F11" s="268" t="s">
        <v>377</v>
      </c>
      <c r="G11" s="159">
        <v>200</v>
      </c>
      <c r="H11" s="281">
        <v>14</v>
      </c>
      <c r="J11" s="23">
        <f>H11*J25/H25</f>
        <v>21.335451416468096</v>
      </c>
      <c r="L11" s="290">
        <f t="shared" si="1"/>
        <v>1</v>
      </c>
      <c r="M11" s="287">
        <f t="shared" si="0"/>
        <v>1</v>
      </c>
      <c r="N11" s="287" t="str">
        <f t="shared" si="2"/>
        <v>Чай с облепихой и сахаром 200 (СОШ_2022)</v>
      </c>
    </row>
    <row r="12" spans="1:14" ht="12.75" customHeight="1" x14ac:dyDescent="0.35">
      <c r="A12" s="185" t="s">
        <v>235</v>
      </c>
      <c r="B12" s="285">
        <v>3.95</v>
      </c>
      <c r="C12" s="285">
        <v>0.5</v>
      </c>
      <c r="D12" s="285">
        <v>24.15</v>
      </c>
      <c r="E12" s="191">
        <v>118</v>
      </c>
      <c r="F12" s="173" t="s">
        <v>148</v>
      </c>
      <c r="G12" s="389">
        <v>50</v>
      </c>
      <c r="H12" s="281">
        <v>3</v>
      </c>
      <c r="J12" s="23">
        <f>H12*J25/H25</f>
        <v>4.5718824463860201</v>
      </c>
      <c r="L12" s="290">
        <f t="shared" si="1"/>
        <v>1</v>
      </c>
      <c r="M12" s="287">
        <f t="shared" si="0"/>
        <v>1</v>
      </c>
      <c r="N12" s="287" t="str">
        <f t="shared" si="2"/>
        <v>Батон витаминизированный</v>
      </c>
    </row>
    <row r="13" spans="1:14" ht="12.75" customHeight="1" x14ac:dyDescent="0.35">
      <c r="A13" s="185" t="s">
        <v>235</v>
      </c>
      <c r="B13" s="285">
        <v>1.65</v>
      </c>
      <c r="C13" s="285">
        <v>0.3</v>
      </c>
      <c r="D13" s="285">
        <v>8.35</v>
      </c>
      <c r="E13" s="191">
        <v>44</v>
      </c>
      <c r="F13" s="173" t="s">
        <v>236</v>
      </c>
      <c r="G13" s="389">
        <v>25</v>
      </c>
      <c r="H13" s="281">
        <v>1.5</v>
      </c>
      <c r="J13" s="23">
        <f>H13*J25/H25</f>
        <v>2.2859412231930101</v>
      </c>
      <c r="L13" s="290">
        <f t="shared" si="1"/>
        <v>1</v>
      </c>
      <c r="M13" s="287">
        <f t="shared" si="0"/>
        <v>1</v>
      </c>
      <c r="N13" s="287" t="str">
        <f t="shared" si="2"/>
        <v xml:space="preserve">Хлеб ржаной </v>
      </c>
    </row>
    <row r="14" spans="1:14" s="1" customFormat="1" ht="12.75" hidden="1" customHeight="1" x14ac:dyDescent="0.35">
      <c r="A14" s="19"/>
      <c r="B14" s="18"/>
      <c r="C14" s="18"/>
      <c r="D14" s="18"/>
      <c r="E14" s="17"/>
      <c r="F14" s="20"/>
      <c r="G14" s="21"/>
      <c r="H14" s="22"/>
      <c r="J14" s="23">
        <f>H14*J25/H25</f>
        <v>0</v>
      </c>
      <c r="L14" s="41">
        <f t="shared" si="1"/>
        <v>1</v>
      </c>
      <c r="M14" s="39">
        <f t="shared" si="0"/>
        <v>1</v>
      </c>
      <c r="N14" s="39">
        <f t="shared" si="2"/>
        <v>0</v>
      </c>
    </row>
    <row r="15" spans="1:14" s="1" customFormat="1" ht="12.75" hidden="1" customHeight="1" x14ac:dyDescent="0.35">
      <c r="A15" s="19"/>
      <c r="B15" s="25"/>
      <c r="C15" s="25"/>
      <c r="D15" s="25"/>
      <c r="E15" s="26"/>
      <c r="F15" s="27"/>
      <c r="G15" s="27"/>
      <c r="H15" s="22"/>
      <c r="J15" s="23">
        <f>H15*J25/H25</f>
        <v>0</v>
      </c>
      <c r="L15" s="41">
        <f t="shared" si="1"/>
        <v>1</v>
      </c>
      <c r="M15" s="39">
        <f t="shared" si="0"/>
        <v>1</v>
      </c>
      <c r="N15" s="39">
        <f t="shared" si="2"/>
        <v>0</v>
      </c>
    </row>
    <row r="16" spans="1:14" s="1" customFormat="1" ht="12.75" hidden="1" customHeight="1" x14ac:dyDescent="0.35">
      <c r="A16" s="17"/>
      <c r="B16" s="18"/>
      <c r="C16" s="18"/>
      <c r="D16" s="18"/>
      <c r="E16" s="17"/>
      <c r="F16" s="20"/>
      <c r="G16" s="21"/>
      <c r="H16" s="22"/>
      <c r="J16" s="23">
        <f>H16*J25/H25</f>
        <v>0</v>
      </c>
      <c r="L16" s="41">
        <f t="shared" si="1"/>
        <v>1</v>
      </c>
      <c r="M16" s="39">
        <f t="shared" si="0"/>
        <v>1</v>
      </c>
      <c r="N16" s="39">
        <f t="shared" si="2"/>
        <v>0</v>
      </c>
    </row>
    <row r="17" spans="1:14" s="1" customFormat="1" ht="12.75" hidden="1" customHeight="1" x14ac:dyDescent="0.35">
      <c r="A17" s="17"/>
      <c r="B17" s="18"/>
      <c r="C17" s="18"/>
      <c r="D17" s="18"/>
      <c r="E17" s="17"/>
      <c r="F17" s="20"/>
      <c r="G17" s="24"/>
      <c r="H17" s="22"/>
      <c r="J17" s="23">
        <f>H17*J25/H25</f>
        <v>0</v>
      </c>
      <c r="L17" s="41">
        <f t="shared" si="1"/>
        <v>1</v>
      </c>
      <c r="M17" s="39">
        <f t="shared" si="0"/>
        <v>1</v>
      </c>
      <c r="N17" s="39">
        <f t="shared" si="2"/>
        <v>0</v>
      </c>
    </row>
    <row r="18" spans="1:14" s="1" customFormat="1" ht="12.75" hidden="1" customHeight="1" x14ac:dyDescent="0.35">
      <c r="A18" s="17"/>
      <c r="B18" s="18"/>
      <c r="C18" s="18"/>
      <c r="D18" s="18"/>
      <c r="E18" s="17"/>
      <c r="F18" s="20"/>
      <c r="G18" s="24"/>
      <c r="H18" s="22"/>
      <c r="J18" s="23">
        <f>H18*J25/H25</f>
        <v>0</v>
      </c>
      <c r="L18" s="41">
        <f t="shared" si="1"/>
        <v>1</v>
      </c>
      <c r="M18" s="39">
        <f t="shared" si="0"/>
        <v>1</v>
      </c>
      <c r="N18" s="39">
        <f t="shared" si="2"/>
        <v>0</v>
      </c>
    </row>
    <row r="19" spans="1:14" s="1" customFormat="1" ht="12.75" hidden="1" customHeight="1" x14ac:dyDescent="0.35">
      <c r="A19" s="19"/>
      <c r="B19" s="18"/>
      <c r="C19" s="18"/>
      <c r="D19" s="18"/>
      <c r="E19" s="17"/>
      <c r="F19" s="20"/>
      <c r="G19" s="21"/>
      <c r="H19" s="22"/>
      <c r="J19" s="23">
        <f>H19*J25/H25</f>
        <v>0</v>
      </c>
      <c r="L19" s="41">
        <f t="shared" si="1"/>
        <v>1</v>
      </c>
      <c r="M19" s="39">
        <f t="shared" si="0"/>
        <v>1</v>
      </c>
      <c r="N19" s="39">
        <f t="shared" si="2"/>
        <v>0</v>
      </c>
    </row>
    <row r="20" spans="1:14" s="1" customFormat="1" ht="12.75" hidden="1" customHeight="1" x14ac:dyDescent="0.25">
      <c r="A20" s="17"/>
      <c r="B20" s="18"/>
      <c r="C20" s="18"/>
      <c r="D20" s="18"/>
      <c r="E20" s="17"/>
      <c r="F20" s="28"/>
      <c r="G20" s="21"/>
      <c r="H20" s="22"/>
      <c r="J20" s="23">
        <f>H20*J25/H25</f>
        <v>0</v>
      </c>
      <c r="L20" s="41">
        <f t="shared" si="1"/>
        <v>1</v>
      </c>
      <c r="M20" s="39">
        <f t="shared" si="0"/>
        <v>1</v>
      </c>
      <c r="N20" s="39">
        <f t="shared" si="2"/>
        <v>0</v>
      </c>
    </row>
    <row r="21" spans="1:14" s="1" customFormat="1" ht="12.75" hidden="1" customHeight="1" x14ac:dyDescent="0.35">
      <c r="A21" s="19"/>
      <c r="B21" s="18"/>
      <c r="C21" s="18"/>
      <c r="D21" s="18"/>
      <c r="E21" s="17"/>
      <c r="F21" s="20"/>
      <c r="G21" s="21"/>
      <c r="H21" s="22"/>
      <c r="J21" s="23">
        <f>H21*J25/H25</f>
        <v>0</v>
      </c>
      <c r="L21" s="41">
        <f t="shared" si="1"/>
        <v>1</v>
      </c>
      <c r="M21" s="39">
        <f t="shared" si="0"/>
        <v>1</v>
      </c>
      <c r="N21" s="39">
        <f t="shared" si="2"/>
        <v>0</v>
      </c>
    </row>
    <row r="22" spans="1:14" s="1" customFormat="1" ht="12.75" hidden="1" customHeight="1" x14ac:dyDescent="0.25">
      <c r="A22" s="17"/>
      <c r="B22" s="18"/>
      <c r="C22" s="18"/>
      <c r="D22" s="18"/>
      <c r="E22" s="17"/>
      <c r="F22" s="28"/>
      <c r="G22" s="21"/>
      <c r="H22" s="22"/>
      <c r="J22" s="23">
        <f>H22*J25/H25</f>
        <v>0</v>
      </c>
      <c r="L22" s="41">
        <f t="shared" si="1"/>
        <v>1</v>
      </c>
      <c r="M22" s="39">
        <f t="shared" si="0"/>
        <v>1</v>
      </c>
      <c r="N22" s="39">
        <f t="shared" si="2"/>
        <v>0</v>
      </c>
    </row>
    <row r="23" spans="1:14" s="1" customFormat="1" ht="12.75" hidden="1" customHeight="1" x14ac:dyDescent="0.35">
      <c r="A23" s="19"/>
      <c r="B23" s="18"/>
      <c r="C23" s="18"/>
      <c r="D23" s="18"/>
      <c r="E23" s="17"/>
      <c r="F23" s="20"/>
      <c r="G23" s="21"/>
      <c r="H23" s="22"/>
      <c r="J23" s="23">
        <f>H23*J25/H25</f>
        <v>0</v>
      </c>
      <c r="L23" s="41">
        <f t="shared" si="1"/>
        <v>1</v>
      </c>
      <c r="M23" s="39">
        <f t="shared" si="0"/>
        <v>1</v>
      </c>
      <c r="N23" s="39">
        <f t="shared" si="2"/>
        <v>0</v>
      </c>
    </row>
    <row r="24" spans="1:14" s="1" customFormat="1" ht="12.75" hidden="1" customHeight="1" x14ac:dyDescent="0.35">
      <c r="A24" s="19"/>
      <c r="B24" s="18"/>
      <c r="C24" s="18"/>
      <c r="D24" s="18"/>
      <c r="E24" s="17"/>
      <c r="F24" s="20"/>
      <c r="G24" s="21"/>
      <c r="H24" s="22"/>
      <c r="J24" s="23">
        <f>H24*J25/H25</f>
        <v>0</v>
      </c>
      <c r="L24" s="41">
        <f t="shared" si="1"/>
        <v>1</v>
      </c>
      <c r="M24" s="39">
        <f t="shared" si="0"/>
        <v>1</v>
      </c>
      <c r="N24" s="39">
        <f t="shared" si="2"/>
        <v>0</v>
      </c>
    </row>
    <row r="25" spans="1:14" ht="12.75" customHeight="1" x14ac:dyDescent="0.35">
      <c r="A25" s="291"/>
      <c r="B25" s="292">
        <f>SUBTOTAL(9,B7:B24)</f>
        <v>30.369999999999997</v>
      </c>
      <c r="C25" s="292">
        <f t="shared" ref="C25:E25" si="3">SUBTOTAL(9,C7:C24)</f>
        <v>42.17</v>
      </c>
      <c r="D25" s="292">
        <f t="shared" si="3"/>
        <v>123.63</v>
      </c>
      <c r="E25" s="293">
        <f t="shared" si="3"/>
        <v>1005</v>
      </c>
      <c r="F25" s="294" t="s">
        <v>18</v>
      </c>
      <c r="G25" s="295"/>
      <c r="H25" s="296">
        <f>SUM(H7:H24)</f>
        <v>151.08000000000001</v>
      </c>
      <c r="J25" s="2">
        <v>230.24</v>
      </c>
      <c r="L25" s="290">
        <f t="shared" si="1"/>
        <v>1</v>
      </c>
      <c r="M25" s="287">
        <f t="shared" si="0"/>
        <v>1</v>
      </c>
      <c r="N25" s="287">
        <v>1</v>
      </c>
    </row>
    <row r="26" spans="1:14" ht="12.75" customHeight="1" x14ac:dyDescent="0.35">
      <c r="A26" s="297"/>
      <c r="B26" s="298"/>
      <c r="C26" s="298"/>
      <c r="D26" s="298"/>
      <c r="E26" s="299"/>
      <c r="F26" s="300"/>
      <c r="G26" s="301"/>
      <c r="H26" s="302"/>
      <c r="J26" s="37"/>
      <c r="L26" s="290">
        <f t="shared" si="1"/>
        <v>1</v>
      </c>
      <c r="M26" s="287">
        <f t="shared" si="0"/>
        <v>1</v>
      </c>
      <c r="N26" s="287">
        <v>1</v>
      </c>
    </row>
    <row r="27" spans="1:14" ht="21" x14ac:dyDescent="0.35">
      <c r="A27" s="275"/>
      <c r="B27" s="275"/>
      <c r="C27" s="275"/>
      <c r="D27" s="443">
        <f>х!H$4</f>
        <v>176.93</v>
      </c>
      <c r="E27" s="444"/>
      <c r="F27" s="445" t="str">
        <f>х!I$4</f>
        <v>Обед 5-11 (льготное питание)</v>
      </c>
      <c r="G27" s="446"/>
      <c r="H27" s="446"/>
      <c r="I27" s="270"/>
      <c r="J27" s="13"/>
      <c r="K27" s="13"/>
      <c r="L27" s="289">
        <f>L4+1</f>
        <v>2</v>
      </c>
      <c r="M27" s="287">
        <f t="shared" si="0"/>
        <v>1</v>
      </c>
      <c r="N27" s="287">
        <v>1</v>
      </c>
    </row>
    <row r="28" spans="1:14" ht="12.75" customHeight="1" x14ac:dyDescent="0.35">
      <c r="A28" s="437" t="s">
        <v>3</v>
      </c>
      <c r="B28" s="438" t="s">
        <v>4</v>
      </c>
      <c r="C28" s="438"/>
      <c r="D28" s="438"/>
      <c r="E28" s="439" t="s">
        <v>5</v>
      </c>
      <c r="F28" s="440" t="s">
        <v>6</v>
      </c>
      <c r="G28" s="441" t="s">
        <v>7</v>
      </c>
      <c r="H28" s="442" t="s">
        <v>8</v>
      </c>
      <c r="L28" s="290">
        <f>L27</f>
        <v>2</v>
      </c>
      <c r="M28" s="287">
        <f t="shared" si="0"/>
        <v>1</v>
      </c>
      <c r="N28" s="287">
        <v>1</v>
      </c>
    </row>
    <row r="29" spans="1:14" ht="12.75" customHeight="1" x14ac:dyDescent="0.35">
      <c r="A29" s="437"/>
      <c r="B29" s="277" t="s">
        <v>9</v>
      </c>
      <c r="C29" s="278" t="s">
        <v>10</v>
      </c>
      <c r="D29" s="278" t="s">
        <v>11</v>
      </c>
      <c r="E29" s="439"/>
      <c r="F29" s="440"/>
      <c r="G29" s="441"/>
      <c r="H29" s="442"/>
      <c r="L29" s="290">
        <f t="shared" ref="L29:L49" si="4">L28</f>
        <v>2</v>
      </c>
      <c r="M29" s="287">
        <f t="shared" si="0"/>
        <v>1</v>
      </c>
      <c r="N29" s="287">
        <v>1</v>
      </c>
    </row>
    <row r="30" spans="1:14" ht="12.75" customHeight="1" x14ac:dyDescent="0.35">
      <c r="A30" s="422" t="s">
        <v>246</v>
      </c>
      <c r="B30" s="225">
        <v>1.83</v>
      </c>
      <c r="C30" s="225">
        <v>4.84</v>
      </c>
      <c r="D30" s="225">
        <v>8.94</v>
      </c>
      <c r="E30" s="226">
        <v>86</v>
      </c>
      <c r="F30" s="235" t="s">
        <v>459</v>
      </c>
      <c r="G30" s="357">
        <v>100</v>
      </c>
      <c r="H30" s="281">
        <v>25</v>
      </c>
      <c r="J30" s="23">
        <f>H30*J48/H48</f>
        <v>25</v>
      </c>
      <c r="L30" s="290">
        <f t="shared" si="4"/>
        <v>2</v>
      </c>
      <c r="M30" s="287">
        <f t="shared" si="0"/>
        <v>1</v>
      </c>
      <c r="N30" s="287" t="str">
        <f>F30</f>
        <v>Икра свекольная</v>
      </c>
    </row>
    <row r="31" spans="1:14" ht="12.75" customHeight="1" x14ac:dyDescent="0.35">
      <c r="A31" s="234" t="s">
        <v>230</v>
      </c>
      <c r="B31" s="282">
        <v>8.9</v>
      </c>
      <c r="C31" s="282">
        <v>6.78</v>
      </c>
      <c r="D31" s="282">
        <v>40.89</v>
      </c>
      <c r="E31" s="238">
        <v>262</v>
      </c>
      <c r="F31" s="229" t="s">
        <v>237</v>
      </c>
      <c r="G31" s="388">
        <v>270</v>
      </c>
      <c r="H31" s="281">
        <v>25</v>
      </c>
      <c r="J31" s="23">
        <f>H31*J48/H48</f>
        <v>25</v>
      </c>
      <c r="L31" s="290">
        <f t="shared" si="4"/>
        <v>2</v>
      </c>
      <c r="M31" s="287">
        <f t="shared" si="0"/>
        <v>1</v>
      </c>
      <c r="N31" s="287" t="str">
        <f t="shared" ref="N31:N47" si="5">F31</f>
        <v>Суп картофельный с бобовыми с гренками 250/20</v>
      </c>
    </row>
    <row r="32" spans="1:14" ht="12.75" customHeight="1" x14ac:dyDescent="0.35">
      <c r="A32" s="283" t="s">
        <v>374</v>
      </c>
      <c r="B32" s="114">
        <v>10.64</v>
      </c>
      <c r="C32" s="114">
        <v>28.19</v>
      </c>
      <c r="D32" s="114">
        <v>2.89</v>
      </c>
      <c r="E32" s="115">
        <v>309</v>
      </c>
      <c r="F32" s="284" t="s">
        <v>440</v>
      </c>
      <c r="G32" s="388">
        <v>100</v>
      </c>
      <c r="H32" s="281">
        <f>6.29+66.79+6.54+6.81</f>
        <v>86.430000000000021</v>
      </c>
      <c r="J32" s="23">
        <f>H32*J48/H48</f>
        <v>86.430000000000021</v>
      </c>
      <c r="L32" s="290">
        <f t="shared" si="4"/>
        <v>2</v>
      </c>
      <c r="M32" s="287">
        <f t="shared" si="0"/>
        <v>1</v>
      </c>
      <c r="N32" s="287" t="str">
        <f t="shared" si="5"/>
        <v>Гуляш 50/50 (СОШ_2018)</v>
      </c>
    </row>
    <row r="33" spans="1:14" ht="12.75" customHeight="1" x14ac:dyDescent="0.35">
      <c r="A33" s="234" t="s">
        <v>232</v>
      </c>
      <c r="B33" s="280">
        <v>6.4</v>
      </c>
      <c r="C33" s="280">
        <v>5.87</v>
      </c>
      <c r="D33" s="280">
        <v>42.71</v>
      </c>
      <c r="E33" s="240">
        <v>254</v>
      </c>
      <c r="F33" s="235" t="s">
        <v>233</v>
      </c>
      <c r="G33" s="396">
        <v>180</v>
      </c>
      <c r="H33" s="281">
        <v>22</v>
      </c>
      <c r="J33" s="23">
        <f>H33*J48/H48</f>
        <v>22</v>
      </c>
      <c r="L33" s="290">
        <f t="shared" si="4"/>
        <v>2</v>
      </c>
      <c r="M33" s="287">
        <f t="shared" si="0"/>
        <v>1</v>
      </c>
      <c r="N33" s="287" t="str">
        <f t="shared" si="5"/>
        <v xml:space="preserve">Макароны отварные </v>
      </c>
    </row>
    <row r="34" spans="1:14" ht="12" customHeight="1" x14ac:dyDescent="0.35">
      <c r="A34" s="54" t="s">
        <v>376</v>
      </c>
      <c r="B34" s="51">
        <v>0.3</v>
      </c>
      <c r="C34" s="51">
        <v>0.6</v>
      </c>
      <c r="D34" s="51">
        <v>7.1</v>
      </c>
      <c r="E34" s="50">
        <v>35</v>
      </c>
      <c r="F34" s="268" t="s">
        <v>377</v>
      </c>
      <c r="G34" s="159">
        <v>200</v>
      </c>
      <c r="H34" s="281">
        <v>14</v>
      </c>
      <c r="J34" s="23">
        <f>H34*J48/H48</f>
        <v>14</v>
      </c>
      <c r="L34" s="290">
        <f t="shared" si="4"/>
        <v>2</v>
      </c>
      <c r="M34" s="287">
        <f t="shared" si="0"/>
        <v>1</v>
      </c>
      <c r="N34" s="287" t="str">
        <f t="shared" si="5"/>
        <v>Чай с облепихой и сахаром 200 (СОШ_2022)</v>
      </c>
    </row>
    <row r="35" spans="1:14" ht="12.75" customHeight="1" x14ac:dyDescent="0.35">
      <c r="A35" s="185" t="s">
        <v>235</v>
      </c>
      <c r="B35" s="285">
        <v>3.95</v>
      </c>
      <c r="C35" s="285">
        <v>0.5</v>
      </c>
      <c r="D35" s="285">
        <v>24.15</v>
      </c>
      <c r="E35" s="191">
        <v>118</v>
      </c>
      <c r="F35" s="173" t="s">
        <v>148</v>
      </c>
      <c r="G35" s="389">
        <v>50</v>
      </c>
      <c r="H35" s="281">
        <v>3</v>
      </c>
      <c r="J35" s="23">
        <f>H35*J48/H48</f>
        <v>2.9999999999999996</v>
      </c>
      <c r="L35" s="290">
        <f t="shared" si="4"/>
        <v>2</v>
      </c>
      <c r="M35" s="287">
        <f t="shared" si="0"/>
        <v>1</v>
      </c>
      <c r="N35" s="287" t="str">
        <f t="shared" si="5"/>
        <v>Батон витаминизированный</v>
      </c>
    </row>
    <row r="36" spans="1:14" ht="12.75" customHeight="1" x14ac:dyDescent="0.35">
      <c r="A36" s="185" t="s">
        <v>235</v>
      </c>
      <c r="B36" s="285">
        <v>1.65</v>
      </c>
      <c r="C36" s="285">
        <v>0.3</v>
      </c>
      <c r="D36" s="285">
        <v>8.35</v>
      </c>
      <c r="E36" s="191">
        <v>44</v>
      </c>
      <c r="F36" s="173" t="s">
        <v>236</v>
      </c>
      <c r="G36" s="389">
        <v>25</v>
      </c>
      <c r="H36" s="281">
        <v>1.5</v>
      </c>
      <c r="J36" s="23">
        <f>H36*J48/H48</f>
        <v>1.4999999999999998</v>
      </c>
      <c r="L36" s="290">
        <f t="shared" si="4"/>
        <v>2</v>
      </c>
      <c r="M36" s="287">
        <f t="shared" si="0"/>
        <v>1</v>
      </c>
      <c r="N36" s="287" t="str">
        <f t="shared" si="5"/>
        <v xml:space="preserve">Хлеб ржаной </v>
      </c>
    </row>
    <row r="37" spans="1:14" s="1" customFormat="1" ht="12.75" hidden="1" customHeight="1" x14ac:dyDescent="0.35">
      <c r="A37" s="19"/>
      <c r="B37" s="18"/>
      <c r="C37" s="18"/>
      <c r="D37" s="18"/>
      <c r="E37" s="17"/>
      <c r="F37" s="20"/>
      <c r="G37" s="21"/>
      <c r="H37" s="22"/>
      <c r="J37" s="23">
        <f>H37*J48/H48</f>
        <v>0</v>
      </c>
      <c r="L37" s="41">
        <f t="shared" si="4"/>
        <v>2</v>
      </c>
      <c r="M37" s="39">
        <f t="shared" si="0"/>
        <v>1</v>
      </c>
      <c r="N37" s="39">
        <f t="shared" si="5"/>
        <v>0</v>
      </c>
    </row>
    <row r="38" spans="1:14" s="1" customFormat="1" ht="12.75" hidden="1" customHeight="1" x14ac:dyDescent="0.35">
      <c r="A38" s="19"/>
      <c r="B38" s="25"/>
      <c r="C38" s="25"/>
      <c r="D38" s="25"/>
      <c r="E38" s="26"/>
      <c r="F38" s="27"/>
      <c r="G38" s="27"/>
      <c r="H38" s="22"/>
      <c r="J38" s="23">
        <f>H38*J48/H48</f>
        <v>0</v>
      </c>
      <c r="L38" s="41">
        <f t="shared" si="4"/>
        <v>2</v>
      </c>
      <c r="M38" s="39">
        <f t="shared" si="0"/>
        <v>1</v>
      </c>
      <c r="N38" s="39">
        <f t="shared" si="5"/>
        <v>0</v>
      </c>
    </row>
    <row r="39" spans="1:14" s="1" customFormat="1" ht="12.75" hidden="1" customHeight="1" x14ac:dyDescent="0.35">
      <c r="A39" s="17"/>
      <c r="B39" s="18"/>
      <c r="C39" s="18"/>
      <c r="D39" s="18"/>
      <c r="E39" s="17"/>
      <c r="F39" s="20"/>
      <c r="G39" s="21"/>
      <c r="H39" s="22"/>
      <c r="J39" s="23">
        <f>H39*J48/H48</f>
        <v>0</v>
      </c>
      <c r="L39" s="41">
        <f t="shared" si="4"/>
        <v>2</v>
      </c>
      <c r="M39" s="39">
        <f t="shared" si="0"/>
        <v>1</v>
      </c>
      <c r="N39" s="39">
        <f t="shared" si="5"/>
        <v>0</v>
      </c>
    </row>
    <row r="40" spans="1:14" s="1" customFormat="1" ht="12.75" hidden="1" customHeight="1" x14ac:dyDescent="0.35">
      <c r="A40" s="17"/>
      <c r="B40" s="18"/>
      <c r="C40" s="18"/>
      <c r="D40" s="18"/>
      <c r="E40" s="17"/>
      <c r="F40" s="20"/>
      <c r="G40" s="24"/>
      <c r="H40" s="22"/>
      <c r="J40" s="23">
        <f>H40*J48/H48</f>
        <v>0</v>
      </c>
      <c r="L40" s="41">
        <f t="shared" si="4"/>
        <v>2</v>
      </c>
      <c r="M40" s="39">
        <f t="shared" si="0"/>
        <v>1</v>
      </c>
      <c r="N40" s="39">
        <f t="shared" si="5"/>
        <v>0</v>
      </c>
    </row>
    <row r="41" spans="1:14" s="1" customFormat="1" ht="12.75" hidden="1" customHeight="1" x14ac:dyDescent="0.35">
      <c r="A41" s="17"/>
      <c r="B41" s="18"/>
      <c r="C41" s="18"/>
      <c r="D41" s="18"/>
      <c r="E41" s="17"/>
      <c r="F41" s="20"/>
      <c r="G41" s="24"/>
      <c r="H41" s="22"/>
      <c r="J41" s="23">
        <f>H41*J48/H48</f>
        <v>0</v>
      </c>
      <c r="L41" s="41">
        <f t="shared" si="4"/>
        <v>2</v>
      </c>
      <c r="M41" s="39">
        <f t="shared" si="0"/>
        <v>1</v>
      </c>
      <c r="N41" s="39">
        <f t="shared" si="5"/>
        <v>0</v>
      </c>
    </row>
    <row r="42" spans="1:14" s="1" customFormat="1" ht="12.75" hidden="1" customHeight="1" x14ac:dyDescent="0.35">
      <c r="A42" s="19"/>
      <c r="B42" s="18"/>
      <c r="C42" s="18"/>
      <c r="D42" s="18"/>
      <c r="E42" s="17"/>
      <c r="F42" s="20"/>
      <c r="G42" s="21"/>
      <c r="H42" s="22"/>
      <c r="J42" s="23">
        <f>H42*J48/H48</f>
        <v>0</v>
      </c>
      <c r="L42" s="41">
        <f t="shared" si="4"/>
        <v>2</v>
      </c>
      <c r="M42" s="39">
        <f t="shared" si="0"/>
        <v>1</v>
      </c>
      <c r="N42" s="39">
        <f t="shared" si="5"/>
        <v>0</v>
      </c>
    </row>
    <row r="43" spans="1:14" s="1" customFormat="1" ht="12.75" hidden="1" customHeight="1" x14ac:dyDescent="0.25">
      <c r="A43" s="17"/>
      <c r="B43" s="18"/>
      <c r="C43" s="18"/>
      <c r="D43" s="18"/>
      <c r="E43" s="17"/>
      <c r="F43" s="28"/>
      <c r="G43" s="21"/>
      <c r="H43" s="22"/>
      <c r="J43" s="23">
        <f>H43*J48/H48</f>
        <v>0</v>
      </c>
      <c r="L43" s="41">
        <f t="shared" si="4"/>
        <v>2</v>
      </c>
      <c r="M43" s="39">
        <f t="shared" si="0"/>
        <v>1</v>
      </c>
      <c r="N43" s="39">
        <f t="shared" si="5"/>
        <v>0</v>
      </c>
    </row>
    <row r="44" spans="1:14" s="1" customFormat="1" ht="12.75" hidden="1" customHeight="1" x14ac:dyDescent="0.35">
      <c r="A44" s="19"/>
      <c r="B44" s="18"/>
      <c r="C44" s="18"/>
      <c r="D44" s="18"/>
      <c r="E44" s="17"/>
      <c r="F44" s="20"/>
      <c r="G44" s="21"/>
      <c r="H44" s="22"/>
      <c r="J44" s="23">
        <f>H44*J48/H48</f>
        <v>0</v>
      </c>
      <c r="L44" s="41">
        <f t="shared" si="4"/>
        <v>2</v>
      </c>
      <c r="M44" s="39">
        <f t="shared" si="0"/>
        <v>1</v>
      </c>
      <c r="N44" s="39">
        <f t="shared" si="5"/>
        <v>0</v>
      </c>
    </row>
    <row r="45" spans="1:14" s="1" customFormat="1" ht="12.75" hidden="1" customHeight="1" x14ac:dyDescent="0.25">
      <c r="A45" s="17"/>
      <c r="B45" s="18"/>
      <c r="C45" s="18"/>
      <c r="D45" s="18"/>
      <c r="E45" s="17"/>
      <c r="F45" s="28"/>
      <c r="G45" s="21"/>
      <c r="H45" s="22"/>
      <c r="J45" s="23">
        <f>H45*J48/H48</f>
        <v>0</v>
      </c>
      <c r="L45" s="41">
        <f t="shared" si="4"/>
        <v>2</v>
      </c>
      <c r="M45" s="39">
        <f t="shared" si="0"/>
        <v>1</v>
      </c>
      <c r="N45" s="39">
        <f t="shared" si="5"/>
        <v>0</v>
      </c>
    </row>
    <row r="46" spans="1:14" s="1" customFormat="1" ht="12.75" hidden="1" customHeight="1" x14ac:dyDescent="0.35">
      <c r="A46" s="19"/>
      <c r="B46" s="18"/>
      <c r="C46" s="18"/>
      <c r="D46" s="18"/>
      <c r="E46" s="17"/>
      <c r="F46" s="20"/>
      <c r="G46" s="21"/>
      <c r="H46" s="22"/>
      <c r="J46" s="23">
        <f>H46*J48/H48</f>
        <v>0</v>
      </c>
      <c r="L46" s="41">
        <f t="shared" si="4"/>
        <v>2</v>
      </c>
      <c r="M46" s="39">
        <f t="shared" si="0"/>
        <v>1</v>
      </c>
      <c r="N46" s="39">
        <f t="shared" si="5"/>
        <v>0</v>
      </c>
    </row>
    <row r="47" spans="1:14" s="1" customFormat="1" ht="12.75" hidden="1" customHeight="1" x14ac:dyDescent="0.35">
      <c r="A47" s="19"/>
      <c r="B47" s="18"/>
      <c r="C47" s="18"/>
      <c r="D47" s="18"/>
      <c r="E47" s="17"/>
      <c r="F47" s="20"/>
      <c r="G47" s="21"/>
      <c r="H47" s="22"/>
      <c r="J47" s="23">
        <f>H47*J48/H48</f>
        <v>0</v>
      </c>
      <c r="L47" s="41">
        <f t="shared" si="4"/>
        <v>2</v>
      </c>
      <c r="M47" s="39">
        <f t="shared" si="0"/>
        <v>1</v>
      </c>
      <c r="N47" s="39">
        <f t="shared" si="5"/>
        <v>0</v>
      </c>
    </row>
    <row r="48" spans="1:14" ht="12.75" customHeight="1" x14ac:dyDescent="0.35">
      <c r="A48" s="291"/>
      <c r="B48" s="292">
        <f>SUBTOTAL(9,B30:B47)</f>
        <v>33.67</v>
      </c>
      <c r="C48" s="292">
        <f t="shared" ref="C48:E48" si="6">SUBTOTAL(9,C30:C47)</f>
        <v>47.08</v>
      </c>
      <c r="D48" s="292">
        <f t="shared" si="6"/>
        <v>135.03</v>
      </c>
      <c r="E48" s="293">
        <f t="shared" si="6"/>
        <v>1108</v>
      </c>
      <c r="F48" s="294" t="s">
        <v>18</v>
      </c>
      <c r="G48" s="295"/>
      <c r="H48" s="296">
        <f>SUM(H30:H47)</f>
        <v>176.93</v>
      </c>
      <c r="J48" s="32">
        <f>D27</f>
        <v>176.93</v>
      </c>
      <c r="L48" s="290">
        <f t="shared" si="4"/>
        <v>2</v>
      </c>
      <c r="M48" s="287">
        <f t="shared" si="0"/>
        <v>1</v>
      </c>
      <c r="N48" s="287">
        <v>1</v>
      </c>
    </row>
    <row r="49" spans="1:14" ht="12.75" customHeight="1" x14ac:dyDescent="0.35">
      <c r="A49" s="297"/>
      <c r="B49" s="298"/>
      <c r="C49" s="298"/>
      <c r="D49" s="298"/>
      <c r="E49" s="299"/>
      <c r="F49" s="300"/>
      <c r="G49" s="301"/>
      <c r="H49" s="302"/>
      <c r="J49" s="38"/>
      <c r="L49" s="290">
        <f t="shared" si="4"/>
        <v>2</v>
      </c>
      <c r="M49" s="287">
        <f t="shared" si="0"/>
        <v>1</v>
      </c>
      <c r="N49" s="287">
        <v>1</v>
      </c>
    </row>
    <row r="50" spans="1:14" ht="21" x14ac:dyDescent="0.35">
      <c r="A50" s="275"/>
      <c r="B50" s="275"/>
      <c r="C50" s="275"/>
      <c r="D50" s="443">
        <f>х!H$5</f>
        <v>259</v>
      </c>
      <c r="E50" s="444"/>
      <c r="F50" s="445" t="str">
        <f>х!I$5</f>
        <v>ДОВЗ (1-4)</v>
      </c>
      <c r="G50" s="446"/>
      <c r="H50" s="446"/>
      <c r="I50" s="270"/>
      <c r="J50" s="13"/>
      <c r="K50" s="13"/>
      <c r="L50" s="289">
        <f>L27+1</f>
        <v>3</v>
      </c>
      <c r="M50" s="287">
        <f t="shared" si="0"/>
        <v>1</v>
      </c>
      <c r="N50" s="287">
        <v>1</v>
      </c>
    </row>
    <row r="51" spans="1:14" ht="12.75" customHeight="1" x14ac:dyDescent="0.35">
      <c r="A51" s="437" t="s">
        <v>3</v>
      </c>
      <c r="B51" s="438" t="s">
        <v>4</v>
      </c>
      <c r="C51" s="438"/>
      <c r="D51" s="438"/>
      <c r="E51" s="439" t="s">
        <v>5</v>
      </c>
      <c r="F51" s="440" t="s">
        <v>6</v>
      </c>
      <c r="G51" s="441" t="s">
        <v>7</v>
      </c>
      <c r="H51" s="442" t="s">
        <v>8</v>
      </c>
      <c r="L51" s="290">
        <f>L50</f>
        <v>3</v>
      </c>
      <c r="M51" s="287">
        <f t="shared" si="0"/>
        <v>1</v>
      </c>
      <c r="N51" s="287">
        <v>1</v>
      </c>
    </row>
    <row r="52" spans="1:14" ht="12.75" customHeight="1" x14ac:dyDescent="0.35">
      <c r="A52" s="437"/>
      <c r="B52" s="277" t="s">
        <v>9</v>
      </c>
      <c r="C52" s="278" t="s">
        <v>10</v>
      </c>
      <c r="D52" s="278" t="s">
        <v>11</v>
      </c>
      <c r="E52" s="439"/>
      <c r="F52" s="440"/>
      <c r="G52" s="441"/>
      <c r="H52" s="442"/>
      <c r="L52" s="290">
        <f t="shared" ref="L52:L72" si="7">L51</f>
        <v>3</v>
      </c>
      <c r="M52" s="287">
        <f t="shared" si="0"/>
        <v>1</v>
      </c>
      <c r="N52" s="287">
        <v>1</v>
      </c>
    </row>
    <row r="53" spans="1:14" ht="12.75" customHeight="1" x14ac:dyDescent="0.35">
      <c r="A53" s="234" t="s">
        <v>238</v>
      </c>
      <c r="B53" s="282">
        <v>0.4</v>
      </c>
      <c r="C53" s="282">
        <v>0.4</v>
      </c>
      <c r="D53" s="282">
        <v>9.8000000000000007</v>
      </c>
      <c r="E53" s="238">
        <v>47</v>
      </c>
      <c r="F53" s="229" t="s">
        <v>240</v>
      </c>
      <c r="G53" s="389">
        <v>100</v>
      </c>
      <c r="H53" s="281">
        <v>30</v>
      </c>
      <c r="J53" s="23">
        <f>H53*J71/H71</f>
        <v>30</v>
      </c>
      <c r="L53" s="290">
        <f t="shared" si="7"/>
        <v>3</v>
      </c>
      <c r="M53" s="287">
        <f t="shared" si="0"/>
        <v>1</v>
      </c>
      <c r="N53" s="287" t="str">
        <f>F53</f>
        <v>Яблоко</v>
      </c>
    </row>
    <row r="54" spans="1:14" ht="12.75" customHeight="1" x14ac:dyDescent="0.35">
      <c r="A54" s="234" t="s">
        <v>239</v>
      </c>
      <c r="B54" s="280">
        <v>13.94</v>
      </c>
      <c r="C54" s="280">
        <v>24.83</v>
      </c>
      <c r="D54" s="280">
        <v>2.64</v>
      </c>
      <c r="E54" s="240">
        <v>289</v>
      </c>
      <c r="F54" s="235" t="s">
        <v>88</v>
      </c>
      <c r="G54" s="396">
        <v>150</v>
      </c>
      <c r="H54" s="281">
        <f>47.93+3.84+3.99+4.16</f>
        <v>59.92</v>
      </c>
      <c r="J54" s="23">
        <f>H54*J71/H71</f>
        <v>59.92</v>
      </c>
      <c r="L54" s="290">
        <f t="shared" si="7"/>
        <v>3</v>
      </c>
      <c r="M54" s="287">
        <f t="shared" si="0"/>
        <v>1</v>
      </c>
      <c r="N54" s="287" t="str">
        <f t="shared" ref="N54:N70" si="8">F54</f>
        <v>Омлет натуральный 150 (СОШ_2018)</v>
      </c>
    </row>
    <row r="55" spans="1:14" ht="12.75" customHeight="1" x14ac:dyDescent="0.35">
      <c r="A55" s="234" t="s">
        <v>295</v>
      </c>
      <c r="B55" s="280">
        <v>3.05</v>
      </c>
      <c r="C55" s="280">
        <v>2.4</v>
      </c>
      <c r="D55" s="280">
        <v>23.11</v>
      </c>
      <c r="E55" s="240">
        <v>119</v>
      </c>
      <c r="F55" s="235" t="s">
        <v>296</v>
      </c>
      <c r="G55" s="396">
        <v>200</v>
      </c>
      <c r="H55" s="281">
        <v>15</v>
      </c>
      <c r="J55" s="23">
        <f>H55*J71/H71</f>
        <v>15</v>
      </c>
      <c r="L55" s="290">
        <f t="shared" si="7"/>
        <v>3</v>
      </c>
      <c r="M55" s="287">
        <f t="shared" si="0"/>
        <v>1</v>
      </c>
      <c r="N55" s="287" t="str">
        <f t="shared" si="8"/>
        <v>Кофейный напиток с молоком</v>
      </c>
    </row>
    <row r="56" spans="1:14" ht="12.75" customHeight="1" x14ac:dyDescent="0.35">
      <c r="A56" s="185" t="s">
        <v>235</v>
      </c>
      <c r="B56" s="285">
        <v>3.95</v>
      </c>
      <c r="C56" s="285">
        <v>0.5</v>
      </c>
      <c r="D56" s="285">
        <v>24.15</v>
      </c>
      <c r="E56" s="191">
        <v>118</v>
      </c>
      <c r="F56" s="173" t="s">
        <v>148</v>
      </c>
      <c r="G56" s="389">
        <v>50</v>
      </c>
      <c r="H56" s="281">
        <v>3</v>
      </c>
      <c r="J56" s="23">
        <f>H56*J71/H71</f>
        <v>3</v>
      </c>
      <c r="L56" s="290">
        <f t="shared" si="7"/>
        <v>3</v>
      </c>
      <c r="M56" s="287">
        <f t="shared" si="0"/>
        <v>1</v>
      </c>
      <c r="N56" s="287" t="str">
        <f t="shared" si="8"/>
        <v>Батон витаминизированный</v>
      </c>
    </row>
    <row r="57" spans="1:14" ht="12.75" customHeight="1" x14ac:dyDescent="0.35">
      <c r="A57" s="54"/>
      <c r="B57" s="65">
        <f>SUBTOTAL(9,B53:B56)</f>
        <v>21.34</v>
      </c>
      <c r="C57" s="65">
        <f t="shared" ref="C57:E57" si="9">SUBTOTAL(9,C53:C56)</f>
        <v>28.129999999999995</v>
      </c>
      <c r="D57" s="65">
        <f t="shared" si="9"/>
        <v>59.699999999999996</v>
      </c>
      <c r="E57" s="66">
        <f t="shared" si="9"/>
        <v>573</v>
      </c>
      <c r="F57" s="264" t="s">
        <v>18</v>
      </c>
      <c r="G57" s="402"/>
      <c r="H57" s="303"/>
      <c r="J57" s="23">
        <f>H57*J71/H71</f>
        <v>0</v>
      </c>
      <c r="L57" s="290">
        <f t="shared" si="7"/>
        <v>3</v>
      </c>
      <c r="M57" s="287">
        <f t="shared" si="0"/>
        <v>1</v>
      </c>
      <c r="N57" s="287" t="str">
        <f t="shared" si="8"/>
        <v>Итого</v>
      </c>
    </row>
    <row r="58" spans="1:14" ht="12.75" customHeight="1" x14ac:dyDescent="0.35">
      <c r="A58" s="422" t="s">
        <v>246</v>
      </c>
      <c r="B58" s="225">
        <v>1.83</v>
      </c>
      <c r="C58" s="225">
        <v>4.84</v>
      </c>
      <c r="D58" s="225">
        <v>8.94</v>
      </c>
      <c r="E58" s="226">
        <v>86</v>
      </c>
      <c r="F58" s="235" t="s">
        <v>459</v>
      </c>
      <c r="G58" s="357">
        <v>60</v>
      </c>
      <c r="H58" s="281">
        <v>15</v>
      </c>
      <c r="J58" s="23">
        <f>H58*J71/H71</f>
        <v>15</v>
      </c>
      <c r="L58" s="290">
        <f t="shared" si="7"/>
        <v>3</v>
      </c>
      <c r="M58" s="287">
        <f t="shared" si="0"/>
        <v>1</v>
      </c>
      <c r="N58" s="287" t="str">
        <f t="shared" si="8"/>
        <v>Икра свекольная</v>
      </c>
    </row>
    <row r="59" spans="1:14" ht="12.75" customHeight="1" x14ac:dyDescent="0.35">
      <c r="A59" s="234" t="s">
        <v>230</v>
      </c>
      <c r="B59" s="282">
        <v>7.73</v>
      </c>
      <c r="C59" s="282">
        <v>5.67</v>
      </c>
      <c r="D59" s="282">
        <v>36.9</v>
      </c>
      <c r="E59" s="238">
        <v>232</v>
      </c>
      <c r="F59" s="229" t="s">
        <v>169</v>
      </c>
      <c r="G59" s="388">
        <v>220</v>
      </c>
      <c r="H59" s="281">
        <v>20</v>
      </c>
      <c r="J59" s="23">
        <f>H59*J71/H71</f>
        <v>20</v>
      </c>
      <c r="L59" s="290">
        <f t="shared" si="7"/>
        <v>3</v>
      </c>
      <c r="M59" s="287">
        <f t="shared" si="0"/>
        <v>1</v>
      </c>
      <c r="N59" s="287" t="str">
        <f t="shared" si="8"/>
        <v>Суп картофельный с бобовыми с гренками 200/20</v>
      </c>
    </row>
    <row r="60" spans="1:14" ht="12.75" customHeight="1" x14ac:dyDescent="0.35">
      <c r="A60" s="283" t="s">
        <v>374</v>
      </c>
      <c r="B60" s="114">
        <v>9.58</v>
      </c>
      <c r="C60" s="114">
        <v>25.37</v>
      </c>
      <c r="D60" s="114">
        <v>2.6</v>
      </c>
      <c r="E60" s="115">
        <v>278</v>
      </c>
      <c r="F60" s="284" t="s">
        <v>441</v>
      </c>
      <c r="G60" s="388">
        <v>90</v>
      </c>
      <c r="H60" s="281">
        <f>60.81+5.37+5.59+5.81</f>
        <v>77.580000000000013</v>
      </c>
      <c r="J60" s="23">
        <f>H60*J71/H71</f>
        <v>77.580000000000013</v>
      </c>
      <c r="L60" s="290">
        <f t="shared" si="7"/>
        <v>3</v>
      </c>
      <c r="M60" s="287">
        <f t="shared" si="0"/>
        <v>1</v>
      </c>
      <c r="N60" s="287" t="str">
        <f t="shared" si="8"/>
        <v>Гуляш 45/45 (СОШ_2018)</v>
      </c>
    </row>
    <row r="61" spans="1:14" ht="12.75" customHeight="1" x14ac:dyDescent="0.35">
      <c r="A61" s="234" t="s">
        <v>232</v>
      </c>
      <c r="B61" s="280">
        <v>5.33</v>
      </c>
      <c r="C61" s="280">
        <v>4.8899999999999997</v>
      </c>
      <c r="D61" s="280">
        <v>35.590000000000003</v>
      </c>
      <c r="E61" s="240">
        <v>212</v>
      </c>
      <c r="F61" s="235" t="s">
        <v>233</v>
      </c>
      <c r="G61" s="396">
        <v>150</v>
      </c>
      <c r="H61" s="281">
        <v>20</v>
      </c>
      <c r="J61" s="23">
        <f>H61*J71/H71</f>
        <v>20</v>
      </c>
      <c r="L61" s="290">
        <f t="shared" si="7"/>
        <v>3</v>
      </c>
      <c r="M61" s="287">
        <f t="shared" si="0"/>
        <v>1</v>
      </c>
      <c r="N61" s="287" t="str">
        <f t="shared" si="8"/>
        <v xml:space="preserve">Макароны отварные </v>
      </c>
    </row>
    <row r="62" spans="1:14" ht="12.75" customHeight="1" x14ac:dyDescent="0.35">
      <c r="A62" s="54" t="s">
        <v>376</v>
      </c>
      <c r="B62" s="51">
        <v>0.3</v>
      </c>
      <c r="C62" s="51">
        <v>0.6</v>
      </c>
      <c r="D62" s="51">
        <v>7.1</v>
      </c>
      <c r="E62" s="50">
        <v>35</v>
      </c>
      <c r="F62" s="268" t="s">
        <v>377</v>
      </c>
      <c r="G62" s="159">
        <v>200</v>
      </c>
      <c r="H62" s="281">
        <v>14</v>
      </c>
      <c r="J62" s="23">
        <f>H62*J71/H71</f>
        <v>14</v>
      </c>
      <c r="L62" s="290">
        <f t="shared" si="7"/>
        <v>3</v>
      </c>
      <c r="M62" s="287">
        <f t="shared" si="0"/>
        <v>1</v>
      </c>
      <c r="N62" s="287" t="str">
        <f t="shared" si="8"/>
        <v>Чай с облепихой и сахаром 200 (СОШ_2022)</v>
      </c>
    </row>
    <row r="63" spans="1:14" ht="12.75" customHeight="1" x14ac:dyDescent="0.35">
      <c r="A63" s="185" t="s">
        <v>235</v>
      </c>
      <c r="B63" s="285">
        <v>3.95</v>
      </c>
      <c r="C63" s="285">
        <v>0.5</v>
      </c>
      <c r="D63" s="285">
        <v>24.15</v>
      </c>
      <c r="E63" s="191">
        <v>118</v>
      </c>
      <c r="F63" s="173" t="s">
        <v>148</v>
      </c>
      <c r="G63" s="389">
        <v>50</v>
      </c>
      <c r="H63" s="281">
        <v>3</v>
      </c>
      <c r="J63" s="23">
        <f>H63*J71/H71</f>
        <v>3</v>
      </c>
      <c r="L63" s="290">
        <f t="shared" si="7"/>
        <v>3</v>
      </c>
      <c r="M63" s="287">
        <f t="shared" si="0"/>
        <v>1</v>
      </c>
      <c r="N63" s="287" t="str">
        <f t="shared" si="8"/>
        <v>Батон витаминизированный</v>
      </c>
    </row>
    <row r="64" spans="1:14" ht="12.75" customHeight="1" x14ac:dyDescent="0.35">
      <c r="A64" s="185" t="s">
        <v>235</v>
      </c>
      <c r="B64" s="285">
        <v>1.65</v>
      </c>
      <c r="C64" s="285">
        <v>0.3</v>
      </c>
      <c r="D64" s="285">
        <v>8.35</v>
      </c>
      <c r="E64" s="191">
        <v>44</v>
      </c>
      <c r="F64" s="173" t="s">
        <v>236</v>
      </c>
      <c r="G64" s="389">
        <v>25</v>
      </c>
      <c r="H64" s="22">
        <v>1.5</v>
      </c>
      <c r="J64" s="23">
        <f>H64*J71/H71</f>
        <v>1.5</v>
      </c>
      <c r="L64" s="290">
        <f t="shared" si="7"/>
        <v>3</v>
      </c>
      <c r="M64" s="287">
        <f t="shared" si="0"/>
        <v>1</v>
      </c>
      <c r="N64" s="287" t="str">
        <f t="shared" si="8"/>
        <v xml:space="preserve">Хлеб ржаной </v>
      </c>
    </row>
    <row r="65" spans="1:14" s="1" customFormat="1" ht="12.75" hidden="1" customHeight="1" x14ac:dyDescent="0.35">
      <c r="A65" s="180"/>
      <c r="B65" s="192"/>
      <c r="C65" s="192"/>
      <c r="D65" s="192"/>
      <c r="E65" s="193"/>
      <c r="F65" s="29"/>
      <c r="G65" s="183"/>
      <c r="H65" s="30"/>
      <c r="J65" s="23">
        <f>H65*J71/H71</f>
        <v>0</v>
      </c>
      <c r="L65" s="41">
        <f t="shared" si="7"/>
        <v>3</v>
      </c>
      <c r="M65" s="39">
        <f t="shared" si="0"/>
        <v>1</v>
      </c>
      <c r="N65" s="39">
        <f t="shared" si="8"/>
        <v>0</v>
      </c>
    </row>
    <row r="66" spans="1:14" s="1" customFormat="1" ht="12.75" hidden="1" customHeight="1" x14ac:dyDescent="0.25">
      <c r="A66" s="17"/>
      <c r="B66" s="18"/>
      <c r="C66" s="18"/>
      <c r="D66" s="18"/>
      <c r="E66" s="17"/>
      <c r="F66" s="28"/>
      <c r="G66" s="149"/>
      <c r="H66" s="22"/>
      <c r="J66" s="23">
        <f>H66*J71/H71</f>
        <v>0</v>
      </c>
      <c r="L66" s="41">
        <f t="shared" si="7"/>
        <v>3</v>
      </c>
      <c r="M66" s="39">
        <f t="shared" si="0"/>
        <v>1</v>
      </c>
      <c r="N66" s="39">
        <f t="shared" si="8"/>
        <v>0</v>
      </c>
    </row>
    <row r="67" spans="1:14" s="1" customFormat="1" ht="12.75" hidden="1" customHeight="1" x14ac:dyDescent="0.35">
      <c r="A67" s="19"/>
      <c r="B67" s="18"/>
      <c r="C67" s="18"/>
      <c r="D67" s="18"/>
      <c r="E67" s="17"/>
      <c r="F67" s="20"/>
      <c r="G67" s="21"/>
      <c r="H67" s="22"/>
      <c r="J67" s="23">
        <f>H67*J71/H71</f>
        <v>0</v>
      </c>
      <c r="L67" s="41">
        <f t="shared" si="7"/>
        <v>3</v>
      </c>
      <c r="M67" s="39">
        <f t="shared" si="0"/>
        <v>1</v>
      </c>
      <c r="N67" s="39">
        <f t="shared" si="8"/>
        <v>0</v>
      </c>
    </row>
    <row r="68" spans="1:14" s="1" customFormat="1" ht="12.75" hidden="1" customHeight="1" x14ac:dyDescent="0.25">
      <c r="A68" s="17"/>
      <c r="B68" s="18"/>
      <c r="C68" s="18"/>
      <c r="D68" s="18"/>
      <c r="E68" s="17"/>
      <c r="F68" s="28"/>
      <c r="G68" s="21"/>
      <c r="H68" s="22"/>
      <c r="J68" s="23">
        <f>H68*J71/H71</f>
        <v>0</v>
      </c>
      <c r="L68" s="41">
        <f t="shared" si="7"/>
        <v>3</v>
      </c>
      <c r="M68" s="39">
        <f t="shared" si="0"/>
        <v>1</v>
      </c>
      <c r="N68" s="39">
        <f t="shared" si="8"/>
        <v>0</v>
      </c>
    </row>
    <row r="69" spans="1:14" s="1" customFormat="1" ht="12.75" hidden="1" customHeight="1" x14ac:dyDescent="0.35">
      <c r="A69" s="19"/>
      <c r="B69" s="18"/>
      <c r="C69" s="18"/>
      <c r="D69" s="18"/>
      <c r="E69" s="17"/>
      <c r="F69" s="20"/>
      <c r="G69" s="21"/>
      <c r="H69" s="22"/>
      <c r="J69" s="23">
        <f>H69*J71/H71</f>
        <v>0</v>
      </c>
      <c r="L69" s="41">
        <f t="shared" si="7"/>
        <v>3</v>
      </c>
      <c r="M69" s="39">
        <f t="shared" ref="M69:M132" si="10">M68</f>
        <v>1</v>
      </c>
      <c r="N69" s="39">
        <f t="shared" si="8"/>
        <v>0</v>
      </c>
    </row>
    <row r="70" spans="1:14" s="1" customFormat="1" ht="12.75" hidden="1" customHeight="1" x14ac:dyDescent="0.35">
      <c r="A70" s="19"/>
      <c r="B70" s="18"/>
      <c r="C70" s="18"/>
      <c r="D70" s="18"/>
      <c r="E70" s="17"/>
      <c r="F70" s="20"/>
      <c r="G70" s="21"/>
      <c r="H70" s="22"/>
      <c r="J70" s="23">
        <f>H70*J71/H71</f>
        <v>0</v>
      </c>
      <c r="L70" s="41">
        <f t="shared" si="7"/>
        <v>3</v>
      </c>
      <c r="M70" s="39">
        <f t="shared" si="10"/>
        <v>1</v>
      </c>
      <c r="N70" s="39">
        <f t="shared" si="8"/>
        <v>0</v>
      </c>
    </row>
    <row r="71" spans="1:14" ht="12.75" customHeight="1" x14ac:dyDescent="0.35">
      <c r="A71" s="291"/>
      <c r="B71" s="292">
        <f>SUBTOTAL(9,B58:B70)</f>
        <v>30.369999999999997</v>
      </c>
      <c r="C71" s="292">
        <f t="shared" ref="C71:E71" si="11">SUBTOTAL(9,C58:C70)</f>
        <v>42.17</v>
      </c>
      <c r="D71" s="292">
        <f t="shared" si="11"/>
        <v>123.63</v>
      </c>
      <c r="E71" s="293">
        <f t="shared" si="11"/>
        <v>1005</v>
      </c>
      <c r="F71" s="294" t="s">
        <v>18</v>
      </c>
      <c r="G71" s="394"/>
      <c r="H71" s="296">
        <f>SUBTOTAL(9,H53:H56,H58:H64)</f>
        <v>259</v>
      </c>
      <c r="J71" s="32">
        <f>D50</f>
        <v>259</v>
      </c>
      <c r="L71" s="290">
        <f t="shared" si="7"/>
        <v>3</v>
      </c>
      <c r="M71" s="287">
        <f t="shared" si="10"/>
        <v>1</v>
      </c>
      <c r="N71" s="287">
        <v>1</v>
      </c>
    </row>
    <row r="72" spans="1:14" ht="12.75" customHeight="1" x14ac:dyDescent="0.35">
      <c r="A72" s="297"/>
      <c r="B72" s="298"/>
      <c r="C72" s="298"/>
      <c r="D72" s="298"/>
      <c r="E72" s="299"/>
      <c r="F72" s="300"/>
      <c r="G72" s="301"/>
      <c r="H72" s="302"/>
      <c r="J72" s="38"/>
      <c r="L72" s="290">
        <f t="shared" si="7"/>
        <v>3</v>
      </c>
      <c r="M72" s="287">
        <f t="shared" si="10"/>
        <v>1</v>
      </c>
      <c r="N72" s="287">
        <v>1</v>
      </c>
    </row>
    <row r="73" spans="1:14" ht="21" x14ac:dyDescent="0.35">
      <c r="A73" s="275"/>
      <c r="B73" s="275"/>
      <c r="C73" s="275"/>
      <c r="D73" s="443">
        <f>х!H$6</f>
        <v>303.32</v>
      </c>
      <c r="E73" s="444"/>
      <c r="F73" s="445" t="str">
        <f>х!I$6</f>
        <v>ДОВЗ (5-11)</v>
      </c>
      <c r="G73" s="446"/>
      <c r="H73" s="446"/>
      <c r="I73" s="270"/>
      <c r="J73" s="13"/>
      <c r="K73" s="13"/>
      <c r="L73" s="289">
        <f>L50+1</f>
        <v>4</v>
      </c>
      <c r="M73" s="287">
        <f t="shared" si="10"/>
        <v>1</v>
      </c>
      <c r="N73" s="287">
        <v>1</v>
      </c>
    </row>
    <row r="74" spans="1:14" ht="12.75" customHeight="1" x14ac:dyDescent="0.35">
      <c r="A74" s="437" t="s">
        <v>3</v>
      </c>
      <c r="B74" s="438" t="s">
        <v>4</v>
      </c>
      <c r="C74" s="438"/>
      <c r="D74" s="438"/>
      <c r="E74" s="439" t="s">
        <v>5</v>
      </c>
      <c r="F74" s="440" t="s">
        <v>6</v>
      </c>
      <c r="G74" s="441" t="s">
        <v>7</v>
      </c>
      <c r="H74" s="442" t="s">
        <v>8</v>
      </c>
      <c r="L74" s="290">
        <f>L73</f>
        <v>4</v>
      </c>
      <c r="M74" s="287">
        <f t="shared" si="10"/>
        <v>1</v>
      </c>
      <c r="N74" s="287">
        <v>1</v>
      </c>
    </row>
    <row r="75" spans="1:14" ht="12.75" customHeight="1" x14ac:dyDescent="0.35">
      <c r="A75" s="437"/>
      <c r="B75" s="277" t="s">
        <v>9</v>
      </c>
      <c r="C75" s="278" t="s">
        <v>10</v>
      </c>
      <c r="D75" s="278" t="s">
        <v>11</v>
      </c>
      <c r="E75" s="439"/>
      <c r="F75" s="440"/>
      <c r="G75" s="441"/>
      <c r="H75" s="442"/>
      <c r="L75" s="290">
        <f t="shared" ref="L75:L95" si="12">L74</f>
        <v>4</v>
      </c>
      <c r="M75" s="287">
        <f t="shared" si="10"/>
        <v>1</v>
      </c>
      <c r="N75" s="287">
        <v>1</v>
      </c>
    </row>
    <row r="76" spans="1:14" ht="12.75" customHeight="1" x14ac:dyDescent="0.35">
      <c r="A76" s="228" t="s">
        <v>238</v>
      </c>
      <c r="B76" s="358">
        <v>0.4</v>
      </c>
      <c r="C76" s="358">
        <v>0.4</v>
      </c>
      <c r="D76" s="358">
        <v>9.8000000000000007</v>
      </c>
      <c r="E76" s="238">
        <v>47</v>
      </c>
      <c r="F76" s="359" t="s">
        <v>240</v>
      </c>
      <c r="G76" s="389">
        <v>100</v>
      </c>
      <c r="H76" s="281">
        <v>30</v>
      </c>
      <c r="J76" s="23">
        <f>H76*J94/H94</f>
        <v>30.000000000000004</v>
      </c>
      <c r="L76" s="290">
        <f t="shared" si="12"/>
        <v>4</v>
      </c>
      <c r="M76" s="287">
        <f t="shared" si="10"/>
        <v>1</v>
      </c>
      <c r="N76" s="287" t="str">
        <f>F76</f>
        <v>Яблоко</v>
      </c>
    </row>
    <row r="77" spans="1:14" ht="12.75" customHeight="1" x14ac:dyDescent="0.35">
      <c r="A77" s="234" t="s">
        <v>239</v>
      </c>
      <c r="B77" s="280">
        <v>18.579999999999998</v>
      </c>
      <c r="C77" s="280">
        <v>33.1</v>
      </c>
      <c r="D77" s="280">
        <v>3.52</v>
      </c>
      <c r="E77" s="240">
        <v>386</v>
      </c>
      <c r="F77" s="235" t="s">
        <v>91</v>
      </c>
      <c r="G77" s="396">
        <v>200</v>
      </c>
      <c r="H77" s="281">
        <f>4.49+64.35+4.68+4.87</f>
        <v>78.389999999999986</v>
      </c>
      <c r="J77" s="23">
        <f>H77*J94/H94</f>
        <v>78.389999999999986</v>
      </c>
      <c r="L77" s="290">
        <f t="shared" si="12"/>
        <v>4</v>
      </c>
      <c r="M77" s="287">
        <f t="shared" si="10"/>
        <v>1</v>
      </c>
      <c r="N77" s="287" t="str">
        <f t="shared" ref="N77:N93" si="13">F77</f>
        <v>Омлет натуральный 200 (СОШ_2018)</v>
      </c>
    </row>
    <row r="78" spans="1:14" ht="12.75" customHeight="1" x14ac:dyDescent="0.35">
      <c r="A78" s="234" t="s">
        <v>295</v>
      </c>
      <c r="B78" s="280">
        <v>3.05</v>
      </c>
      <c r="C78" s="280">
        <v>2.4</v>
      </c>
      <c r="D78" s="280">
        <v>23.11</v>
      </c>
      <c r="E78" s="240">
        <v>119</v>
      </c>
      <c r="F78" s="235" t="s">
        <v>296</v>
      </c>
      <c r="G78" s="396">
        <v>200</v>
      </c>
      <c r="H78" s="281">
        <v>15</v>
      </c>
      <c r="J78" s="23">
        <f>H78*J94/H94</f>
        <v>15.000000000000002</v>
      </c>
      <c r="L78" s="290">
        <f t="shared" si="12"/>
        <v>4</v>
      </c>
      <c r="M78" s="287">
        <f t="shared" si="10"/>
        <v>1</v>
      </c>
      <c r="N78" s="287" t="str">
        <f t="shared" si="13"/>
        <v>Кофейный напиток с молоком</v>
      </c>
    </row>
    <row r="79" spans="1:14" ht="12.75" customHeight="1" x14ac:dyDescent="0.35">
      <c r="A79" s="185" t="s">
        <v>235</v>
      </c>
      <c r="B79" s="285">
        <v>3.95</v>
      </c>
      <c r="C79" s="285">
        <v>0.5</v>
      </c>
      <c r="D79" s="285">
        <v>24.15</v>
      </c>
      <c r="E79" s="191">
        <v>118</v>
      </c>
      <c r="F79" s="173" t="s">
        <v>148</v>
      </c>
      <c r="G79" s="389">
        <v>50</v>
      </c>
      <c r="H79" s="281">
        <v>3</v>
      </c>
      <c r="J79" s="23">
        <f>H79*J94/H94</f>
        <v>3</v>
      </c>
      <c r="L79" s="290">
        <f t="shared" si="12"/>
        <v>4</v>
      </c>
      <c r="M79" s="287">
        <f t="shared" si="10"/>
        <v>1</v>
      </c>
      <c r="N79" s="287" t="str">
        <f t="shared" si="13"/>
        <v>Батон витаминизированный</v>
      </c>
    </row>
    <row r="80" spans="1:14" s="1" customFormat="1" ht="12.75" hidden="1" customHeight="1" x14ac:dyDescent="0.35">
      <c r="A80" s="47"/>
      <c r="B80" s="44"/>
      <c r="C80" s="44"/>
      <c r="D80" s="44"/>
      <c r="E80" s="43"/>
      <c r="F80" s="45"/>
      <c r="G80" s="147"/>
      <c r="H80" s="22"/>
      <c r="J80" s="23">
        <f>H80*J94/H94</f>
        <v>0</v>
      </c>
      <c r="L80" s="41">
        <f t="shared" si="12"/>
        <v>4</v>
      </c>
      <c r="M80" s="39">
        <f t="shared" si="10"/>
        <v>1</v>
      </c>
      <c r="N80" s="39">
        <f t="shared" si="13"/>
        <v>0</v>
      </c>
    </row>
    <row r="81" spans="1:14" ht="12.75" customHeight="1" x14ac:dyDescent="0.35">
      <c r="A81" s="54"/>
      <c r="B81" s="65">
        <f>SUM(B76:B80)</f>
        <v>25.979999999999997</v>
      </c>
      <c r="C81" s="65">
        <f>SUM(C76:C80)</f>
        <v>36.4</v>
      </c>
      <c r="D81" s="65">
        <f>SUM(D76:D80)</f>
        <v>60.58</v>
      </c>
      <c r="E81" s="66">
        <f>SUM(E76:E80)</f>
        <v>670</v>
      </c>
      <c r="F81" s="264" t="s">
        <v>18</v>
      </c>
      <c r="G81" s="402"/>
      <c r="H81" s="286"/>
      <c r="J81" s="23">
        <f>H81*J94/H94</f>
        <v>0</v>
      </c>
      <c r="L81" s="290">
        <f t="shared" si="12"/>
        <v>4</v>
      </c>
      <c r="M81" s="287">
        <f t="shared" si="10"/>
        <v>1</v>
      </c>
      <c r="N81" s="287" t="str">
        <f t="shared" si="13"/>
        <v>Итого</v>
      </c>
    </row>
    <row r="82" spans="1:14" ht="12.75" customHeight="1" x14ac:dyDescent="0.35">
      <c r="A82" s="422" t="s">
        <v>246</v>
      </c>
      <c r="B82" s="225">
        <v>1.83</v>
      </c>
      <c r="C82" s="225">
        <v>4.84</v>
      </c>
      <c r="D82" s="225">
        <v>8.94</v>
      </c>
      <c r="E82" s="226">
        <v>86</v>
      </c>
      <c r="F82" s="235" t="s">
        <v>459</v>
      </c>
      <c r="G82" s="357">
        <v>100</v>
      </c>
      <c r="H82" s="281">
        <v>25</v>
      </c>
      <c r="J82" s="23">
        <f>H82*J94/H94</f>
        <v>25</v>
      </c>
      <c r="L82" s="290">
        <f t="shared" si="12"/>
        <v>4</v>
      </c>
      <c r="M82" s="287">
        <f t="shared" si="10"/>
        <v>1</v>
      </c>
      <c r="N82" s="287" t="str">
        <f t="shared" si="13"/>
        <v>Икра свекольная</v>
      </c>
    </row>
    <row r="83" spans="1:14" ht="12.75" customHeight="1" x14ac:dyDescent="0.35">
      <c r="A83" s="234" t="s">
        <v>230</v>
      </c>
      <c r="B83" s="282">
        <v>8.9</v>
      </c>
      <c r="C83" s="282">
        <v>6.78</v>
      </c>
      <c r="D83" s="282">
        <v>40.89</v>
      </c>
      <c r="E83" s="238">
        <v>262</v>
      </c>
      <c r="F83" s="229" t="s">
        <v>237</v>
      </c>
      <c r="G83" s="388">
        <v>270</v>
      </c>
      <c r="H83" s="281">
        <v>25</v>
      </c>
      <c r="J83" s="23">
        <f>H83*J94/H94</f>
        <v>25</v>
      </c>
      <c r="L83" s="290">
        <f t="shared" si="12"/>
        <v>4</v>
      </c>
      <c r="M83" s="287">
        <f t="shared" si="10"/>
        <v>1</v>
      </c>
      <c r="N83" s="287" t="str">
        <f t="shared" si="13"/>
        <v>Суп картофельный с бобовыми с гренками 250/20</v>
      </c>
    </row>
    <row r="84" spans="1:14" ht="12.75" customHeight="1" x14ac:dyDescent="0.35">
      <c r="A84" s="283" t="s">
        <v>374</v>
      </c>
      <c r="B84" s="114">
        <v>10.64</v>
      </c>
      <c r="C84" s="114">
        <v>28.19</v>
      </c>
      <c r="D84" s="114">
        <v>2.89</v>
      </c>
      <c r="E84" s="115">
        <v>309</v>
      </c>
      <c r="F84" s="284" t="s">
        <v>440</v>
      </c>
      <c r="G84" s="388">
        <v>100</v>
      </c>
      <c r="H84" s="281">
        <f>6.29+66.79+6.54+6.81</f>
        <v>86.430000000000021</v>
      </c>
      <c r="J84" s="23">
        <f>H84*J94/H94</f>
        <v>86.430000000000021</v>
      </c>
      <c r="L84" s="290">
        <f t="shared" si="12"/>
        <v>4</v>
      </c>
      <c r="M84" s="287">
        <f t="shared" si="10"/>
        <v>1</v>
      </c>
      <c r="N84" s="287" t="str">
        <f t="shared" si="13"/>
        <v>Гуляш 50/50 (СОШ_2018)</v>
      </c>
    </row>
    <row r="85" spans="1:14" ht="12.75" customHeight="1" x14ac:dyDescent="0.35">
      <c r="A85" s="234" t="s">
        <v>232</v>
      </c>
      <c r="B85" s="280">
        <v>6.4</v>
      </c>
      <c r="C85" s="280">
        <v>5.87</v>
      </c>
      <c r="D85" s="280">
        <v>42.71</v>
      </c>
      <c r="E85" s="240">
        <v>254</v>
      </c>
      <c r="F85" s="235" t="s">
        <v>233</v>
      </c>
      <c r="G85" s="396">
        <v>180</v>
      </c>
      <c r="H85" s="281">
        <v>22</v>
      </c>
      <c r="J85" s="23">
        <f>H85*J94/H94</f>
        <v>22</v>
      </c>
      <c r="L85" s="290">
        <f t="shared" si="12"/>
        <v>4</v>
      </c>
      <c r="M85" s="287">
        <f t="shared" si="10"/>
        <v>1</v>
      </c>
      <c r="N85" s="287" t="str">
        <f t="shared" si="13"/>
        <v xml:space="preserve">Макароны отварные </v>
      </c>
    </row>
    <row r="86" spans="1:14" ht="12.75" customHeight="1" x14ac:dyDescent="0.35">
      <c r="A86" s="54" t="s">
        <v>376</v>
      </c>
      <c r="B86" s="51">
        <v>0.3</v>
      </c>
      <c r="C86" s="51">
        <v>0.6</v>
      </c>
      <c r="D86" s="51">
        <v>7.1</v>
      </c>
      <c r="E86" s="50">
        <v>35</v>
      </c>
      <c r="F86" s="268" t="s">
        <v>377</v>
      </c>
      <c r="G86" s="159">
        <v>200</v>
      </c>
      <c r="H86" s="281">
        <v>14</v>
      </c>
      <c r="J86" s="23">
        <f>H86*J94/H94</f>
        <v>13.999999999999998</v>
      </c>
      <c r="L86" s="290">
        <f t="shared" si="12"/>
        <v>4</v>
      </c>
      <c r="M86" s="287">
        <f t="shared" si="10"/>
        <v>1</v>
      </c>
      <c r="N86" s="287" t="str">
        <f t="shared" si="13"/>
        <v>Чай с облепихой и сахаром 200 (СОШ_2022)</v>
      </c>
    </row>
    <row r="87" spans="1:14" ht="12.75" customHeight="1" x14ac:dyDescent="0.35">
      <c r="A87" s="185" t="s">
        <v>235</v>
      </c>
      <c r="B87" s="285">
        <v>3.95</v>
      </c>
      <c r="C87" s="285">
        <v>0.5</v>
      </c>
      <c r="D87" s="285">
        <v>24.15</v>
      </c>
      <c r="E87" s="191">
        <v>118</v>
      </c>
      <c r="F87" s="173" t="s">
        <v>148</v>
      </c>
      <c r="G87" s="389">
        <v>50</v>
      </c>
      <c r="H87" s="281">
        <v>3</v>
      </c>
      <c r="J87" s="23">
        <f>H87*J94/H94</f>
        <v>3</v>
      </c>
      <c r="L87" s="290">
        <f t="shared" si="12"/>
        <v>4</v>
      </c>
      <c r="M87" s="287">
        <f t="shared" si="10"/>
        <v>1</v>
      </c>
      <c r="N87" s="287" t="str">
        <f t="shared" si="13"/>
        <v>Батон витаминизированный</v>
      </c>
    </row>
    <row r="88" spans="1:14" ht="12.75" customHeight="1" x14ac:dyDescent="0.35">
      <c r="A88" s="185" t="s">
        <v>235</v>
      </c>
      <c r="B88" s="285">
        <v>1.65</v>
      </c>
      <c r="C88" s="285">
        <v>0.3</v>
      </c>
      <c r="D88" s="285">
        <v>8.35</v>
      </c>
      <c r="E88" s="191">
        <v>44</v>
      </c>
      <c r="F88" s="173" t="s">
        <v>236</v>
      </c>
      <c r="G88" s="389">
        <v>25</v>
      </c>
      <c r="H88" s="281">
        <v>1.5</v>
      </c>
      <c r="J88" s="23">
        <f>H88*J94/H94</f>
        <v>1.5</v>
      </c>
      <c r="L88" s="290">
        <f t="shared" si="12"/>
        <v>4</v>
      </c>
      <c r="M88" s="287">
        <f t="shared" si="10"/>
        <v>1</v>
      </c>
      <c r="N88" s="287" t="str">
        <f t="shared" si="13"/>
        <v xml:space="preserve">Хлеб ржаной </v>
      </c>
    </row>
    <row r="89" spans="1:14" s="1" customFormat="1" ht="12.75" hidden="1" customHeight="1" x14ac:dyDescent="0.25">
      <c r="A89" s="17"/>
      <c r="B89" s="18"/>
      <c r="C89" s="18"/>
      <c r="D89" s="18"/>
      <c r="E89" s="17"/>
      <c r="F89" s="28"/>
      <c r="G89" s="21"/>
      <c r="H89" s="22"/>
      <c r="J89" s="23">
        <f>H89*J94/H94</f>
        <v>0</v>
      </c>
      <c r="L89" s="41">
        <f t="shared" si="12"/>
        <v>4</v>
      </c>
      <c r="M89" s="39">
        <f t="shared" si="10"/>
        <v>1</v>
      </c>
      <c r="N89" s="39">
        <f t="shared" si="13"/>
        <v>0</v>
      </c>
    </row>
    <row r="90" spans="1:14" s="1" customFormat="1" ht="12.75" hidden="1" customHeight="1" x14ac:dyDescent="0.35">
      <c r="A90" s="19"/>
      <c r="B90" s="18"/>
      <c r="C90" s="18"/>
      <c r="D90" s="18"/>
      <c r="E90" s="17"/>
      <c r="F90" s="20"/>
      <c r="G90" s="21"/>
      <c r="H90" s="22"/>
      <c r="J90" s="23">
        <f>H90*J94/H94</f>
        <v>0</v>
      </c>
      <c r="L90" s="41">
        <f t="shared" si="12"/>
        <v>4</v>
      </c>
      <c r="M90" s="39">
        <f t="shared" si="10"/>
        <v>1</v>
      </c>
      <c r="N90" s="39">
        <f t="shared" si="13"/>
        <v>0</v>
      </c>
    </row>
    <row r="91" spans="1:14" s="1" customFormat="1" ht="12.75" hidden="1" customHeight="1" x14ac:dyDescent="0.25">
      <c r="A91" s="17"/>
      <c r="B91" s="18"/>
      <c r="C91" s="18"/>
      <c r="D91" s="18"/>
      <c r="E91" s="17"/>
      <c r="F91" s="28"/>
      <c r="G91" s="21"/>
      <c r="H91" s="22"/>
      <c r="J91" s="23">
        <f>H91*J94/H94</f>
        <v>0</v>
      </c>
      <c r="L91" s="41">
        <f t="shared" si="12"/>
        <v>4</v>
      </c>
      <c r="M91" s="39">
        <f t="shared" si="10"/>
        <v>1</v>
      </c>
      <c r="N91" s="39">
        <f t="shared" si="13"/>
        <v>0</v>
      </c>
    </row>
    <row r="92" spans="1:14" s="1" customFormat="1" ht="12.75" hidden="1" customHeight="1" x14ac:dyDescent="0.35">
      <c r="A92" s="19"/>
      <c r="B92" s="18"/>
      <c r="C92" s="18"/>
      <c r="D92" s="18"/>
      <c r="E92" s="17"/>
      <c r="F92" s="20"/>
      <c r="G92" s="21"/>
      <c r="H92" s="22"/>
      <c r="J92" s="23">
        <f>H92*J94/H94</f>
        <v>0</v>
      </c>
      <c r="L92" s="41">
        <f t="shared" si="12"/>
        <v>4</v>
      </c>
      <c r="M92" s="39">
        <f t="shared" si="10"/>
        <v>1</v>
      </c>
      <c r="N92" s="39">
        <f t="shared" si="13"/>
        <v>0</v>
      </c>
    </row>
    <row r="93" spans="1:14" s="1" customFormat="1" ht="12.75" hidden="1" customHeight="1" x14ac:dyDescent="0.35">
      <c r="A93" s="19"/>
      <c r="B93" s="18"/>
      <c r="C93" s="18"/>
      <c r="D93" s="18"/>
      <c r="E93" s="17"/>
      <c r="F93" s="20"/>
      <c r="G93" s="21"/>
      <c r="H93" s="22"/>
      <c r="J93" s="23">
        <f>H93*J94/H94</f>
        <v>0</v>
      </c>
      <c r="L93" s="41">
        <f t="shared" si="12"/>
        <v>4</v>
      </c>
      <c r="M93" s="39">
        <f t="shared" si="10"/>
        <v>1</v>
      </c>
      <c r="N93" s="39">
        <f t="shared" si="13"/>
        <v>0</v>
      </c>
    </row>
    <row r="94" spans="1:14" ht="12.75" customHeight="1" x14ac:dyDescent="0.35">
      <c r="A94" s="291"/>
      <c r="B94" s="292">
        <f>SUBTOTAL(9,B82:B93)</f>
        <v>33.67</v>
      </c>
      <c r="C94" s="292">
        <f t="shared" ref="C94:E94" si="14">SUBTOTAL(9,C82:C93)</f>
        <v>47.08</v>
      </c>
      <c r="D94" s="292">
        <f t="shared" si="14"/>
        <v>135.03</v>
      </c>
      <c r="E94" s="293">
        <f t="shared" si="14"/>
        <v>1108</v>
      </c>
      <c r="F94" s="294" t="s">
        <v>18</v>
      </c>
      <c r="G94" s="295"/>
      <c r="H94" s="296">
        <f>SUBTOTAL(9,H76:H79,H82:H88)</f>
        <v>303.32</v>
      </c>
      <c r="J94" s="32">
        <f>D73</f>
        <v>303.32</v>
      </c>
      <c r="L94" s="290">
        <f t="shared" si="12"/>
        <v>4</v>
      </c>
      <c r="M94" s="287">
        <f t="shared" si="10"/>
        <v>1</v>
      </c>
      <c r="N94" s="287">
        <v>1</v>
      </c>
    </row>
    <row r="95" spans="1:14" ht="12.75" customHeight="1" x14ac:dyDescent="0.35">
      <c r="A95" s="297"/>
      <c r="B95" s="298"/>
      <c r="C95" s="298"/>
      <c r="D95" s="298"/>
      <c r="E95" s="299"/>
      <c r="F95" s="300"/>
      <c r="G95" s="301"/>
      <c r="H95" s="302"/>
      <c r="J95" s="38"/>
      <c r="L95" s="290">
        <f t="shared" si="12"/>
        <v>4</v>
      </c>
      <c r="M95" s="287">
        <f t="shared" si="10"/>
        <v>1</v>
      </c>
      <c r="N95" s="287">
        <v>1</v>
      </c>
    </row>
    <row r="96" spans="1:14" ht="21" x14ac:dyDescent="0.35">
      <c r="A96" s="275"/>
      <c r="B96" s="275"/>
      <c r="C96" s="275"/>
      <c r="D96" s="443">
        <f>х!H$7</f>
        <v>107.91</v>
      </c>
      <c r="E96" s="444"/>
      <c r="F96" s="445" t="str">
        <f>х!I$7</f>
        <v>Завтрак 1-4 (льготное питание)</v>
      </c>
      <c r="G96" s="446"/>
      <c r="H96" s="446"/>
      <c r="I96" s="270"/>
      <c r="J96" s="13"/>
      <c r="K96" s="13"/>
      <c r="L96" s="289">
        <f>L73+1</f>
        <v>5</v>
      </c>
      <c r="M96" s="287">
        <f t="shared" si="10"/>
        <v>1</v>
      </c>
      <c r="N96" s="287">
        <v>1</v>
      </c>
    </row>
    <row r="97" spans="1:14" ht="12.75" customHeight="1" x14ac:dyDescent="0.35">
      <c r="A97" s="437" t="s">
        <v>3</v>
      </c>
      <c r="B97" s="438" t="s">
        <v>4</v>
      </c>
      <c r="C97" s="438"/>
      <c r="D97" s="438"/>
      <c r="E97" s="439" t="s">
        <v>5</v>
      </c>
      <c r="F97" s="440" t="s">
        <v>6</v>
      </c>
      <c r="G97" s="441" t="s">
        <v>7</v>
      </c>
      <c r="H97" s="442" t="s">
        <v>8</v>
      </c>
      <c r="L97" s="290">
        <f>L96</f>
        <v>5</v>
      </c>
      <c r="M97" s="287">
        <f t="shared" si="10"/>
        <v>1</v>
      </c>
      <c r="N97" s="287">
        <v>1</v>
      </c>
    </row>
    <row r="98" spans="1:14" ht="12.75" customHeight="1" x14ac:dyDescent="0.35">
      <c r="A98" s="437"/>
      <c r="B98" s="277" t="s">
        <v>9</v>
      </c>
      <c r="C98" s="278" t="s">
        <v>10</v>
      </c>
      <c r="D98" s="278" t="s">
        <v>11</v>
      </c>
      <c r="E98" s="439"/>
      <c r="F98" s="440"/>
      <c r="G98" s="441"/>
      <c r="H98" s="442"/>
      <c r="L98" s="290">
        <f t="shared" ref="L98:L118" si="15">L97</f>
        <v>5</v>
      </c>
      <c r="M98" s="287">
        <f t="shared" si="10"/>
        <v>1</v>
      </c>
      <c r="N98" s="287">
        <v>1</v>
      </c>
    </row>
    <row r="99" spans="1:14" ht="12.75" customHeight="1" x14ac:dyDescent="0.35">
      <c r="A99" s="234" t="s">
        <v>238</v>
      </c>
      <c r="B99" s="282">
        <v>0.4</v>
      </c>
      <c r="C99" s="282">
        <v>0.4</v>
      </c>
      <c r="D99" s="282">
        <v>9.8000000000000007</v>
      </c>
      <c r="E99" s="238">
        <v>47</v>
      </c>
      <c r="F99" s="229" t="s">
        <v>240</v>
      </c>
      <c r="G99" s="389">
        <v>100</v>
      </c>
      <c r="H99" s="281">
        <v>30</v>
      </c>
      <c r="J99" s="23">
        <f>H99*J117/H117</f>
        <v>30</v>
      </c>
      <c r="L99" s="290">
        <f t="shared" si="15"/>
        <v>5</v>
      </c>
      <c r="M99" s="287">
        <f t="shared" si="10"/>
        <v>1</v>
      </c>
      <c r="N99" s="287" t="str">
        <f>F99</f>
        <v>Яблоко</v>
      </c>
    </row>
    <row r="100" spans="1:14" ht="12.75" customHeight="1" x14ac:dyDescent="0.35">
      <c r="A100" s="234" t="s">
        <v>239</v>
      </c>
      <c r="B100" s="280">
        <v>13.94</v>
      </c>
      <c r="C100" s="280">
        <v>24.83</v>
      </c>
      <c r="D100" s="280">
        <v>2.64</v>
      </c>
      <c r="E100" s="240">
        <v>289</v>
      </c>
      <c r="F100" s="235" t="s">
        <v>88</v>
      </c>
      <c r="G100" s="396">
        <v>150</v>
      </c>
      <c r="H100" s="281">
        <f>47.93+3.84+3.99+4.15</f>
        <v>59.91</v>
      </c>
      <c r="J100" s="23">
        <f>H100*J117/H117</f>
        <v>59.91</v>
      </c>
      <c r="L100" s="290">
        <f t="shared" si="15"/>
        <v>5</v>
      </c>
      <c r="M100" s="287">
        <f t="shared" si="10"/>
        <v>1</v>
      </c>
      <c r="N100" s="287" t="str">
        <f t="shared" ref="N100:N116" si="16">F100</f>
        <v>Омлет натуральный 150 (СОШ_2018)</v>
      </c>
    </row>
    <row r="101" spans="1:14" ht="12.75" customHeight="1" x14ac:dyDescent="0.35">
      <c r="A101" s="234" t="s">
        <v>295</v>
      </c>
      <c r="B101" s="280">
        <v>3.05</v>
      </c>
      <c r="C101" s="280">
        <v>2.4</v>
      </c>
      <c r="D101" s="280">
        <v>23.11</v>
      </c>
      <c r="E101" s="240">
        <v>119</v>
      </c>
      <c r="F101" s="235" t="s">
        <v>296</v>
      </c>
      <c r="G101" s="396">
        <v>200</v>
      </c>
      <c r="H101" s="281">
        <v>15</v>
      </c>
      <c r="J101" s="23">
        <f>H101*J117/H117</f>
        <v>15</v>
      </c>
      <c r="L101" s="290">
        <f t="shared" si="15"/>
        <v>5</v>
      </c>
      <c r="M101" s="287">
        <f t="shared" si="10"/>
        <v>1</v>
      </c>
      <c r="N101" s="287" t="str">
        <f t="shared" si="16"/>
        <v>Кофейный напиток с молоком</v>
      </c>
    </row>
    <row r="102" spans="1:14" ht="12.75" customHeight="1" x14ac:dyDescent="0.35">
      <c r="A102" s="185" t="s">
        <v>235</v>
      </c>
      <c r="B102" s="285">
        <v>3.95</v>
      </c>
      <c r="C102" s="285">
        <v>0.5</v>
      </c>
      <c r="D102" s="285">
        <v>24.15</v>
      </c>
      <c r="E102" s="191">
        <v>118</v>
      </c>
      <c r="F102" s="173" t="s">
        <v>148</v>
      </c>
      <c r="G102" s="389">
        <v>50</v>
      </c>
      <c r="H102" s="281">
        <v>3</v>
      </c>
      <c r="J102" s="23">
        <f>H102*J117/H117</f>
        <v>3.0000000000000004</v>
      </c>
      <c r="L102" s="290">
        <f t="shared" si="15"/>
        <v>5</v>
      </c>
      <c r="M102" s="287">
        <f t="shared" si="10"/>
        <v>1</v>
      </c>
      <c r="N102" s="287" t="str">
        <f t="shared" si="16"/>
        <v>Батон витаминизированный</v>
      </c>
    </row>
    <row r="103" spans="1:14" s="1" customFormat="1" ht="12.75" hidden="1" customHeight="1" x14ac:dyDescent="0.35">
      <c r="A103" s="47"/>
      <c r="B103" s="44"/>
      <c r="C103" s="44"/>
      <c r="D103" s="44"/>
      <c r="E103" s="43"/>
      <c r="F103" s="45"/>
      <c r="G103" s="147"/>
      <c r="H103" s="22"/>
      <c r="J103" s="23">
        <f>H103*J117/H117</f>
        <v>0</v>
      </c>
      <c r="L103" s="41">
        <f t="shared" si="15"/>
        <v>5</v>
      </c>
      <c r="M103" s="39">
        <f t="shared" si="10"/>
        <v>1</v>
      </c>
      <c r="N103" s="39">
        <f t="shared" si="16"/>
        <v>0</v>
      </c>
    </row>
    <row r="104" spans="1:14" s="1" customFormat="1" ht="12.75" hidden="1" customHeight="1" x14ac:dyDescent="0.35">
      <c r="A104" s="17"/>
      <c r="B104" s="18"/>
      <c r="C104" s="18"/>
      <c r="D104" s="18"/>
      <c r="E104" s="17"/>
      <c r="F104" s="20"/>
      <c r="G104" s="149"/>
      <c r="H104" s="22"/>
      <c r="J104" s="23">
        <f>H104*J117/H117</f>
        <v>0</v>
      </c>
      <c r="L104" s="41">
        <f t="shared" si="15"/>
        <v>5</v>
      </c>
      <c r="M104" s="39">
        <f t="shared" si="10"/>
        <v>1</v>
      </c>
      <c r="N104" s="39">
        <f t="shared" si="16"/>
        <v>0</v>
      </c>
    </row>
    <row r="105" spans="1:14" s="1" customFormat="1" ht="12.75" hidden="1" customHeight="1" x14ac:dyDescent="0.35">
      <c r="A105" s="17"/>
      <c r="B105" s="18"/>
      <c r="C105" s="18"/>
      <c r="D105" s="18"/>
      <c r="E105" s="17"/>
      <c r="F105" s="20"/>
      <c r="G105" s="150"/>
      <c r="H105" s="22"/>
      <c r="J105" s="23">
        <f>H105*J117/H117</f>
        <v>0</v>
      </c>
      <c r="L105" s="41">
        <f t="shared" si="15"/>
        <v>5</v>
      </c>
      <c r="M105" s="39">
        <f t="shared" si="10"/>
        <v>1</v>
      </c>
      <c r="N105" s="39">
        <f t="shared" si="16"/>
        <v>0</v>
      </c>
    </row>
    <row r="106" spans="1:14" s="1" customFormat="1" ht="12.75" hidden="1" customHeight="1" x14ac:dyDescent="0.35">
      <c r="A106" s="19"/>
      <c r="B106" s="18"/>
      <c r="C106" s="18"/>
      <c r="D106" s="18"/>
      <c r="E106" s="17"/>
      <c r="F106" s="20"/>
      <c r="G106" s="149"/>
      <c r="H106" s="22"/>
      <c r="J106" s="23">
        <f>H106*J117/H117</f>
        <v>0</v>
      </c>
      <c r="L106" s="41">
        <f t="shared" si="15"/>
        <v>5</v>
      </c>
      <c r="M106" s="39">
        <f t="shared" si="10"/>
        <v>1</v>
      </c>
      <c r="N106" s="39">
        <f t="shared" si="16"/>
        <v>0</v>
      </c>
    </row>
    <row r="107" spans="1:14" s="1" customFormat="1" ht="12.75" hidden="1" customHeight="1" x14ac:dyDescent="0.35">
      <c r="A107" s="19"/>
      <c r="B107" s="25"/>
      <c r="C107" s="25"/>
      <c r="D107" s="25"/>
      <c r="E107" s="26"/>
      <c r="F107" s="27"/>
      <c r="G107" s="27"/>
      <c r="H107" s="22"/>
      <c r="J107" s="23">
        <f>H107*J117/H117</f>
        <v>0</v>
      </c>
      <c r="L107" s="41">
        <f t="shared" si="15"/>
        <v>5</v>
      </c>
      <c r="M107" s="39">
        <f t="shared" si="10"/>
        <v>1</v>
      </c>
      <c r="N107" s="39">
        <f t="shared" si="16"/>
        <v>0</v>
      </c>
    </row>
    <row r="108" spans="1:14" s="1" customFormat="1" ht="12.75" hidden="1" customHeight="1" x14ac:dyDescent="0.35">
      <c r="A108" s="17"/>
      <c r="B108" s="18"/>
      <c r="C108" s="18"/>
      <c r="D108" s="18"/>
      <c r="E108" s="17"/>
      <c r="F108" s="20"/>
      <c r="G108" s="21"/>
      <c r="H108" s="22"/>
      <c r="J108" s="23">
        <f>H108*J117/H117</f>
        <v>0</v>
      </c>
      <c r="L108" s="41">
        <f t="shared" si="15"/>
        <v>5</v>
      </c>
      <c r="M108" s="39">
        <f t="shared" si="10"/>
        <v>1</v>
      </c>
      <c r="N108" s="39">
        <f t="shared" si="16"/>
        <v>0</v>
      </c>
    </row>
    <row r="109" spans="1:14" s="1" customFormat="1" ht="12.75" hidden="1" customHeight="1" x14ac:dyDescent="0.35">
      <c r="A109" s="17"/>
      <c r="B109" s="18"/>
      <c r="C109" s="18"/>
      <c r="D109" s="18"/>
      <c r="E109" s="17"/>
      <c r="F109" s="20"/>
      <c r="G109" s="24"/>
      <c r="H109" s="22"/>
      <c r="J109" s="23">
        <f>H109*J117/H117</f>
        <v>0</v>
      </c>
      <c r="L109" s="41">
        <f t="shared" si="15"/>
        <v>5</v>
      </c>
      <c r="M109" s="39">
        <f t="shared" si="10"/>
        <v>1</v>
      </c>
      <c r="N109" s="39">
        <f t="shared" si="16"/>
        <v>0</v>
      </c>
    </row>
    <row r="110" spans="1:14" s="1" customFormat="1" ht="12.75" hidden="1" customHeight="1" x14ac:dyDescent="0.35">
      <c r="A110" s="17"/>
      <c r="B110" s="18"/>
      <c r="C110" s="18"/>
      <c r="D110" s="18"/>
      <c r="E110" s="17"/>
      <c r="F110" s="20"/>
      <c r="G110" s="24"/>
      <c r="H110" s="22"/>
      <c r="J110" s="23">
        <f>H110*J117/H117</f>
        <v>0</v>
      </c>
      <c r="L110" s="41">
        <f t="shared" si="15"/>
        <v>5</v>
      </c>
      <c r="M110" s="39">
        <f t="shared" si="10"/>
        <v>1</v>
      </c>
      <c r="N110" s="39">
        <f t="shared" si="16"/>
        <v>0</v>
      </c>
    </row>
    <row r="111" spans="1:14" s="1" customFormat="1" ht="12.75" hidden="1" customHeight="1" x14ac:dyDescent="0.35">
      <c r="A111" s="19"/>
      <c r="B111" s="18"/>
      <c r="C111" s="18"/>
      <c r="D111" s="18"/>
      <c r="E111" s="17"/>
      <c r="F111" s="20"/>
      <c r="G111" s="21"/>
      <c r="H111" s="22"/>
      <c r="J111" s="23">
        <f>H111*J117/H117</f>
        <v>0</v>
      </c>
      <c r="L111" s="41">
        <f t="shared" si="15"/>
        <v>5</v>
      </c>
      <c r="M111" s="39">
        <f t="shared" si="10"/>
        <v>1</v>
      </c>
      <c r="N111" s="39">
        <f t="shared" si="16"/>
        <v>0</v>
      </c>
    </row>
    <row r="112" spans="1:14" s="1" customFormat="1" ht="12.75" hidden="1" customHeight="1" x14ac:dyDescent="0.25">
      <c r="A112" s="17"/>
      <c r="B112" s="18"/>
      <c r="C112" s="18"/>
      <c r="D112" s="18"/>
      <c r="E112" s="17"/>
      <c r="F112" s="28"/>
      <c r="G112" s="21"/>
      <c r="H112" s="22"/>
      <c r="J112" s="23">
        <f>H112*J117/H117</f>
        <v>0</v>
      </c>
      <c r="L112" s="41">
        <f t="shared" si="15"/>
        <v>5</v>
      </c>
      <c r="M112" s="39">
        <f t="shared" si="10"/>
        <v>1</v>
      </c>
      <c r="N112" s="39">
        <f t="shared" si="16"/>
        <v>0</v>
      </c>
    </row>
    <row r="113" spans="1:14" s="1" customFormat="1" ht="12.75" hidden="1" customHeight="1" x14ac:dyDescent="0.35">
      <c r="A113" s="19"/>
      <c r="B113" s="18"/>
      <c r="C113" s="18"/>
      <c r="D113" s="18"/>
      <c r="E113" s="17"/>
      <c r="F113" s="20"/>
      <c r="G113" s="21"/>
      <c r="H113" s="22"/>
      <c r="J113" s="23">
        <f>H113*J117/H117</f>
        <v>0</v>
      </c>
      <c r="L113" s="41">
        <f t="shared" si="15"/>
        <v>5</v>
      </c>
      <c r="M113" s="39">
        <f t="shared" si="10"/>
        <v>1</v>
      </c>
      <c r="N113" s="39">
        <f t="shared" si="16"/>
        <v>0</v>
      </c>
    </row>
    <row r="114" spans="1:14" s="1" customFormat="1" ht="12.75" hidden="1" customHeight="1" x14ac:dyDescent="0.25">
      <c r="A114" s="17"/>
      <c r="B114" s="18"/>
      <c r="C114" s="18"/>
      <c r="D114" s="18"/>
      <c r="E114" s="17"/>
      <c r="F114" s="28"/>
      <c r="G114" s="21"/>
      <c r="H114" s="22"/>
      <c r="J114" s="23">
        <f>H114*J117/H117</f>
        <v>0</v>
      </c>
      <c r="L114" s="41">
        <f t="shared" si="15"/>
        <v>5</v>
      </c>
      <c r="M114" s="39">
        <f t="shared" si="10"/>
        <v>1</v>
      </c>
      <c r="N114" s="39">
        <f t="shared" si="16"/>
        <v>0</v>
      </c>
    </row>
    <row r="115" spans="1:14" s="1" customFormat="1" ht="12.75" hidden="1" customHeight="1" x14ac:dyDescent="0.35">
      <c r="A115" s="19"/>
      <c r="B115" s="18"/>
      <c r="C115" s="18"/>
      <c r="D115" s="18"/>
      <c r="E115" s="17"/>
      <c r="F115" s="20"/>
      <c r="G115" s="21"/>
      <c r="H115" s="22"/>
      <c r="J115" s="23">
        <f>H115*J117/H117</f>
        <v>0</v>
      </c>
      <c r="L115" s="41">
        <f t="shared" si="15"/>
        <v>5</v>
      </c>
      <c r="M115" s="39">
        <f t="shared" si="10"/>
        <v>1</v>
      </c>
      <c r="N115" s="39">
        <f t="shared" si="16"/>
        <v>0</v>
      </c>
    </row>
    <row r="116" spans="1:14" s="1" customFormat="1" ht="12.75" hidden="1" customHeight="1" x14ac:dyDescent="0.35">
      <c r="A116" s="19"/>
      <c r="B116" s="18"/>
      <c r="C116" s="18"/>
      <c r="D116" s="18"/>
      <c r="E116" s="17"/>
      <c r="F116" s="20"/>
      <c r="G116" s="21"/>
      <c r="H116" s="22"/>
      <c r="J116" s="23">
        <f>H116*J117/H117</f>
        <v>0</v>
      </c>
      <c r="L116" s="41">
        <f t="shared" si="15"/>
        <v>5</v>
      </c>
      <c r="M116" s="39">
        <f t="shared" si="10"/>
        <v>1</v>
      </c>
      <c r="N116" s="39">
        <f t="shared" si="16"/>
        <v>0</v>
      </c>
    </row>
    <row r="117" spans="1:14" ht="12.75" customHeight="1" x14ac:dyDescent="0.35">
      <c r="A117" s="291"/>
      <c r="B117" s="292">
        <f>SUBTOTAL(9,B99:B116)</f>
        <v>21.34</v>
      </c>
      <c r="C117" s="292">
        <f t="shared" ref="C117:E117" si="17">SUBTOTAL(9,C99:C116)</f>
        <v>28.129999999999995</v>
      </c>
      <c r="D117" s="292">
        <f t="shared" si="17"/>
        <v>59.699999999999996</v>
      </c>
      <c r="E117" s="293">
        <f t="shared" si="17"/>
        <v>573</v>
      </c>
      <c r="F117" s="294" t="s">
        <v>18</v>
      </c>
      <c r="G117" s="295"/>
      <c r="H117" s="296">
        <f>SUM(H99:H116)</f>
        <v>107.91</v>
      </c>
      <c r="J117" s="32">
        <f>D96</f>
        <v>107.91</v>
      </c>
      <c r="L117" s="290">
        <f t="shared" si="15"/>
        <v>5</v>
      </c>
      <c r="M117" s="287">
        <f t="shared" si="10"/>
        <v>1</v>
      </c>
      <c r="N117" s="287">
        <v>1</v>
      </c>
    </row>
    <row r="118" spans="1:14" ht="12.75" customHeight="1" x14ac:dyDescent="0.35">
      <c r="A118" s="297"/>
      <c r="B118" s="298"/>
      <c r="C118" s="298"/>
      <c r="D118" s="298"/>
      <c r="E118" s="299"/>
      <c r="F118" s="300"/>
      <c r="G118" s="301"/>
      <c r="H118" s="302"/>
      <c r="J118" s="38"/>
      <c r="L118" s="290">
        <f t="shared" si="15"/>
        <v>5</v>
      </c>
      <c r="M118" s="287">
        <f t="shared" si="10"/>
        <v>1</v>
      </c>
      <c r="N118" s="287">
        <v>1</v>
      </c>
    </row>
    <row r="119" spans="1:14" ht="21" x14ac:dyDescent="0.35">
      <c r="A119" s="275"/>
      <c r="B119" s="275"/>
      <c r="C119" s="275"/>
      <c r="D119" s="443">
        <f>х!H$8</f>
        <v>126.38</v>
      </c>
      <c r="E119" s="444"/>
      <c r="F119" s="445" t="str">
        <f>х!I$8</f>
        <v>Завтрак 5-11 (льготное питание)</v>
      </c>
      <c r="G119" s="446"/>
      <c r="H119" s="446"/>
      <c r="I119" s="270"/>
      <c r="J119" s="13"/>
      <c r="K119" s="13"/>
      <c r="L119" s="289">
        <f>L96+1</f>
        <v>6</v>
      </c>
      <c r="M119" s="287">
        <f t="shared" si="10"/>
        <v>1</v>
      </c>
      <c r="N119" s="287">
        <v>1</v>
      </c>
    </row>
    <row r="120" spans="1:14" ht="12.75" customHeight="1" x14ac:dyDescent="0.35">
      <c r="A120" s="437" t="s">
        <v>3</v>
      </c>
      <c r="B120" s="438" t="s">
        <v>4</v>
      </c>
      <c r="C120" s="438"/>
      <c r="D120" s="438"/>
      <c r="E120" s="439" t="s">
        <v>5</v>
      </c>
      <c r="F120" s="440" t="s">
        <v>6</v>
      </c>
      <c r="G120" s="441" t="s">
        <v>7</v>
      </c>
      <c r="H120" s="442" t="s">
        <v>8</v>
      </c>
      <c r="L120" s="290">
        <f>L119</f>
        <v>6</v>
      </c>
      <c r="M120" s="287">
        <f t="shared" si="10"/>
        <v>1</v>
      </c>
      <c r="N120" s="287">
        <v>1</v>
      </c>
    </row>
    <row r="121" spans="1:14" ht="12.75" customHeight="1" x14ac:dyDescent="0.35">
      <c r="A121" s="437"/>
      <c r="B121" s="277" t="s">
        <v>9</v>
      </c>
      <c r="C121" s="278" t="s">
        <v>10</v>
      </c>
      <c r="D121" s="278" t="s">
        <v>11</v>
      </c>
      <c r="E121" s="439"/>
      <c r="F121" s="440"/>
      <c r="G121" s="441"/>
      <c r="H121" s="442"/>
      <c r="L121" s="290">
        <f t="shared" ref="L121:L141" si="18">L120</f>
        <v>6</v>
      </c>
      <c r="M121" s="287">
        <f t="shared" si="10"/>
        <v>1</v>
      </c>
      <c r="N121" s="287">
        <v>1</v>
      </c>
    </row>
    <row r="122" spans="1:14" ht="12.75" customHeight="1" x14ac:dyDescent="0.35">
      <c r="A122" s="228" t="s">
        <v>238</v>
      </c>
      <c r="B122" s="358">
        <v>0.4</v>
      </c>
      <c r="C122" s="358">
        <v>0.4</v>
      </c>
      <c r="D122" s="358">
        <v>9.8000000000000007</v>
      </c>
      <c r="E122" s="238">
        <v>47</v>
      </c>
      <c r="F122" s="359" t="s">
        <v>240</v>
      </c>
      <c r="G122" s="389">
        <v>100</v>
      </c>
      <c r="H122" s="281">
        <v>30</v>
      </c>
      <c r="J122" s="23" t="e">
        <f>H122*J134/H134</f>
        <v>#DIV/0!</v>
      </c>
      <c r="L122" s="290">
        <f t="shared" si="18"/>
        <v>6</v>
      </c>
      <c r="M122" s="287">
        <f t="shared" si="10"/>
        <v>1</v>
      </c>
      <c r="N122" s="287" t="str">
        <f t="shared" ref="N122" si="19">F122</f>
        <v>Яблоко</v>
      </c>
    </row>
    <row r="123" spans="1:14" ht="12.75" customHeight="1" x14ac:dyDescent="0.35">
      <c r="A123" s="234" t="s">
        <v>239</v>
      </c>
      <c r="B123" s="280">
        <v>18.579999999999998</v>
      </c>
      <c r="C123" s="280">
        <v>33.1</v>
      </c>
      <c r="D123" s="280">
        <v>3.52</v>
      </c>
      <c r="E123" s="240">
        <v>386</v>
      </c>
      <c r="F123" s="235" t="s">
        <v>91</v>
      </c>
      <c r="G123" s="396">
        <v>200</v>
      </c>
      <c r="H123" s="281">
        <f>4.49+64.35+4.68+4.86</f>
        <v>78.379999999999981</v>
      </c>
      <c r="J123" s="23" t="e">
        <f>H123*J141/H141</f>
        <v>#DIV/0!</v>
      </c>
      <c r="L123" s="290">
        <f t="shared" si="18"/>
        <v>6</v>
      </c>
      <c r="M123" s="287">
        <f t="shared" si="10"/>
        <v>1</v>
      </c>
      <c r="N123" s="287" t="str">
        <f>F123</f>
        <v>Омлет натуральный 200 (СОШ_2018)</v>
      </c>
    </row>
    <row r="124" spans="1:14" ht="12.75" customHeight="1" x14ac:dyDescent="0.35">
      <c r="A124" s="234" t="s">
        <v>295</v>
      </c>
      <c r="B124" s="280">
        <v>3.05</v>
      </c>
      <c r="C124" s="280">
        <v>2.4</v>
      </c>
      <c r="D124" s="280">
        <v>23.11</v>
      </c>
      <c r="E124" s="240">
        <v>119</v>
      </c>
      <c r="F124" s="235" t="s">
        <v>296</v>
      </c>
      <c r="G124" s="396">
        <v>200</v>
      </c>
      <c r="H124" s="281">
        <v>15</v>
      </c>
      <c r="J124" s="23">
        <f>H124*J140/H140</f>
        <v>15</v>
      </c>
      <c r="L124" s="290">
        <f t="shared" si="18"/>
        <v>6</v>
      </c>
      <c r="M124" s="287">
        <f t="shared" si="10"/>
        <v>1</v>
      </c>
      <c r="N124" s="287" t="str">
        <f t="shared" ref="N124:N139" si="20">F124</f>
        <v>Кофейный напиток с молоком</v>
      </c>
    </row>
    <row r="125" spans="1:14" ht="12.75" customHeight="1" x14ac:dyDescent="0.35">
      <c r="A125" s="185" t="s">
        <v>235</v>
      </c>
      <c r="B125" s="285">
        <v>3.95</v>
      </c>
      <c r="C125" s="285">
        <v>0.5</v>
      </c>
      <c r="D125" s="285">
        <v>24.15</v>
      </c>
      <c r="E125" s="191">
        <v>118</v>
      </c>
      <c r="F125" s="173" t="s">
        <v>148</v>
      </c>
      <c r="G125" s="389">
        <v>50</v>
      </c>
      <c r="H125" s="281">
        <v>3</v>
      </c>
      <c r="J125" s="23">
        <f>H125*J140/H140</f>
        <v>3.0000000000000004</v>
      </c>
      <c r="L125" s="290">
        <f t="shared" si="18"/>
        <v>6</v>
      </c>
      <c r="M125" s="287">
        <f t="shared" si="10"/>
        <v>1</v>
      </c>
      <c r="N125" s="287" t="str">
        <f t="shared" si="20"/>
        <v>Батон витаминизированный</v>
      </c>
    </row>
    <row r="126" spans="1:14" s="1" customFormat="1" ht="12.75" hidden="1" customHeight="1" x14ac:dyDescent="0.35">
      <c r="A126" s="47"/>
      <c r="B126" s="44"/>
      <c r="C126" s="44"/>
      <c r="D126" s="44"/>
      <c r="E126" s="43"/>
      <c r="F126" s="45"/>
      <c r="G126" s="147"/>
      <c r="H126" s="22"/>
      <c r="J126" s="23">
        <f>H126*J140/H140</f>
        <v>0</v>
      </c>
      <c r="L126" s="41">
        <f t="shared" si="18"/>
        <v>6</v>
      </c>
      <c r="M126" s="39">
        <f t="shared" si="10"/>
        <v>1</v>
      </c>
      <c r="N126" s="39">
        <f t="shared" si="20"/>
        <v>0</v>
      </c>
    </row>
    <row r="127" spans="1:14" s="1" customFormat="1" ht="12.75" hidden="1" customHeight="1" x14ac:dyDescent="0.35">
      <c r="A127" s="17"/>
      <c r="B127" s="18"/>
      <c r="C127" s="18"/>
      <c r="D127" s="18"/>
      <c r="E127" s="17"/>
      <c r="F127" s="20"/>
      <c r="G127" s="149"/>
      <c r="H127" s="22"/>
      <c r="J127" s="23">
        <f>H127*J140/H140</f>
        <v>0</v>
      </c>
      <c r="L127" s="41">
        <f t="shared" si="18"/>
        <v>6</v>
      </c>
      <c r="M127" s="39">
        <f t="shared" si="10"/>
        <v>1</v>
      </c>
      <c r="N127" s="39">
        <f t="shared" si="20"/>
        <v>0</v>
      </c>
    </row>
    <row r="128" spans="1:14" s="1" customFormat="1" ht="12.75" hidden="1" customHeight="1" x14ac:dyDescent="0.35">
      <c r="A128" s="43"/>
      <c r="B128" s="44"/>
      <c r="C128" s="44"/>
      <c r="D128" s="44"/>
      <c r="E128" s="43"/>
      <c r="F128" s="45"/>
      <c r="G128" s="147"/>
      <c r="H128" s="22"/>
      <c r="J128" s="23">
        <f>H128*J140/H140</f>
        <v>0</v>
      </c>
      <c r="L128" s="41">
        <f t="shared" si="18"/>
        <v>6</v>
      </c>
      <c r="M128" s="39">
        <f t="shared" si="10"/>
        <v>1</v>
      </c>
      <c r="N128" s="39">
        <f t="shared" si="20"/>
        <v>0</v>
      </c>
    </row>
    <row r="129" spans="1:14" s="1" customFormat="1" ht="12.75" hidden="1" customHeight="1" x14ac:dyDescent="0.35">
      <c r="A129" s="19"/>
      <c r="B129" s="18"/>
      <c r="C129" s="18"/>
      <c r="D129" s="18"/>
      <c r="E129" s="17"/>
      <c r="F129" s="20"/>
      <c r="G129" s="21"/>
      <c r="H129" s="22"/>
      <c r="J129" s="23">
        <f>H129*J140/H140</f>
        <v>0</v>
      </c>
      <c r="L129" s="41">
        <f t="shared" si="18"/>
        <v>6</v>
      </c>
      <c r="M129" s="39">
        <f t="shared" si="10"/>
        <v>1</v>
      </c>
      <c r="N129" s="39">
        <f t="shared" si="20"/>
        <v>0</v>
      </c>
    </row>
    <row r="130" spans="1:14" s="1" customFormat="1" ht="12.75" hidden="1" customHeight="1" x14ac:dyDescent="0.35">
      <c r="A130" s="19"/>
      <c r="B130" s="25"/>
      <c r="C130" s="25"/>
      <c r="D130" s="25"/>
      <c r="E130" s="26"/>
      <c r="F130" s="27"/>
      <c r="G130" s="27"/>
      <c r="H130" s="22"/>
      <c r="J130" s="23">
        <f>H130*J140/H140</f>
        <v>0</v>
      </c>
      <c r="L130" s="41">
        <f t="shared" si="18"/>
        <v>6</v>
      </c>
      <c r="M130" s="39">
        <f t="shared" si="10"/>
        <v>1</v>
      </c>
      <c r="N130" s="39">
        <f t="shared" si="20"/>
        <v>0</v>
      </c>
    </row>
    <row r="131" spans="1:14" s="1" customFormat="1" ht="12.75" hidden="1" customHeight="1" x14ac:dyDescent="0.35">
      <c r="A131" s="17"/>
      <c r="B131" s="18"/>
      <c r="C131" s="18"/>
      <c r="D131" s="18"/>
      <c r="E131" s="17"/>
      <c r="F131" s="20"/>
      <c r="G131" s="21"/>
      <c r="H131" s="22"/>
      <c r="J131" s="23">
        <f>H131*J140/H140</f>
        <v>0</v>
      </c>
      <c r="L131" s="41">
        <f t="shared" si="18"/>
        <v>6</v>
      </c>
      <c r="M131" s="39">
        <f t="shared" si="10"/>
        <v>1</v>
      </c>
      <c r="N131" s="39">
        <f t="shared" si="20"/>
        <v>0</v>
      </c>
    </row>
    <row r="132" spans="1:14" s="1" customFormat="1" ht="12.75" hidden="1" customHeight="1" x14ac:dyDescent="0.35">
      <c r="A132" s="17"/>
      <c r="B132" s="18"/>
      <c r="C132" s="18"/>
      <c r="D132" s="18"/>
      <c r="E132" s="17"/>
      <c r="F132" s="20"/>
      <c r="G132" s="24"/>
      <c r="H132" s="22"/>
      <c r="J132" s="23">
        <f>H132*J140/H140</f>
        <v>0</v>
      </c>
      <c r="L132" s="41">
        <f t="shared" si="18"/>
        <v>6</v>
      </c>
      <c r="M132" s="39">
        <f t="shared" si="10"/>
        <v>1</v>
      </c>
      <c r="N132" s="39">
        <f t="shared" si="20"/>
        <v>0</v>
      </c>
    </row>
    <row r="133" spans="1:14" s="1" customFormat="1" ht="12.75" hidden="1" customHeight="1" x14ac:dyDescent="0.35">
      <c r="A133" s="17"/>
      <c r="B133" s="18"/>
      <c r="C133" s="18"/>
      <c r="D133" s="18"/>
      <c r="E133" s="17"/>
      <c r="F133" s="20"/>
      <c r="G133" s="24"/>
      <c r="H133" s="22"/>
      <c r="J133" s="23">
        <f>H133*J140/H140</f>
        <v>0</v>
      </c>
      <c r="L133" s="41">
        <f t="shared" si="18"/>
        <v>6</v>
      </c>
      <c r="M133" s="39">
        <f t="shared" ref="M133:M196" si="21">M132</f>
        <v>1</v>
      </c>
      <c r="N133" s="39">
        <f t="shared" si="20"/>
        <v>0</v>
      </c>
    </row>
    <row r="134" spans="1:14" s="1" customFormat="1" ht="12.75" hidden="1" customHeight="1" x14ac:dyDescent="0.35">
      <c r="A134" s="19"/>
      <c r="B134" s="18"/>
      <c r="C134" s="18"/>
      <c r="D134" s="18"/>
      <c r="E134" s="17"/>
      <c r="F134" s="20"/>
      <c r="G134" s="21"/>
      <c r="H134" s="22"/>
      <c r="J134" s="23">
        <f>H134*J140/H140</f>
        <v>0</v>
      </c>
      <c r="L134" s="41">
        <f t="shared" si="18"/>
        <v>6</v>
      </c>
      <c r="M134" s="39">
        <f t="shared" si="21"/>
        <v>1</v>
      </c>
      <c r="N134" s="39">
        <f t="shared" si="20"/>
        <v>0</v>
      </c>
    </row>
    <row r="135" spans="1:14" s="1" customFormat="1" ht="12.75" hidden="1" customHeight="1" x14ac:dyDescent="0.25">
      <c r="A135" s="17"/>
      <c r="B135" s="18"/>
      <c r="C135" s="18"/>
      <c r="D135" s="18"/>
      <c r="E135" s="17"/>
      <c r="F135" s="28"/>
      <c r="G135" s="21"/>
      <c r="H135" s="22"/>
      <c r="J135" s="23">
        <f>H135*J140/H140</f>
        <v>0</v>
      </c>
      <c r="L135" s="41">
        <f t="shared" si="18"/>
        <v>6</v>
      </c>
      <c r="M135" s="39">
        <f t="shared" si="21"/>
        <v>1</v>
      </c>
      <c r="N135" s="39">
        <f t="shared" si="20"/>
        <v>0</v>
      </c>
    </row>
    <row r="136" spans="1:14" s="1" customFormat="1" ht="12.75" hidden="1" customHeight="1" x14ac:dyDescent="0.35">
      <c r="A136" s="19"/>
      <c r="B136" s="18"/>
      <c r="C136" s="18"/>
      <c r="D136" s="18"/>
      <c r="E136" s="17"/>
      <c r="F136" s="20"/>
      <c r="G136" s="21"/>
      <c r="H136" s="22"/>
      <c r="J136" s="23">
        <f>H136*J140/H140</f>
        <v>0</v>
      </c>
      <c r="L136" s="41">
        <f t="shared" si="18"/>
        <v>6</v>
      </c>
      <c r="M136" s="39">
        <f t="shared" si="21"/>
        <v>1</v>
      </c>
      <c r="N136" s="39">
        <f t="shared" si="20"/>
        <v>0</v>
      </c>
    </row>
    <row r="137" spans="1:14" s="1" customFormat="1" ht="12.75" hidden="1" customHeight="1" x14ac:dyDescent="0.25">
      <c r="A137" s="17"/>
      <c r="B137" s="18"/>
      <c r="C137" s="18"/>
      <c r="D137" s="18"/>
      <c r="E137" s="17"/>
      <c r="F137" s="28"/>
      <c r="G137" s="21"/>
      <c r="H137" s="22"/>
      <c r="J137" s="23">
        <f>H137*J140/H140</f>
        <v>0</v>
      </c>
      <c r="L137" s="41">
        <f t="shared" si="18"/>
        <v>6</v>
      </c>
      <c r="M137" s="39">
        <f t="shared" si="21"/>
        <v>1</v>
      </c>
      <c r="N137" s="39">
        <f t="shared" si="20"/>
        <v>0</v>
      </c>
    </row>
    <row r="138" spans="1:14" s="1" customFormat="1" ht="12.75" hidden="1" customHeight="1" x14ac:dyDescent="0.35">
      <c r="A138" s="19"/>
      <c r="B138" s="18"/>
      <c r="C138" s="18"/>
      <c r="D138" s="18"/>
      <c r="E138" s="17"/>
      <c r="F138" s="20"/>
      <c r="G138" s="21"/>
      <c r="H138" s="22"/>
      <c r="J138" s="23">
        <f>H138*J140/H140</f>
        <v>0</v>
      </c>
      <c r="L138" s="41">
        <f t="shared" si="18"/>
        <v>6</v>
      </c>
      <c r="M138" s="39">
        <f t="shared" si="21"/>
        <v>1</v>
      </c>
      <c r="N138" s="39">
        <f t="shared" si="20"/>
        <v>0</v>
      </c>
    </row>
    <row r="139" spans="1:14" s="1" customFormat="1" ht="12.75" hidden="1" customHeight="1" x14ac:dyDescent="0.35">
      <c r="A139" s="19"/>
      <c r="B139" s="18"/>
      <c r="C139" s="18"/>
      <c r="D139" s="18"/>
      <c r="E139" s="17"/>
      <c r="F139" s="20"/>
      <c r="G139" s="21"/>
      <c r="H139" s="22"/>
      <c r="J139" s="23">
        <f>H139*J140/H140</f>
        <v>0</v>
      </c>
      <c r="L139" s="41">
        <f t="shared" si="18"/>
        <v>6</v>
      </c>
      <c r="M139" s="39">
        <f t="shared" si="21"/>
        <v>1</v>
      </c>
      <c r="N139" s="39">
        <f t="shared" si="20"/>
        <v>0</v>
      </c>
    </row>
    <row r="140" spans="1:14" ht="12.75" customHeight="1" x14ac:dyDescent="0.35">
      <c r="A140" s="291"/>
      <c r="B140" s="292">
        <f>SUBTOTAL(9,B122:B139)</f>
        <v>25.979999999999997</v>
      </c>
      <c r="C140" s="292">
        <f t="shared" ref="C140:E140" si="22">SUBTOTAL(9,C122:C139)</f>
        <v>36.4</v>
      </c>
      <c r="D140" s="292">
        <f t="shared" si="22"/>
        <v>60.58</v>
      </c>
      <c r="E140" s="293">
        <f t="shared" si="22"/>
        <v>670</v>
      </c>
      <c r="F140" s="294" t="s">
        <v>18</v>
      </c>
      <c r="G140" s="394"/>
      <c r="H140" s="296">
        <f>SUM(H122:H139)</f>
        <v>126.37999999999998</v>
      </c>
      <c r="J140" s="32">
        <f>D119</f>
        <v>126.38</v>
      </c>
      <c r="L140" s="290">
        <f t="shared" si="18"/>
        <v>6</v>
      </c>
      <c r="M140" s="287">
        <f t="shared" si="21"/>
        <v>1</v>
      </c>
      <c r="N140" s="287">
        <v>1</v>
      </c>
    </row>
    <row r="141" spans="1:14" ht="12.75" customHeight="1" x14ac:dyDescent="0.35">
      <c r="A141" s="297"/>
      <c r="B141" s="298"/>
      <c r="C141" s="298"/>
      <c r="D141" s="298"/>
      <c r="E141" s="299"/>
      <c r="F141" s="300"/>
      <c r="G141" s="301"/>
      <c r="H141" s="302"/>
      <c r="J141" s="38"/>
      <c r="L141" s="290">
        <f t="shared" si="18"/>
        <v>6</v>
      </c>
      <c r="M141" s="287">
        <f t="shared" si="21"/>
        <v>1</v>
      </c>
      <c r="N141" s="287">
        <v>1</v>
      </c>
    </row>
    <row r="142" spans="1:14" ht="21" hidden="1" x14ac:dyDescent="0.35">
      <c r="A142" s="275"/>
      <c r="B142" s="275"/>
      <c r="C142" s="275"/>
      <c r="D142" s="443">
        <f>х!H$9</f>
        <v>86</v>
      </c>
      <c r="E142" s="444"/>
      <c r="F142" s="445" t="str">
        <f>х!I$9</f>
        <v>Абонемент платного питания №1 (Завтрак 1-4)</v>
      </c>
      <c r="G142" s="446"/>
      <c r="H142" s="446"/>
      <c r="I142" s="270"/>
      <c r="J142" s="13"/>
      <c r="K142" s="13"/>
      <c r="L142" s="289">
        <f>L119+1</f>
        <v>7</v>
      </c>
      <c r="M142" s="287">
        <f t="shared" si="21"/>
        <v>1</v>
      </c>
      <c r="N142" s="287">
        <v>1</v>
      </c>
    </row>
    <row r="143" spans="1:14" ht="12.75" hidden="1" customHeight="1" x14ac:dyDescent="0.35">
      <c r="A143" s="437" t="s">
        <v>3</v>
      </c>
      <c r="B143" s="438" t="s">
        <v>4</v>
      </c>
      <c r="C143" s="438"/>
      <c r="D143" s="438"/>
      <c r="E143" s="439" t="s">
        <v>5</v>
      </c>
      <c r="F143" s="440" t="s">
        <v>6</v>
      </c>
      <c r="G143" s="441" t="s">
        <v>7</v>
      </c>
      <c r="H143" s="442" t="s">
        <v>8</v>
      </c>
      <c r="L143" s="290">
        <f>L142</f>
        <v>7</v>
      </c>
      <c r="M143" s="287">
        <f t="shared" si="21"/>
        <v>1</v>
      </c>
      <c r="N143" s="287">
        <v>1</v>
      </c>
    </row>
    <row r="144" spans="1:14" ht="12.75" hidden="1" customHeight="1" x14ac:dyDescent="0.35">
      <c r="A144" s="437"/>
      <c r="B144" s="277" t="s">
        <v>9</v>
      </c>
      <c r="C144" s="278" t="s">
        <v>10</v>
      </c>
      <c r="D144" s="278" t="s">
        <v>11</v>
      </c>
      <c r="E144" s="439"/>
      <c r="F144" s="440"/>
      <c r="G144" s="441"/>
      <c r="H144" s="442"/>
      <c r="L144" s="290">
        <f t="shared" ref="L144:L164" si="23">L143</f>
        <v>7</v>
      </c>
      <c r="M144" s="287">
        <f t="shared" si="21"/>
        <v>1</v>
      </c>
      <c r="N144" s="287">
        <v>1</v>
      </c>
    </row>
    <row r="145" spans="1:14" ht="12.75" hidden="1" customHeight="1" x14ac:dyDescent="0.35">
      <c r="A145" s="50">
        <v>23</v>
      </c>
      <c r="B145" s="51">
        <v>2.2999999999999998</v>
      </c>
      <c r="C145" s="51">
        <v>2.9</v>
      </c>
      <c r="D145" s="54"/>
      <c r="E145" s="50">
        <v>38</v>
      </c>
      <c r="F145" s="52" t="s">
        <v>183</v>
      </c>
      <c r="G145" s="258">
        <v>10</v>
      </c>
      <c r="H145" s="449">
        <f>D142</f>
        <v>86</v>
      </c>
      <c r="J145" s="23" t="e">
        <f>#REF!*J163/H145</f>
        <v>#REF!</v>
      </c>
      <c r="L145" s="290">
        <f t="shared" si="23"/>
        <v>7</v>
      </c>
      <c r="M145" s="287">
        <f t="shared" si="21"/>
        <v>1</v>
      </c>
      <c r="N145" s="287" t="str">
        <f>F145</f>
        <v>Сыр порциями 10</v>
      </c>
    </row>
    <row r="146" spans="1:14" ht="12.75" hidden="1" customHeight="1" x14ac:dyDescent="0.35">
      <c r="A146" s="50">
        <v>284</v>
      </c>
      <c r="B146" s="51">
        <v>10.02</v>
      </c>
      <c r="C146" s="51">
        <v>13.96</v>
      </c>
      <c r="D146" s="51">
        <v>1.82</v>
      </c>
      <c r="E146" s="50">
        <v>173</v>
      </c>
      <c r="F146" s="52" t="s">
        <v>193</v>
      </c>
      <c r="G146" s="159">
        <v>100</v>
      </c>
      <c r="H146" s="450"/>
      <c r="J146" s="23">
        <f>H146*J163/H145</f>
        <v>0</v>
      </c>
      <c r="L146" s="290">
        <f t="shared" si="23"/>
        <v>7</v>
      </c>
      <c r="M146" s="287">
        <f t="shared" si="21"/>
        <v>1</v>
      </c>
      <c r="N146" s="287" t="str">
        <f t="shared" ref="N146:N162" si="24">F146</f>
        <v>Омлет натуральный 100</v>
      </c>
    </row>
    <row r="147" spans="1:14" ht="12.75" hidden="1" customHeight="1" x14ac:dyDescent="0.35">
      <c r="A147" s="50">
        <v>628</v>
      </c>
      <c r="B147" s="51">
        <v>0.1</v>
      </c>
      <c r="C147" s="51">
        <v>0.03</v>
      </c>
      <c r="D147" s="51">
        <v>15.28</v>
      </c>
      <c r="E147" s="50">
        <v>62</v>
      </c>
      <c r="F147" s="52" t="s">
        <v>241</v>
      </c>
      <c r="G147" s="390">
        <v>215</v>
      </c>
      <c r="H147" s="450"/>
      <c r="J147" s="23">
        <f>H147*J163/H145</f>
        <v>0</v>
      </c>
      <c r="L147" s="290">
        <f t="shared" si="23"/>
        <v>7</v>
      </c>
      <c r="M147" s="287">
        <f t="shared" si="21"/>
        <v>1</v>
      </c>
      <c r="N147" s="287" t="str">
        <f t="shared" si="24"/>
        <v>Чай с сахаром 200/15</v>
      </c>
    </row>
    <row r="148" spans="1:14" ht="12.75" hidden="1" customHeight="1" x14ac:dyDescent="0.35">
      <c r="A148" s="54" t="s">
        <v>16</v>
      </c>
      <c r="B148" s="51">
        <v>3.95</v>
      </c>
      <c r="C148" s="51">
        <v>0.5</v>
      </c>
      <c r="D148" s="51">
        <v>24.15</v>
      </c>
      <c r="E148" s="50">
        <v>118</v>
      </c>
      <c r="F148" s="52" t="s">
        <v>348</v>
      </c>
      <c r="G148" s="159">
        <v>50</v>
      </c>
      <c r="H148" s="450"/>
      <c r="J148" s="23">
        <f>H148*J163/H145</f>
        <v>0</v>
      </c>
      <c r="L148" s="290">
        <f t="shared" si="23"/>
        <v>7</v>
      </c>
      <c r="M148" s="287">
        <f t="shared" si="21"/>
        <v>1</v>
      </c>
      <c r="N148" s="287" t="str">
        <f t="shared" si="24"/>
        <v>Батон витаминизированный 50</v>
      </c>
    </row>
    <row r="149" spans="1:14" s="1" customFormat="1" ht="12.75" hidden="1" customHeight="1" x14ac:dyDescent="0.35">
      <c r="A149" s="17"/>
      <c r="B149" s="18"/>
      <c r="C149" s="18"/>
      <c r="D149" s="19"/>
      <c r="E149" s="17"/>
      <c r="F149" s="20"/>
      <c r="G149" s="149"/>
      <c r="H149" s="451"/>
      <c r="J149" s="23">
        <f>H149*J163/H145</f>
        <v>0</v>
      </c>
      <c r="L149" s="41">
        <f t="shared" si="23"/>
        <v>7</v>
      </c>
      <c r="M149" s="39">
        <f t="shared" si="21"/>
        <v>1</v>
      </c>
      <c r="N149" s="39">
        <f t="shared" si="24"/>
        <v>0</v>
      </c>
    </row>
    <row r="150" spans="1:14" s="1" customFormat="1" ht="12.75" hidden="1" customHeight="1" x14ac:dyDescent="0.35">
      <c r="A150" s="17"/>
      <c r="B150" s="18"/>
      <c r="C150" s="18"/>
      <c r="D150" s="18"/>
      <c r="E150" s="17"/>
      <c r="F150" s="20"/>
      <c r="G150" s="21"/>
      <c r="H150" s="451"/>
      <c r="J150" s="23">
        <f>H150*J163/H145</f>
        <v>0</v>
      </c>
      <c r="L150" s="41">
        <f t="shared" si="23"/>
        <v>7</v>
      </c>
      <c r="M150" s="39">
        <f t="shared" si="21"/>
        <v>1</v>
      </c>
      <c r="N150" s="39">
        <f t="shared" si="24"/>
        <v>0</v>
      </c>
    </row>
    <row r="151" spans="1:14" s="1" customFormat="1" ht="12.75" hidden="1" customHeight="1" x14ac:dyDescent="0.35">
      <c r="A151" s="17"/>
      <c r="B151" s="18"/>
      <c r="C151" s="18"/>
      <c r="D151" s="18"/>
      <c r="E151" s="17"/>
      <c r="F151" s="20"/>
      <c r="G151" s="24"/>
      <c r="H151" s="451"/>
      <c r="J151" s="23">
        <f>H151*J163/H145</f>
        <v>0</v>
      </c>
      <c r="L151" s="41">
        <f t="shared" si="23"/>
        <v>7</v>
      </c>
      <c r="M151" s="39">
        <f t="shared" si="21"/>
        <v>1</v>
      </c>
      <c r="N151" s="39">
        <f t="shared" si="24"/>
        <v>0</v>
      </c>
    </row>
    <row r="152" spans="1:14" s="1" customFormat="1" ht="12.75" hidden="1" customHeight="1" x14ac:dyDescent="0.35">
      <c r="A152" s="19"/>
      <c r="B152" s="18"/>
      <c r="C152" s="18"/>
      <c r="D152" s="18"/>
      <c r="E152" s="17"/>
      <c r="F152" s="20"/>
      <c r="G152" s="21"/>
      <c r="H152" s="451"/>
      <c r="J152" s="23">
        <f>H152*J163/H145</f>
        <v>0</v>
      </c>
      <c r="L152" s="41">
        <f t="shared" si="23"/>
        <v>7</v>
      </c>
      <c r="M152" s="39">
        <f t="shared" si="21"/>
        <v>1</v>
      </c>
      <c r="N152" s="39">
        <f t="shared" si="24"/>
        <v>0</v>
      </c>
    </row>
    <row r="153" spans="1:14" s="1" customFormat="1" ht="12.75" hidden="1" customHeight="1" x14ac:dyDescent="0.35">
      <c r="A153" s="19"/>
      <c r="B153" s="25"/>
      <c r="C153" s="25"/>
      <c r="D153" s="25"/>
      <c r="E153" s="26"/>
      <c r="F153" s="27"/>
      <c r="G153" s="27"/>
      <c r="H153" s="451"/>
      <c r="J153" s="23">
        <f>H153*J163/H145</f>
        <v>0</v>
      </c>
      <c r="L153" s="41">
        <f t="shared" si="23"/>
        <v>7</v>
      </c>
      <c r="M153" s="39">
        <f t="shared" si="21"/>
        <v>1</v>
      </c>
      <c r="N153" s="39">
        <f t="shared" si="24"/>
        <v>0</v>
      </c>
    </row>
    <row r="154" spans="1:14" s="1" customFormat="1" ht="12.75" hidden="1" customHeight="1" x14ac:dyDescent="0.35">
      <c r="A154" s="17"/>
      <c r="B154" s="18"/>
      <c r="C154" s="18"/>
      <c r="D154" s="18"/>
      <c r="E154" s="17"/>
      <c r="F154" s="20"/>
      <c r="G154" s="21"/>
      <c r="H154" s="451"/>
      <c r="J154" s="23">
        <f>H154*J163/H145</f>
        <v>0</v>
      </c>
      <c r="L154" s="41">
        <f t="shared" si="23"/>
        <v>7</v>
      </c>
      <c r="M154" s="39">
        <f t="shared" si="21"/>
        <v>1</v>
      </c>
      <c r="N154" s="39">
        <f t="shared" si="24"/>
        <v>0</v>
      </c>
    </row>
    <row r="155" spans="1:14" s="1" customFormat="1" ht="12.75" hidden="1" customHeight="1" x14ac:dyDescent="0.35">
      <c r="A155" s="17"/>
      <c r="B155" s="18"/>
      <c r="C155" s="18"/>
      <c r="D155" s="18"/>
      <c r="E155" s="17"/>
      <c r="F155" s="20"/>
      <c r="G155" s="24"/>
      <c r="H155" s="451"/>
      <c r="J155" s="23">
        <f>H155*J163/H145</f>
        <v>0</v>
      </c>
      <c r="L155" s="41">
        <f t="shared" si="23"/>
        <v>7</v>
      </c>
      <c r="M155" s="39">
        <f t="shared" si="21"/>
        <v>1</v>
      </c>
      <c r="N155" s="39">
        <f t="shared" si="24"/>
        <v>0</v>
      </c>
    </row>
    <row r="156" spans="1:14" s="1" customFormat="1" ht="12.75" hidden="1" customHeight="1" x14ac:dyDescent="0.35">
      <c r="A156" s="17"/>
      <c r="B156" s="18"/>
      <c r="C156" s="18"/>
      <c r="D156" s="18"/>
      <c r="E156" s="17"/>
      <c r="F156" s="20"/>
      <c r="G156" s="24"/>
      <c r="H156" s="451"/>
      <c r="J156" s="23">
        <f>H156*J163/H145</f>
        <v>0</v>
      </c>
      <c r="L156" s="41">
        <f t="shared" si="23"/>
        <v>7</v>
      </c>
      <c r="M156" s="39">
        <f t="shared" si="21"/>
        <v>1</v>
      </c>
      <c r="N156" s="39">
        <f t="shared" si="24"/>
        <v>0</v>
      </c>
    </row>
    <row r="157" spans="1:14" s="1" customFormat="1" ht="12.75" hidden="1" customHeight="1" x14ac:dyDescent="0.35">
      <c r="A157" s="19"/>
      <c r="B157" s="18"/>
      <c r="C157" s="18"/>
      <c r="D157" s="18"/>
      <c r="E157" s="17"/>
      <c r="F157" s="20"/>
      <c r="G157" s="21"/>
      <c r="H157" s="451"/>
      <c r="J157" s="23">
        <f>H157*J163/H145</f>
        <v>0</v>
      </c>
      <c r="L157" s="41">
        <f t="shared" si="23"/>
        <v>7</v>
      </c>
      <c r="M157" s="39">
        <f t="shared" si="21"/>
        <v>1</v>
      </c>
      <c r="N157" s="39">
        <f t="shared" si="24"/>
        <v>0</v>
      </c>
    </row>
    <row r="158" spans="1:14" s="1" customFormat="1" ht="12.75" hidden="1" customHeight="1" x14ac:dyDescent="0.25">
      <c r="A158" s="17"/>
      <c r="B158" s="18"/>
      <c r="C158" s="18"/>
      <c r="D158" s="18"/>
      <c r="E158" s="17"/>
      <c r="F158" s="28"/>
      <c r="G158" s="21"/>
      <c r="H158" s="451"/>
      <c r="J158" s="23">
        <f>H158*J163/H145</f>
        <v>0</v>
      </c>
      <c r="L158" s="41">
        <f t="shared" si="23"/>
        <v>7</v>
      </c>
      <c r="M158" s="39">
        <f t="shared" si="21"/>
        <v>1</v>
      </c>
      <c r="N158" s="39">
        <f t="shared" si="24"/>
        <v>0</v>
      </c>
    </row>
    <row r="159" spans="1:14" s="1" customFormat="1" ht="12.75" hidden="1" customHeight="1" x14ac:dyDescent="0.35">
      <c r="A159" s="19"/>
      <c r="B159" s="18"/>
      <c r="C159" s="18"/>
      <c r="D159" s="18"/>
      <c r="E159" s="17"/>
      <c r="F159" s="20"/>
      <c r="G159" s="21"/>
      <c r="H159" s="451"/>
      <c r="J159" s="23">
        <f>H159*J163/H145</f>
        <v>0</v>
      </c>
      <c r="L159" s="41">
        <f t="shared" si="23"/>
        <v>7</v>
      </c>
      <c r="M159" s="39">
        <f t="shared" si="21"/>
        <v>1</v>
      </c>
      <c r="N159" s="39">
        <f t="shared" si="24"/>
        <v>0</v>
      </c>
    </row>
    <row r="160" spans="1:14" s="1" customFormat="1" ht="12.75" hidden="1" customHeight="1" x14ac:dyDescent="0.25">
      <c r="A160" s="17"/>
      <c r="B160" s="18"/>
      <c r="C160" s="18"/>
      <c r="D160" s="18"/>
      <c r="E160" s="17"/>
      <c r="F160" s="28"/>
      <c r="G160" s="21"/>
      <c r="H160" s="451"/>
      <c r="J160" s="23">
        <f>H160*J163/H145</f>
        <v>0</v>
      </c>
      <c r="L160" s="41">
        <f t="shared" si="23"/>
        <v>7</v>
      </c>
      <c r="M160" s="39">
        <f t="shared" si="21"/>
        <v>1</v>
      </c>
      <c r="N160" s="39">
        <f t="shared" si="24"/>
        <v>0</v>
      </c>
    </row>
    <row r="161" spans="1:14" s="1" customFormat="1" ht="12.75" hidden="1" customHeight="1" x14ac:dyDescent="0.35">
      <c r="A161" s="19"/>
      <c r="B161" s="18"/>
      <c r="C161" s="18"/>
      <c r="D161" s="18"/>
      <c r="E161" s="17"/>
      <c r="F161" s="20"/>
      <c r="G161" s="21"/>
      <c r="H161" s="451"/>
      <c r="J161" s="23">
        <f>H161*J163/H145</f>
        <v>0</v>
      </c>
      <c r="L161" s="41">
        <f t="shared" si="23"/>
        <v>7</v>
      </c>
      <c r="M161" s="39">
        <f t="shared" si="21"/>
        <v>1</v>
      </c>
      <c r="N161" s="39">
        <f t="shared" si="24"/>
        <v>0</v>
      </c>
    </row>
    <row r="162" spans="1:14" s="1" customFormat="1" ht="12.75" hidden="1" customHeight="1" x14ac:dyDescent="0.35">
      <c r="A162" s="19"/>
      <c r="B162" s="18"/>
      <c r="C162" s="18"/>
      <c r="D162" s="18"/>
      <c r="E162" s="17"/>
      <c r="F162" s="20"/>
      <c r="G162" s="21"/>
      <c r="H162" s="451"/>
      <c r="J162" s="23">
        <f>H162*J163/H145</f>
        <v>0</v>
      </c>
      <c r="L162" s="41">
        <f t="shared" si="23"/>
        <v>7</v>
      </c>
      <c r="M162" s="39">
        <f t="shared" si="21"/>
        <v>1</v>
      </c>
      <c r="N162" s="39">
        <f t="shared" si="24"/>
        <v>0</v>
      </c>
    </row>
    <row r="163" spans="1:14" ht="12.75" hidden="1" customHeight="1" x14ac:dyDescent="0.35">
      <c r="A163" s="291"/>
      <c r="B163" s="292">
        <f>SUBTOTAL(9,B145:B162)</f>
        <v>0</v>
      </c>
      <c r="C163" s="292">
        <f t="shared" ref="C163:E163" si="25">SUBTOTAL(9,C145:C162)</f>
        <v>0</v>
      </c>
      <c r="D163" s="292">
        <f t="shared" si="25"/>
        <v>0</v>
      </c>
      <c r="E163" s="293">
        <f t="shared" si="25"/>
        <v>0</v>
      </c>
      <c r="F163" s="294" t="s">
        <v>18</v>
      </c>
      <c r="G163" s="295"/>
      <c r="H163" s="452"/>
      <c r="J163" s="32">
        <f>D142</f>
        <v>86</v>
      </c>
      <c r="L163" s="290">
        <f t="shared" si="23"/>
        <v>7</v>
      </c>
      <c r="M163" s="287">
        <f t="shared" si="21"/>
        <v>1</v>
      </c>
      <c r="N163" s="287">
        <v>1</v>
      </c>
    </row>
    <row r="164" spans="1:14" ht="12.75" hidden="1" customHeight="1" x14ac:dyDescent="0.35">
      <c r="A164" s="297"/>
      <c r="B164" s="298"/>
      <c r="C164" s="298"/>
      <c r="D164" s="298"/>
      <c r="E164" s="299"/>
      <c r="F164" s="300"/>
      <c r="G164" s="301"/>
      <c r="H164" s="302"/>
      <c r="J164" s="38"/>
      <c r="L164" s="290">
        <f t="shared" si="23"/>
        <v>7</v>
      </c>
      <c r="M164" s="287">
        <f t="shared" si="21"/>
        <v>1</v>
      </c>
      <c r="N164" s="287">
        <v>1</v>
      </c>
    </row>
    <row r="165" spans="1:14" s="1" customFormat="1" ht="21" hidden="1" x14ac:dyDescent="0.35">
      <c r="A165" s="14"/>
      <c r="B165" s="14"/>
      <c r="C165" s="14"/>
      <c r="D165" s="427">
        <f>х!H$10</f>
        <v>88</v>
      </c>
      <c r="E165" s="428"/>
      <c r="F165" s="429" t="str">
        <f>х!I$10</f>
        <v>Абонемент платного питания №2 (Завтрак 5-11)</v>
      </c>
      <c r="G165" s="430"/>
      <c r="H165" s="430"/>
      <c r="I165" s="13"/>
      <c r="J165" s="13"/>
      <c r="K165" s="13"/>
      <c r="L165" s="40">
        <f>L142+1</f>
        <v>8</v>
      </c>
      <c r="M165" s="39">
        <f t="shared" si="21"/>
        <v>1</v>
      </c>
      <c r="N165" s="39">
        <v>1</v>
      </c>
    </row>
    <row r="166" spans="1:14" s="1" customFormat="1" ht="12.75" hidden="1" customHeight="1" x14ac:dyDescent="0.35">
      <c r="A166" s="431" t="s">
        <v>3</v>
      </c>
      <c r="B166" s="432" t="s">
        <v>4</v>
      </c>
      <c r="C166" s="432"/>
      <c r="D166" s="432"/>
      <c r="E166" s="433" t="s">
        <v>5</v>
      </c>
      <c r="F166" s="434" t="s">
        <v>6</v>
      </c>
      <c r="G166" s="435" t="s">
        <v>7</v>
      </c>
      <c r="H166" s="436" t="s">
        <v>8</v>
      </c>
      <c r="L166" s="41">
        <f>L165</f>
        <v>8</v>
      </c>
      <c r="M166" s="39">
        <f t="shared" si="21"/>
        <v>1</v>
      </c>
      <c r="N166" s="39">
        <v>1</v>
      </c>
    </row>
    <row r="167" spans="1:14" s="1" customFormat="1" ht="12.75" hidden="1" customHeight="1" x14ac:dyDescent="0.35">
      <c r="A167" s="431"/>
      <c r="B167" s="15" t="s">
        <v>9</v>
      </c>
      <c r="C167" s="16" t="s">
        <v>10</v>
      </c>
      <c r="D167" s="16" t="s">
        <v>11</v>
      </c>
      <c r="E167" s="433"/>
      <c r="F167" s="434"/>
      <c r="G167" s="435"/>
      <c r="H167" s="436"/>
      <c r="L167" s="41">
        <f t="shared" ref="L167:L187" si="26">L166</f>
        <v>8</v>
      </c>
      <c r="M167" s="39">
        <f t="shared" si="21"/>
        <v>1</v>
      </c>
      <c r="N167" s="39">
        <v>1</v>
      </c>
    </row>
    <row r="168" spans="1:14" s="1" customFormat="1" ht="12.75" hidden="1" customHeight="1" x14ac:dyDescent="0.35">
      <c r="A168" s="50">
        <v>23</v>
      </c>
      <c r="B168" s="51">
        <v>2.2999999999999998</v>
      </c>
      <c r="C168" s="51">
        <v>2.9</v>
      </c>
      <c r="D168" s="54"/>
      <c r="E168" s="50">
        <v>38</v>
      </c>
      <c r="F168" s="52" t="s">
        <v>183</v>
      </c>
      <c r="G168" s="49">
        <v>10</v>
      </c>
      <c r="H168" s="453">
        <f>D165</f>
        <v>88</v>
      </c>
      <c r="J168" s="23" t="e">
        <f>H168*J186/H186</f>
        <v>#DIV/0!</v>
      </c>
      <c r="L168" s="41">
        <f t="shared" si="26"/>
        <v>8</v>
      </c>
      <c r="M168" s="39">
        <f t="shared" si="21"/>
        <v>1</v>
      </c>
      <c r="N168" s="39" t="str">
        <f>F168</f>
        <v>Сыр порциями 10</v>
      </c>
    </row>
    <row r="169" spans="1:14" s="1" customFormat="1" ht="12.75" hidden="1" customHeight="1" x14ac:dyDescent="0.35">
      <c r="A169" s="50">
        <v>284</v>
      </c>
      <c r="B169" s="51">
        <v>11.07</v>
      </c>
      <c r="C169" s="51">
        <v>15.4</v>
      </c>
      <c r="D169" s="51">
        <v>2.04</v>
      </c>
      <c r="E169" s="50">
        <v>191</v>
      </c>
      <c r="F169" s="52" t="s">
        <v>349</v>
      </c>
      <c r="G169" s="49">
        <v>110</v>
      </c>
      <c r="H169" s="451"/>
      <c r="J169" s="23" t="e">
        <f>H169*J186/H186</f>
        <v>#DIV/0!</v>
      </c>
      <c r="L169" s="41">
        <f t="shared" si="26"/>
        <v>8</v>
      </c>
      <c r="M169" s="39">
        <f t="shared" si="21"/>
        <v>1</v>
      </c>
      <c r="N169" s="39" t="str">
        <f t="shared" ref="N169:N185" si="27">F169</f>
        <v>Омлет натуральный 110</v>
      </c>
    </row>
    <row r="170" spans="1:14" s="1" customFormat="1" ht="12.75" hidden="1" customHeight="1" x14ac:dyDescent="0.35">
      <c r="A170" s="50">
        <v>628</v>
      </c>
      <c r="B170" s="51">
        <v>0.1</v>
      </c>
      <c r="C170" s="51">
        <v>0.03</v>
      </c>
      <c r="D170" s="51">
        <v>15.28</v>
      </c>
      <c r="E170" s="50">
        <v>62</v>
      </c>
      <c r="F170" s="52" t="s">
        <v>241</v>
      </c>
      <c r="G170" s="53">
        <v>215</v>
      </c>
      <c r="H170" s="451"/>
      <c r="J170" s="23" t="e">
        <f>H170*J186/H186</f>
        <v>#DIV/0!</v>
      </c>
      <c r="L170" s="41">
        <f t="shared" si="26"/>
        <v>8</v>
      </c>
      <c r="M170" s="39">
        <f t="shared" si="21"/>
        <v>1</v>
      </c>
      <c r="N170" s="39" t="str">
        <f t="shared" si="27"/>
        <v>Чай с сахаром 200/15</v>
      </c>
    </row>
    <row r="171" spans="1:14" s="1" customFormat="1" ht="12.75" hidden="1" customHeight="1" x14ac:dyDescent="0.35">
      <c r="A171" s="54" t="s">
        <v>16</v>
      </c>
      <c r="B171" s="51">
        <v>3.95</v>
      </c>
      <c r="C171" s="51">
        <v>0.5</v>
      </c>
      <c r="D171" s="51">
        <v>24.15</v>
      </c>
      <c r="E171" s="50">
        <v>118</v>
      </c>
      <c r="F171" s="52" t="s">
        <v>348</v>
      </c>
      <c r="G171" s="49">
        <v>50</v>
      </c>
      <c r="H171" s="451"/>
      <c r="J171" s="23" t="e">
        <f>H171*J186/H186</f>
        <v>#DIV/0!</v>
      </c>
      <c r="L171" s="41">
        <f t="shared" si="26"/>
        <v>8</v>
      </c>
      <c r="M171" s="39">
        <f t="shared" si="21"/>
        <v>1</v>
      </c>
      <c r="N171" s="39" t="str">
        <f t="shared" si="27"/>
        <v>Батон витаминизированный 50</v>
      </c>
    </row>
    <row r="172" spans="1:14" s="1" customFormat="1" ht="12.75" hidden="1" customHeight="1" x14ac:dyDescent="0.35">
      <c r="A172" s="17"/>
      <c r="B172" s="18"/>
      <c r="C172" s="18"/>
      <c r="D172" s="19"/>
      <c r="E172" s="17"/>
      <c r="F172" s="20"/>
      <c r="G172" s="149"/>
      <c r="H172" s="451"/>
      <c r="J172" s="23" t="e">
        <f>H172*J186/H186</f>
        <v>#DIV/0!</v>
      </c>
      <c r="L172" s="41">
        <f t="shared" si="26"/>
        <v>8</v>
      </c>
      <c r="M172" s="39">
        <f t="shared" si="21"/>
        <v>1</v>
      </c>
      <c r="N172" s="39">
        <f t="shared" si="27"/>
        <v>0</v>
      </c>
    </row>
    <row r="173" spans="1:14" s="1" customFormat="1" ht="12.75" hidden="1" customHeight="1" x14ac:dyDescent="0.35">
      <c r="A173" s="17"/>
      <c r="B173" s="18"/>
      <c r="C173" s="18"/>
      <c r="D173" s="18"/>
      <c r="E173" s="17"/>
      <c r="F173" s="20"/>
      <c r="G173" s="21"/>
      <c r="H173" s="451"/>
      <c r="J173" s="23" t="e">
        <f>H173*J186/H186</f>
        <v>#DIV/0!</v>
      </c>
      <c r="L173" s="41">
        <f t="shared" si="26"/>
        <v>8</v>
      </c>
      <c r="M173" s="39">
        <f t="shared" si="21"/>
        <v>1</v>
      </c>
      <c r="N173" s="39">
        <f t="shared" si="27"/>
        <v>0</v>
      </c>
    </row>
    <row r="174" spans="1:14" s="1" customFormat="1" ht="12.75" hidden="1" customHeight="1" x14ac:dyDescent="0.35">
      <c r="A174" s="17"/>
      <c r="B174" s="18"/>
      <c r="C174" s="18"/>
      <c r="D174" s="18"/>
      <c r="E174" s="17"/>
      <c r="F174" s="20"/>
      <c r="G174" s="24"/>
      <c r="H174" s="451"/>
      <c r="J174" s="23" t="e">
        <f>H174*J186/H186</f>
        <v>#DIV/0!</v>
      </c>
      <c r="L174" s="41">
        <f t="shared" si="26"/>
        <v>8</v>
      </c>
      <c r="M174" s="39">
        <f t="shared" si="21"/>
        <v>1</v>
      </c>
      <c r="N174" s="39">
        <f t="shared" si="27"/>
        <v>0</v>
      </c>
    </row>
    <row r="175" spans="1:14" s="1" customFormat="1" ht="12.75" hidden="1" customHeight="1" x14ac:dyDescent="0.35">
      <c r="A175" s="19"/>
      <c r="B175" s="18"/>
      <c r="C175" s="18"/>
      <c r="D175" s="18"/>
      <c r="E175" s="17"/>
      <c r="F175" s="20"/>
      <c r="G175" s="21"/>
      <c r="H175" s="451"/>
      <c r="J175" s="23" t="e">
        <f>H175*J186/H186</f>
        <v>#DIV/0!</v>
      </c>
      <c r="L175" s="41">
        <f t="shared" si="26"/>
        <v>8</v>
      </c>
      <c r="M175" s="39">
        <f t="shared" si="21"/>
        <v>1</v>
      </c>
      <c r="N175" s="39">
        <f t="shared" si="27"/>
        <v>0</v>
      </c>
    </row>
    <row r="176" spans="1:14" s="1" customFormat="1" ht="12.75" hidden="1" customHeight="1" x14ac:dyDescent="0.35">
      <c r="A176" s="19"/>
      <c r="B176" s="25"/>
      <c r="C176" s="25"/>
      <c r="D176" s="25"/>
      <c r="E176" s="26"/>
      <c r="F176" s="27"/>
      <c r="G176" s="27"/>
      <c r="H176" s="451"/>
      <c r="J176" s="23" t="e">
        <f>H176*J186/H186</f>
        <v>#DIV/0!</v>
      </c>
      <c r="L176" s="41">
        <f t="shared" si="26"/>
        <v>8</v>
      </c>
      <c r="M176" s="39">
        <f t="shared" si="21"/>
        <v>1</v>
      </c>
      <c r="N176" s="39">
        <f t="shared" si="27"/>
        <v>0</v>
      </c>
    </row>
    <row r="177" spans="1:14" s="1" customFormat="1" ht="12.75" hidden="1" customHeight="1" x14ac:dyDescent="0.35">
      <c r="A177" s="17"/>
      <c r="B177" s="18"/>
      <c r="C177" s="18"/>
      <c r="D177" s="18"/>
      <c r="E177" s="17"/>
      <c r="F177" s="20"/>
      <c r="G177" s="21"/>
      <c r="H177" s="451"/>
      <c r="J177" s="23" t="e">
        <f>H177*J186/H186</f>
        <v>#DIV/0!</v>
      </c>
      <c r="L177" s="41">
        <f t="shared" si="26"/>
        <v>8</v>
      </c>
      <c r="M177" s="39">
        <f t="shared" si="21"/>
        <v>1</v>
      </c>
      <c r="N177" s="39">
        <f t="shared" si="27"/>
        <v>0</v>
      </c>
    </row>
    <row r="178" spans="1:14" s="1" customFormat="1" ht="12.75" hidden="1" customHeight="1" x14ac:dyDescent="0.35">
      <c r="A178" s="17"/>
      <c r="B178" s="18"/>
      <c r="C178" s="18"/>
      <c r="D178" s="18"/>
      <c r="E178" s="17"/>
      <c r="F178" s="20"/>
      <c r="G178" s="24"/>
      <c r="H178" s="451"/>
      <c r="J178" s="23" t="e">
        <f>H178*J186/H186</f>
        <v>#DIV/0!</v>
      </c>
      <c r="L178" s="41">
        <f t="shared" si="26"/>
        <v>8</v>
      </c>
      <c r="M178" s="39">
        <f t="shared" si="21"/>
        <v>1</v>
      </c>
      <c r="N178" s="39">
        <f t="shared" si="27"/>
        <v>0</v>
      </c>
    </row>
    <row r="179" spans="1:14" s="1" customFormat="1" ht="12.75" hidden="1" customHeight="1" x14ac:dyDescent="0.35">
      <c r="A179" s="17"/>
      <c r="B179" s="18"/>
      <c r="C179" s="18"/>
      <c r="D179" s="18"/>
      <c r="E179" s="17"/>
      <c r="F179" s="20"/>
      <c r="G179" s="24"/>
      <c r="H179" s="451"/>
      <c r="J179" s="23" t="e">
        <f>H179*J186/H186</f>
        <v>#DIV/0!</v>
      </c>
      <c r="L179" s="41">
        <f t="shared" si="26"/>
        <v>8</v>
      </c>
      <c r="M179" s="39">
        <f t="shared" si="21"/>
        <v>1</v>
      </c>
      <c r="N179" s="39">
        <f t="shared" si="27"/>
        <v>0</v>
      </c>
    </row>
    <row r="180" spans="1:14" s="1" customFormat="1" ht="12.75" hidden="1" customHeight="1" x14ac:dyDescent="0.35">
      <c r="A180" s="19"/>
      <c r="B180" s="18"/>
      <c r="C180" s="18"/>
      <c r="D180" s="18"/>
      <c r="E180" s="17"/>
      <c r="F180" s="20"/>
      <c r="G180" s="21"/>
      <c r="H180" s="451"/>
      <c r="J180" s="23" t="e">
        <f>H180*J186/H186</f>
        <v>#DIV/0!</v>
      </c>
      <c r="L180" s="41">
        <f t="shared" si="26"/>
        <v>8</v>
      </c>
      <c r="M180" s="39">
        <f t="shared" si="21"/>
        <v>1</v>
      </c>
      <c r="N180" s="39">
        <f t="shared" si="27"/>
        <v>0</v>
      </c>
    </row>
    <row r="181" spans="1:14" s="1" customFormat="1" ht="12.75" hidden="1" customHeight="1" x14ac:dyDescent="0.25">
      <c r="A181" s="17"/>
      <c r="B181" s="18"/>
      <c r="C181" s="18"/>
      <c r="D181" s="18"/>
      <c r="E181" s="17"/>
      <c r="F181" s="28"/>
      <c r="G181" s="21"/>
      <c r="H181" s="451"/>
      <c r="J181" s="23" t="e">
        <f>H181*J186/H186</f>
        <v>#DIV/0!</v>
      </c>
      <c r="L181" s="41">
        <f t="shared" si="26"/>
        <v>8</v>
      </c>
      <c r="M181" s="39">
        <f t="shared" si="21"/>
        <v>1</v>
      </c>
      <c r="N181" s="39">
        <f t="shared" si="27"/>
        <v>0</v>
      </c>
    </row>
    <row r="182" spans="1:14" s="1" customFormat="1" ht="12.75" hidden="1" customHeight="1" x14ac:dyDescent="0.35">
      <c r="A182" s="19"/>
      <c r="B182" s="18"/>
      <c r="C182" s="18"/>
      <c r="D182" s="18"/>
      <c r="E182" s="17"/>
      <c r="F182" s="20"/>
      <c r="G182" s="21"/>
      <c r="H182" s="451"/>
      <c r="J182" s="23" t="e">
        <f>H182*J186/H186</f>
        <v>#DIV/0!</v>
      </c>
      <c r="L182" s="41">
        <f t="shared" si="26"/>
        <v>8</v>
      </c>
      <c r="M182" s="39">
        <f t="shared" si="21"/>
        <v>1</v>
      </c>
      <c r="N182" s="39">
        <f t="shared" si="27"/>
        <v>0</v>
      </c>
    </row>
    <row r="183" spans="1:14" s="1" customFormat="1" ht="12.75" hidden="1" customHeight="1" x14ac:dyDescent="0.25">
      <c r="A183" s="17"/>
      <c r="B183" s="18"/>
      <c r="C183" s="18"/>
      <c r="D183" s="18"/>
      <c r="E183" s="17"/>
      <c r="F183" s="28"/>
      <c r="G183" s="21"/>
      <c r="H183" s="451"/>
      <c r="J183" s="23" t="e">
        <f>H183*J186/H186</f>
        <v>#DIV/0!</v>
      </c>
      <c r="L183" s="41">
        <f t="shared" si="26"/>
        <v>8</v>
      </c>
      <c r="M183" s="39">
        <f t="shared" si="21"/>
        <v>1</v>
      </c>
      <c r="N183" s="39">
        <f t="shared" si="27"/>
        <v>0</v>
      </c>
    </row>
    <row r="184" spans="1:14" s="1" customFormat="1" ht="12.75" hidden="1" customHeight="1" x14ac:dyDescent="0.35">
      <c r="A184" s="19"/>
      <c r="B184" s="18"/>
      <c r="C184" s="18"/>
      <c r="D184" s="18"/>
      <c r="E184" s="17"/>
      <c r="F184" s="20"/>
      <c r="G184" s="21"/>
      <c r="H184" s="451"/>
      <c r="J184" s="23" t="e">
        <f>H184*J186/H186</f>
        <v>#DIV/0!</v>
      </c>
      <c r="L184" s="41">
        <f t="shared" si="26"/>
        <v>8</v>
      </c>
      <c r="M184" s="39">
        <f t="shared" si="21"/>
        <v>1</v>
      </c>
      <c r="N184" s="39">
        <f t="shared" si="27"/>
        <v>0</v>
      </c>
    </row>
    <row r="185" spans="1:14" s="1" customFormat="1" ht="12.75" hidden="1" customHeight="1" x14ac:dyDescent="0.35">
      <c r="A185" s="19"/>
      <c r="B185" s="18"/>
      <c r="C185" s="18"/>
      <c r="D185" s="18"/>
      <c r="E185" s="17"/>
      <c r="F185" s="20"/>
      <c r="G185" s="21"/>
      <c r="H185" s="451"/>
      <c r="J185" s="23" t="e">
        <f>H185*J186/H186</f>
        <v>#DIV/0!</v>
      </c>
      <c r="L185" s="41">
        <f t="shared" si="26"/>
        <v>8</v>
      </c>
      <c r="M185" s="39">
        <f t="shared" si="21"/>
        <v>1</v>
      </c>
      <c r="N185" s="39">
        <f t="shared" si="27"/>
        <v>0</v>
      </c>
    </row>
    <row r="186" spans="1:14" s="1" customFormat="1" ht="12.75" hidden="1" customHeight="1" x14ac:dyDescent="0.35">
      <c r="A186" s="19"/>
      <c r="B186" s="25">
        <f>SUBTOTAL(9,B168:B185)</f>
        <v>0</v>
      </c>
      <c r="C186" s="25">
        <f t="shared" ref="C186:E186" si="28">SUBTOTAL(9,C168:C185)</f>
        <v>0</v>
      </c>
      <c r="D186" s="25">
        <f t="shared" si="28"/>
        <v>0</v>
      </c>
      <c r="E186" s="26">
        <f t="shared" si="28"/>
        <v>0</v>
      </c>
      <c r="F186" s="29" t="s">
        <v>18</v>
      </c>
      <c r="G186" s="27"/>
      <c r="H186" s="454"/>
      <c r="J186" s="32">
        <f>D165</f>
        <v>88</v>
      </c>
      <c r="L186" s="41">
        <f t="shared" si="26"/>
        <v>8</v>
      </c>
      <c r="M186" s="39">
        <f t="shared" si="21"/>
        <v>1</v>
      </c>
      <c r="N186" s="39">
        <v>1</v>
      </c>
    </row>
    <row r="187" spans="1:14" s="1" customFormat="1" ht="12.75" hidden="1" customHeight="1" x14ac:dyDescent="0.35">
      <c r="A187" s="33"/>
      <c r="B187" s="34"/>
      <c r="C187" s="34"/>
      <c r="D187" s="34"/>
      <c r="E187" s="35"/>
      <c r="F187" s="36"/>
      <c r="G187" s="37"/>
      <c r="H187" s="38"/>
      <c r="J187" s="38"/>
      <c r="L187" s="41">
        <f t="shared" si="26"/>
        <v>8</v>
      </c>
      <c r="M187" s="39">
        <f t="shared" si="21"/>
        <v>1</v>
      </c>
      <c r="N187" s="39">
        <v>1</v>
      </c>
    </row>
    <row r="188" spans="1:14" ht="21" x14ac:dyDescent="0.35">
      <c r="A188" s="275"/>
      <c r="B188" s="275"/>
      <c r="C188" s="275"/>
      <c r="D188" s="443">
        <f>х!H$11</f>
        <v>132</v>
      </c>
      <c r="E188" s="444"/>
      <c r="F188" s="445" t="str">
        <f>х!I$11</f>
        <v>Абонемент платного питания №3 (Обед 5-11)</v>
      </c>
      <c r="G188" s="446"/>
      <c r="H188" s="446"/>
      <c r="I188" s="270"/>
      <c r="J188" s="13"/>
      <c r="K188" s="13"/>
      <c r="L188" s="289">
        <f>L165+1</f>
        <v>9</v>
      </c>
      <c r="M188" s="287">
        <f t="shared" si="21"/>
        <v>1</v>
      </c>
      <c r="N188" s="287">
        <v>1</v>
      </c>
    </row>
    <row r="189" spans="1:14" ht="12.75" customHeight="1" x14ac:dyDescent="0.35">
      <c r="A189" s="437" t="s">
        <v>3</v>
      </c>
      <c r="B189" s="438" t="s">
        <v>4</v>
      </c>
      <c r="C189" s="438"/>
      <c r="D189" s="438"/>
      <c r="E189" s="439" t="s">
        <v>5</v>
      </c>
      <c r="F189" s="440" t="s">
        <v>6</v>
      </c>
      <c r="G189" s="441" t="s">
        <v>7</v>
      </c>
      <c r="H189" s="442" t="s">
        <v>8</v>
      </c>
      <c r="L189" s="290">
        <f>L188</f>
        <v>9</v>
      </c>
      <c r="M189" s="287">
        <f t="shared" si="21"/>
        <v>1</v>
      </c>
      <c r="N189" s="287">
        <v>1</v>
      </c>
    </row>
    <row r="190" spans="1:14" ht="12.75" customHeight="1" x14ac:dyDescent="0.35">
      <c r="A190" s="437"/>
      <c r="B190" s="277" t="s">
        <v>9</v>
      </c>
      <c r="C190" s="278" t="s">
        <v>10</v>
      </c>
      <c r="D190" s="278" t="s">
        <v>11</v>
      </c>
      <c r="E190" s="439"/>
      <c r="F190" s="440"/>
      <c r="G190" s="441"/>
      <c r="H190" s="442"/>
      <c r="L190" s="290">
        <f t="shared" ref="L190:L210" si="29">L189</f>
        <v>9</v>
      </c>
      <c r="M190" s="287">
        <f t="shared" si="21"/>
        <v>1</v>
      </c>
      <c r="N190" s="287">
        <v>1</v>
      </c>
    </row>
    <row r="191" spans="1:14" ht="12.75" customHeight="1" x14ac:dyDescent="0.35">
      <c r="A191" s="234" t="s">
        <v>230</v>
      </c>
      <c r="B191" s="282">
        <v>7.73</v>
      </c>
      <c r="C191" s="282">
        <v>5.67</v>
      </c>
      <c r="D191" s="282">
        <v>36.9</v>
      </c>
      <c r="E191" s="238">
        <v>232</v>
      </c>
      <c r="F191" s="229" t="s">
        <v>169</v>
      </c>
      <c r="G191" s="388">
        <v>220</v>
      </c>
      <c r="H191" s="449">
        <f>D188</f>
        <v>132</v>
      </c>
      <c r="J191" s="23" t="e">
        <f>H191*J209/H209</f>
        <v>#DIV/0!</v>
      </c>
      <c r="L191" s="290">
        <f t="shared" si="29"/>
        <v>9</v>
      </c>
      <c r="M191" s="287">
        <f t="shared" si="21"/>
        <v>1</v>
      </c>
      <c r="N191" s="287" t="str">
        <f>F191</f>
        <v>Суп картофельный с бобовыми с гренками 200/20</v>
      </c>
    </row>
    <row r="192" spans="1:14" ht="12.75" customHeight="1" x14ac:dyDescent="0.35">
      <c r="A192" s="283" t="s">
        <v>374</v>
      </c>
      <c r="B192" s="114">
        <v>9.58</v>
      </c>
      <c r="C192" s="114">
        <v>25.37</v>
      </c>
      <c r="D192" s="114">
        <v>2.6</v>
      </c>
      <c r="E192" s="115">
        <v>278</v>
      </c>
      <c r="F192" s="284" t="s">
        <v>441</v>
      </c>
      <c r="G192" s="388">
        <v>90</v>
      </c>
      <c r="H192" s="450"/>
      <c r="J192" s="23" t="e">
        <f>H192*J209/H209</f>
        <v>#DIV/0!</v>
      </c>
      <c r="L192" s="290">
        <f t="shared" si="29"/>
        <v>9</v>
      </c>
      <c r="M192" s="287">
        <f t="shared" si="21"/>
        <v>1</v>
      </c>
      <c r="N192" s="287" t="str">
        <f t="shared" ref="N192:N208" si="30">F192</f>
        <v>Гуляш 45/45 (СОШ_2018)</v>
      </c>
    </row>
    <row r="193" spans="1:14" ht="12.75" customHeight="1" x14ac:dyDescent="0.35">
      <c r="A193" s="234" t="s">
        <v>232</v>
      </c>
      <c r="B193" s="280">
        <v>5.33</v>
      </c>
      <c r="C193" s="280">
        <v>4.8899999999999997</v>
      </c>
      <c r="D193" s="280">
        <v>35.590000000000003</v>
      </c>
      <c r="E193" s="240">
        <v>212</v>
      </c>
      <c r="F193" s="235" t="s">
        <v>233</v>
      </c>
      <c r="G193" s="396">
        <v>150</v>
      </c>
      <c r="H193" s="450"/>
      <c r="J193" s="23" t="e">
        <f>H193*J209/H209</f>
        <v>#DIV/0!</v>
      </c>
      <c r="L193" s="290">
        <f t="shared" si="29"/>
        <v>9</v>
      </c>
      <c r="M193" s="287">
        <f t="shared" si="21"/>
        <v>1</v>
      </c>
      <c r="N193" s="287" t="str">
        <f t="shared" si="30"/>
        <v xml:space="preserve">Макароны отварные </v>
      </c>
    </row>
    <row r="194" spans="1:14" ht="12.75" customHeight="1" x14ac:dyDescent="0.35">
      <c r="A194" s="50">
        <v>376</v>
      </c>
      <c r="B194" s="51">
        <v>7.0000000000000007E-2</v>
      </c>
      <c r="C194" s="51">
        <v>0.02</v>
      </c>
      <c r="D194" s="51">
        <v>15</v>
      </c>
      <c r="E194" s="50">
        <v>60</v>
      </c>
      <c r="F194" s="52" t="s">
        <v>115</v>
      </c>
      <c r="G194" s="390">
        <v>215</v>
      </c>
      <c r="H194" s="450"/>
      <c r="J194" s="23" t="e">
        <f>H194*J209/H209</f>
        <v>#DIV/0!</v>
      </c>
      <c r="L194" s="290">
        <f t="shared" si="29"/>
        <v>9</v>
      </c>
      <c r="M194" s="287">
        <f t="shared" si="21"/>
        <v>1</v>
      </c>
      <c r="N194" s="287" t="str">
        <f t="shared" si="30"/>
        <v>Чай с сахаром 200/15 (СОШ_2018)</v>
      </c>
    </row>
    <row r="195" spans="1:14" ht="12.75" customHeight="1" x14ac:dyDescent="0.35">
      <c r="A195" s="185" t="s">
        <v>235</v>
      </c>
      <c r="B195" s="285">
        <v>3.95</v>
      </c>
      <c r="C195" s="285">
        <v>0.5</v>
      </c>
      <c r="D195" s="285">
        <v>24.15</v>
      </c>
      <c r="E195" s="191">
        <v>118</v>
      </c>
      <c r="F195" s="173" t="s">
        <v>148</v>
      </c>
      <c r="G195" s="389">
        <v>50</v>
      </c>
      <c r="H195" s="450"/>
      <c r="J195" s="23" t="e">
        <f>H195*J209/H209</f>
        <v>#DIV/0!</v>
      </c>
      <c r="L195" s="290">
        <f t="shared" si="29"/>
        <v>9</v>
      </c>
      <c r="M195" s="287">
        <f t="shared" si="21"/>
        <v>1</v>
      </c>
      <c r="N195" s="287" t="str">
        <f t="shared" si="30"/>
        <v>Батон витаминизированный</v>
      </c>
    </row>
    <row r="196" spans="1:14" ht="12.75" customHeight="1" x14ac:dyDescent="0.35">
      <c r="A196" s="185" t="s">
        <v>235</v>
      </c>
      <c r="B196" s="285">
        <v>1.65</v>
      </c>
      <c r="C196" s="285">
        <v>0.3</v>
      </c>
      <c r="D196" s="285">
        <v>8.35</v>
      </c>
      <c r="E196" s="191">
        <v>44</v>
      </c>
      <c r="F196" s="173" t="s">
        <v>236</v>
      </c>
      <c r="G196" s="389">
        <v>25</v>
      </c>
      <c r="H196" s="450"/>
      <c r="J196" s="23" t="e">
        <f>H196*J209/H209</f>
        <v>#DIV/0!</v>
      </c>
      <c r="L196" s="290">
        <f t="shared" si="29"/>
        <v>9</v>
      </c>
      <c r="M196" s="287">
        <f t="shared" si="21"/>
        <v>1</v>
      </c>
      <c r="N196" s="287" t="str">
        <f t="shared" si="30"/>
        <v xml:space="preserve">Хлеб ржаной </v>
      </c>
    </row>
    <row r="197" spans="1:14" ht="12.75" customHeight="1" x14ac:dyDescent="0.35">
      <c r="A197" s="50">
        <v>424</v>
      </c>
      <c r="B197" s="51">
        <v>4.53</v>
      </c>
      <c r="C197" s="51">
        <v>6.7</v>
      </c>
      <c r="D197" s="51">
        <v>30.44</v>
      </c>
      <c r="E197" s="50">
        <v>198</v>
      </c>
      <c r="F197" s="52" t="s">
        <v>119</v>
      </c>
      <c r="G197" s="159">
        <v>50</v>
      </c>
      <c r="H197" s="450"/>
      <c r="J197" s="23" t="e">
        <f>H197*J209/H209</f>
        <v>#DIV/0!</v>
      </c>
      <c r="L197" s="290">
        <f t="shared" si="29"/>
        <v>9</v>
      </c>
      <c r="M197" s="287">
        <f t="shared" ref="M197:M260" si="31">M196</f>
        <v>1</v>
      </c>
      <c r="N197" s="287" t="str">
        <f t="shared" si="30"/>
        <v>Булочка Домашняя 50</v>
      </c>
    </row>
    <row r="198" spans="1:14" s="1" customFormat="1" ht="12.75" hidden="1" customHeight="1" x14ac:dyDescent="0.35">
      <c r="A198" s="19"/>
      <c r="B198" s="18"/>
      <c r="C198" s="18"/>
      <c r="D198" s="18"/>
      <c r="E198" s="17"/>
      <c r="F198" s="20"/>
      <c r="G198" s="21"/>
      <c r="H198" s="451"/>
      <c r="J198" s="23" t="e">
        <f>H198*J209/H209</f>
        <v>#DIV/0!</v>
      </c>
      <c r="L198" s="41">
        <f t="shared" si="29"/>
        <v>9</v>
      </c>
      <c r="M198" s="39">
        <f t="shared" si="31"/>
        <v>1</v>
      </c>
      <c r="N198" s="39">
        <f t="shared" si="30"/>
        <v>0</v>
      </c>
    </row>
    <row r="199" spans="1:14" s="1" customFormat="1" ht="12.75" hidden="1" customHeight="1" x14ac:dyDescent="0.35">
      <c r="A199" s="19"/>
      <c r="B199" s="25"/>
      <c r="C199" s="25"/>
      <c r="D199" s="25"/>
      <c r="E199" s="26"/>
      <c r="F199" s="42"/>
      <c r="G199" s="42"/>
      <c r="H199" s="451"/>
      <c r="J199" s="23" t="e">
        <f>H199*J209/H209</f>
        <v>#DIV/0!</v>
      </c>
      <c r="L199" s="41">
        <f t="shared" si="29"/>
        <v>9</v>
      </c>
      <c r="M199" s="39">
        <f t="shared" si="31"/>
        <v>1</v>
      </c>
      <c r="N199" s="39">
        <f t="shared" si="30"/>
        <v>0</v>
      </c>
    </row>
    <row r="200" spans="1:14" s="1" customFormat="1" ht="12.75" hidden="1" customHeight="1" x14ac:dyDescent="0.35">
      <c r="A200" s="17"/>
      <c r="B200" s="18"/>
      <c r="C200" s="18"/>
      <c r="D200" s="18"/>
      <c r="E200" s="17"/>
      <c r="F200" s="20"/>
      <c r="G200" s="21"/>
      <c r="H200" s="451"/>
      <c r="J200" s="23" t="e">
        <f>H200*J209/H209</f>
        <v>#DIV/0!</v>
      </c>
      <c r="L200" s="41">
        <f t="shared" si="29"/>
        <v>9</v>
      </c>
      <c r="M200" s="39">
        <f t="shared" si="31"/>
        <v>1</v>
      </c>
      <c r="N200" s="39">
        <f t="shared" si="30"/>
        <v>0</v>
      </c>
    </row>
    <row r="201" spans="1:14" s="1" customFormat="1" ht="12.75" hidden="1" customHeight="1" x14ac:dyDescent="0.35">
      <c r="A201" s="17"/>
      <c r="B201" s="18"/>
      <c r="C201" s="18"/>
      <c r="D201" s="18"/>
      <c r="E201" s="17"/>
      <c r="F201" s="20"/>
      <c r="G201" s="24"/>
      <c r="H201" s="451"/>
      <c r="J201" s="23" t="e">
        <f>H201*J209/H209</f>
        <v>#DIV/0!</v>
      </c>
      <c r="L201" s="41">
        <f t="shared" si="29"/>
        <v>9</v>
      </c>
      <c r="M201" s="39">
        <f t="shared" si="31"/>
        <v>1</v>
      </c>
      <c r="N201" s="39">
        <f t="shared" si="30"/>
        <v>0</v>
      </c>
    </row>
    <row r="202" spans="1:14" s="1" customFormat="1" ht="12.75" hidden="1" customHeight="1" x14ac:dyDescent="0.35">
      <c r="A202" s="17"/>
      <c r="B202" s="18"/>
      <c r="C202" s="18"/>
      <c r="D202" s="18"/>
      <c r="E202" s="17"/>
      <c r="F202" s="20"/>
      <c r="G202" s="24"/>
      <c r="H202" s="451"/>
      <c r="J202" s="23" t="e">
        <f>H202*J209/H209</f>
        <v>#DIV/0!</v>
      </c>
      <c r="L202" s="41">
        <f t="shared" si="29"/>
        <v>9</v>
      </c>
      <c r="M202" s="39">
        <f t="shared" si="31"/>
        <v>1</v>
      </c>
      <c r="N202" s="39">
        <f t="shared" si="30"/>
        <v>0</v>
      </c>
    </row>
    <row r="203" spans="1:14" s="1" customFormat="1" ht="12.75" hidden="1" customHeight="1" x14ac:dyDescent="0.35">
      <c r="A203" s="19"/>
      <c r="B203" s="18"/>
      <c r="C203" s="18"/>
      <c r="D203" s="18"/>
      <c r="E203" s="17"/>
      <c r="F203" s="20"/>
      <c r="G203" s="21"/>
      <c r="H203" s="451"/>
      <c r="J203" s="23" t="e">
        <f>H203*J209/H209</f>
        <v>#DIV/0!</v>
      </c>
      <c r="L203" s="41">
        <f t="shared" si="29"/>
        <v>9</v>
      </c>
      <c r="M203" s="39">
        <f t="shared" si="31"/>
        <v>1</v>
      </c>
      <c r="N203" s="39">
        <f t="shared" si="30"/>
        <v>0</v>
      </c>
    </row>
    <row r="204" spans="1:14" s="1" customFormat="1" ht="12.75" hidden="1" customHeight="1" x14ac:dyDescent="0.25">
      <c r="A204" s="17"/>
      <c r="B204" s="18"/>
      <c r="C204" s="18"/>
      <c r="D204" s="18"/>
      <c r="E204" s="17"/>
      <c r="F204" s="28"/>
      <c r="G204" s="21"/>
      <c r="H204" s="451"/>
      <c r="J204" s="23" t="e">
        <f>H204*J209/H209</f>
        <v>#DIV/0!</v>
      </c>
      <c r="L204" s="41">
        <f t="shared" si="29"/>
        <v>9</v>
      </c>
      <c r="M204" s="39">
        <f t="shared" si="31"/>
        <v>1</v>
      </c>
      <c r="N204" s="39">
        <f t="shared" si="30"/>
        <v>0</v>
      </c>
    </row>
    <row r="205" spans="1:14" s="1" customFormat="1" ht="12.75" hidden="1" customHeight="1" x14ac:dyDescent="0.35">
      <c r="A205" s="19"/>
      <c r="B205" s="18"/>
      <c r="C205" s="18"/>
      <c r="D205" s="18"/>
      <c r="E205" s="17"/>
      <c r="F205" s="20"/>
      <c r="G205" s="21"/>
      <c r="H205" s="451"/>
      <c r="J205" s="23" t="e">
        <f>H205*J209/H209</f>
        <v>#DIV/0!</v>
      </c>
      <c r="L205" s="41">
        <f t="shared" si="29"/>
        <v>9</v>
      </c>
      <c r="M205" s="39">
        <f t="shared" si="31"/>
        <v>1</v>
      </c>
      <c r="N205" s="39">
        <f t="shared" si="30"/>
        <v>0</v>
      </c>
    </row>
    <row r="206" spans="1:14" s="1" customFormat="1" ht="12.75" hidden="1" customHeight="1" x14ac:dyDescent="0.25">
      <c r="A206" s="17"/>
      <c r="B206" s="18"/>
      <c r="C206" s="18"/>
      <c r="D206" s="18"/>
      <c r="E206" s="17"/>
      <c r="F206" s="28"/>
      <c r="G206" s="21"/>
      <c r="H206" s="451"/>
      <c r="J206" s="23" t="e">
        <f>H206*J209/H209</f>
        <v>#DIV/0!</v>
      </c>
      <c r="L206" s="41">
        <f t="shared" si="29"/>
        <v>9</v>
      </c>
      <c r="M206" s="39">
        <f t="shared" si="31"/>
        <v>1</v>
      </c>
      <c r="N206" s="39">
        <f t="shared" si="30"/>
        <v>0</v>
      </c>
    </row>
    <row r="207" spans="1:14" s="1" customFormat="1" ht="12.75" hidden="1" customHeight="1" x14ac:dyDescent="0.35">
      <c r="A207" s="19"/>
      <c r="B207" s="18"/>
      <c r="C207" s="18"/>
      <c r="D207" s="18"/>
      <c r="E207" s="17"/>
      <c r="F207" s="20"/>
      <c r="G207" s="21"/>
      <c r="H207" s="451"/>
      <c r="J207" s="23" t="e">
        <f>H207*J209/H209</f>
        <v>#DIV/0!</v>
      </c>
      <c r="L207" s="41">
        <f t="shared" si="29"/>
        <v>9</v>
      </c>
      <c r="M207" s="39">
        <f t="shared" si="31"/>
        <v>1</v>
      </c>
      <c r="N207" s="39">
        <f t="shared" si="30"/>
        <v>0</v>
      </c>
    </row>
    <row r="208" spans="1:14" s="1" customFormat="1" ht="12.75" hidden="1" customHeight="1" x14ac:dyDescent="0.35">
      <c r="A208" s="19"/>
      <c r="B208" s="18"/>
      <c r="C208" s="18"/>
      <c r="D208" s="18"/>
      <c r="E208" s="17"/>
      <c r="F208" s="20"/>
      <c r="G208" s="21"/>
      <c r="H208" s="451"/>
      <c r="J208" s="23" t="e">
        <f>H208*J209/H209</f>
        <v>#DIV/0!</v>
      </c>
      <c r="L208" s="41">
        <f t="shared" si="29"/>
        <v>9</v>
      </c>
      <c r="M208" s="39">
        <f t="shared" si="31"/>
        <v>1</v>
      </c>
      <c r="N208" s="39">
        <f t="shared" si="30"/>
        <v>0</v>
      </c>
    </row>
    <row r="209" spans="1:14" ht="12.75" customHeight="1" x14ac:dyDescent="0.35">
      <c r="A209" s="291"/>
      <c r="B209" s="65">
        <f>SUBTOTAL(9,B191:B208)</f>
        <v>32.839999999999996</v>
      </c>
      <c r="C209" s="65">
        <f t="shared" ref="C209:D209" si="32">SUBTOTAL(9,C191:C208)</f>
        <v>43.45</v>
      </c>
      <c r="D209" s="65">
        <f t="shared" si="32"/>
        <v>153.03</v>
      </c>
      <c r="E209" s="66">
        <f>SUBTOTAL(9,E191:E208)</f>
        <v>1142</v>
      </c>
      <c r="F209" s="294" t="s">
        <v>18</v>
      </c>
      <c r="G209" s="295"/>
      <c r="H209" s="452"/>
      <c r="J209" s="32">
        <f>D188</f>
        <v>132</v>
      </c>
      <c r="L209" s="290">
        <f t="shared" si="29"/>
        <v>9</v>
      </c>
      <c r="M209" s="287">
        <f t="shared" si="31"/>
        <v>1</v>
      </c>
      <c r="N209" s="287">
        <v>1</v>
      </c>
    </row>
    <row r="210" spans="1:14" ht="6.75" customHeight="1" x14ac:dyDescent="0.35">
      <c r="A210" s="297"/>
      <c r="B210" s="298"/>
      <c r="C210" s="298"/>
      <c r="D210" s="298"/>
      <c r="E210" s="299"/>
      <c r="F210" s="300"/>
      <c r="G210" s="301"/>
      <c r="H210" s="302"/>
      <c r="J210" s="38"/>
      <c r="L210" s="290">
        <f t="shared" si="29"/>
        <v>9</v>
      </c>
      <c r="M210" s="287">
        <f t="shared" si="31"/>
        <v>1</v>
      </c>
      <c r="N210" s="287">
        <v>1</v>
      </c>
    </row>
    <row r="211" spans="1:14" s="1" customFormat="1" ht="21" hidden="1" x14ac:dyDescent="0.35">
      <c r="A211" s="14"/>
      <c r="B211" s="14"/>
      <c r="C211" s="14"/>
      <c r="D211" s="427">
        <f>х!H$12</f>
        <v>125</v>
      </c>
      <c r="E211" s="428"/>
      <c r="F211" s="429" t="str">
        <f>х!I$12</f>
        <v>Абонемент платного питания №4 (СОШ № 9 (5-11))</v>
      </c>
      <c r="G211" s="430"/>
      <c r="H211" s="430"/>
      <c r="I211" s="13"/>
      <c r="J211" s="13"/>
      <c r="K211" s="13"/>
      <c r="L211" s="40">
        <f>L188+1</f>
        <v>10</v>
      </c>
      <c r="M211" s="39">
        <f t="shared" si="31"/>
        <v>1</v>
      </c>
      <c r="N211" s="39">
        <v>1</v>
      </c>
    </row>
    <row r="212" spans="1:14" s="1" customFormat="1" ht="12.75" hidden="1" customHeight="1" x14ac:dyDescent="0.35">
      <c r="A212" s="431" t="s">
        <v>3</v>
      </c>
      <c r="B212" s="432" t="s">
        <v>4</v>
      </c>
      <c r="C212" s="432"/>
      <c r="D212" s="432"/>
      <c r="E212" s="433" t="s">
        <v>5</v>
      </c>
      <c r="F212" s="434" t="s">
        <v>6</v>
      </c>
      <c r="G212" s="435" t="s">
        <v>7</v>
      </c>
      <c r="H212" s="436" t="s">
        <v>8</v>
      </c>
      <c r="L212" s="41">
        <f>L211</f>
        <v>10</v>
      </c>
      <c r="M212" s="39">
        <f t="shared" si="31"/>
        <v>1</v>
      </c>
      <c r="N212" s="39">
        <v>1</v>
      </c>
    </row>
    <row r="213" spans="1:14" s="1" customFormat="1" ht="12.75" hidden="1" customHeight="1" x14ac:dyDescent="0.35">
      <c r="A213" s="431"/>
      <c r="B213" s="15" t="s">
        <v>9</v>
      </c>
      <c r="C213" s="16" t="s">
        <v>10</v>
      </c>
      <c r="D213" s="16" t="s">
        <v>11</v>
      </c>
      <c r="E213" s="433"/>
      <c r="F213" s="434"/>
      <c r="G213" s="435"/>
      <c r="H213" s="436"/>
      <c r="L213" s="41">
        <f t="shared" ref="L213:L233" si="33">L212</f>
        <v>10</v>
      </c>
      <c r="M213" s="39">
        <f t="shared" si="31"/>
        <v>1</v>
      </c>
      <c r="N213" s="39">
        <v>1</v>
      </c>
    </row>
    <row r="214" spans="1:14" s="1" customFormat="1" ht="12.75" hidden="1" customHeight="1" x14ac:dyDescent="0.35">
      <c r="A214" s="50">
        <v>271</v>
      </c>
      <c r="B214" s="51">
        <v>8.65</v>
      </c>
      <c r="C214" s="51">
        <v>11.82</v>
      </c>
      <c r="D214" s="51">
        <v>8.17</v>
      </c>
      <c r="E214" s="50">
        <v>173</v>
      </c>
      <c r="F214" s="52" t="s">
        <v>12</v>
      </c>
      <c r="G214" s="204">
        <v>90</v>
      </c>
      <c r="H214" s="453">
        <f>D211</f>
        <v>125</v>
      </c>
      <c r="J214" s="23" t="e">
        <f>H214*J232/H232</f>
        <v>#DIV/0!</v>
      </c>
      <c r="L214" s="41">
        <f t="shared" si="33"/>
        <v>10</v>
      </c>
      <c r="M214" s="39">
        <f t="shared" si="31"/>
        <v>1</v>
      </c>
      <c r="N214" s="39" t="str">
        <f>F214</f>
        <v>Котлеты домашние с соусом сметанно-томатным 60/30 (СОШ_2018)</v>
      </c>
    </row>
    <row r="215" spans="1:14" s="1" customFormat="1" ht="12.75" hidden="1" customHeight="1" x14ac:dyDescent="0.35">
      <c r="A215" s="54" t="s">
        <v>14</v>
      </c>
      <c r="B215" s="51">
        <v>5.33</v>
      </c>
      <c r="C215" s="51">
        <v>4.8899999999999997</v>
      </c>
      <c r="D215" s="51">
        <v>35.590000000000003</v>
      </c>
      <c r="E215" s="50">
        <v>212</v>
      </c>
      <c r="F215" s="52" t="s">
        <v>15</v>
      </c>
      <c r="G215" s="205">
        <v>150</v>
      </c>
      <c r="H215" s="451"/>
      <c r="J215" s="23" t="e">
        <f>H215*J232/H232</f>
        <v>#DIV/0!</v>
      </c>
      <c r="L215" s="41">
        <f t="shared" si="33"/>
        <v>10</v>
      </c>
      <c r="M215" s="39">
        <f t="shared" si="31"/>
        <v>1</v>
      </c>
      <c r="N215" s="39" t="str">
        <f t="shared" ref="N215:N231" si="34">F215</f>
        <v>Макароны отварные 150</v>
      </c>
    </row>
    <row r="216" spans="1:14" s="1" customFormat="1" ht="12.75" hidden="1" customHeight="1" x14ac:dyDescent="0.35">
      <c r="A216" s="50">
        <v>628</v>
      </c>
      <c r="B216" s="51">
        <v>0.1</v>
      </c>
      <c r="C216" s="51">
        <v>0.03</v>
      </c>
      <c r="D216" s="51">
        <v>15.28</v>
      </c>
      <c r="E216" s="50">
        <v>62</v>
      </c>
      <c r="F216" s="52" t="s">
        <v>241</v>
      </c>
      <c r="G216" s="148">
        <v>215</v>
      </c>
      <c r="H216" s="451"/>
      <c r="J216" s="23" t="e">
        <f>H216*J232/H232</f>
        <v>#DIV/0!</v>
      </c>
      <c r="L216" s="41">
        <f t="shared" si="33"/>
        <v>10</v>
      </c>
      <c r="M216" s="39">
        <f t="shared" si="31"/>
        <v>1</v>
      </c>
      <c r="N216" s="39" t="str">
        <f t="shared" si="34"/>
        <v>Чай с сахаром 200/15</v>
      </c>
    </row>
    <row r="217" spans="1:14" s="1" customFormat="1" ht="12.75" hidden="1" customHeight="1" x14ac:dyDescent="0.35">
      <c r="A217" s="50">
        <v>424</v>
      </c>
      <c r="B217" s="51">
        <v>4.53</v>
      </c>
      <c r="C217" s="51">
        <v>6.7</v>
      </c>
      <c r="D217" s="51">
        <v>30.44</v>
      </c>
      <c r="E217" s="50">
        <v>198</v>
      </c>
      <c r="F217" s="52" t="s">
        <v>119</v>
      </c>
      <c r="G217" s="147">
        <v>50</v>
      </c>
      <c r="H217" s="451"/>
      <c r="J217" s="23" t="e">
        <f>H217*J232/H232</f>
        <v>#DIV/0!</v>
      </c>
      <c r="L217" s="41">
        <f t="shared" si="33"/>
        <v>10</v>
      </c>
      <c r="M217" s="39">
        <f t="shared" si="31"/>
        <v>1</v>
      </c>
      <c r="N217" s="39" t="str">
        <f t="shared" si="34"/>
        <v>Булочка Домашняя 50</v>
      </c>
    </row>
    <row r="218" spans="1:14" s="1" customFormat="1" ht="12.75" hidden="1" customHeight="1" x14ac:dyDescent="0.35">
      <c r="A218" s="55" t="s">
        <v>16</v>
      </c>
      <c r="B218" s="56">
        <v>1.65</v>
      </c>
      <c r="C218" s="56">
        <v>0.3</v>
      </c>
      <c r="D218" s="56">
        <v>8.35</v>
      </c>
      <c r="E218" s="57">
        <v>44</v>
      </c>
      <c r="F218" s="58" t="s">
        <v>17</v>
      </c>
      <c r="G218" s="147">
        <v>25</v>
      </c>
      <c r="H218" s="451"/>
      <c r="J218" s="23" t="e">
        <f>H218*J232/H232</f>
        <v>#DIV/0!</v>
      </c>
      <c r="L218" s="41">
        <f t="shared" si="33"/>
        <v>10</v>
      </c>
      <c r="M218" s="39">
        <f t="shared" si="31"/>
        <v>1</v>
      </c>
      <c r="N218" s="39" t="str">
        <f t="shared" si="34"/>
        <v>Хлеб  ржаной 25</v>
      </c>
    </row>
    <row r="219" spans="1:14" s="1" customFormat="1" ht="12.75" hidden="1" customHeight="1" x14ac:dyDescent="0.35">
      <c r="A219" s="17"/>
      <c r="B219" s="18"/>
      <c r="C219" s="18"/>
      <c r="D219" s="18"/>
      <c r="E219" s="17"/>
      <c r="F219" s="20"/>
      <c r="G219" s="149"/>
      <c r="H219" s="451"/>
      <c r="J219" s="23" t="e">
        <f>H219*J232/H232</f>
        <v>#DIV/0!</v>
      </c>
      <c r="L219" s="41">
        <f t="shared" si="33"/>
        <v>10</v>
      </c>
      <c r="M219" s="39">
        <f t="shared" si="31"/>
        <v>1</v>
      </c>
      <c r="N219" s="39">
        <f t="shared" si="34"/>
        <v>0</v>
      </c>
    </row>
    <row r="220" spans="1:14" s="1" customFormat="1" ht="12.75" hidden="1" customHeight="1" x14ac:dyDescent="0.35">
      <c r="A220" s="17"/>
      <c r="B220" s="18"/>
      <c r="C220" s="18"/>
      <c r="D220" s="18"/>
      <c r="E220" s="17"/>
      <c r="F220" s="20"/>
      <c r="G220" s="150"/>
      <c r="H220" s="451"/>
      <c r="J220" s="23" t="e">
        <f>H220*J232/H232</f>
        <v>#DIV/0!</v>
      </c>
      <c r="L220" s="41">
        <f t="shared" si="33"/>
        <v>10</v>
      </c>
      <c r="M220" s="39">
        <f t="shared" si="31"/>
        <v>1</v>
      </c>
      <c r="N220" s="39">
        <f t="shared" si="34"/>
        <v>0</v>
      </c>
    </row>
    <row r="221" spans="1:14" s="1" customFormat="1" ht="12.75" hidden="1" customHeight="1" x14ac:dyDescent="0.35">
      <c r="A221" s="19"/>
      <c r="B221" s="18"/>
      <c r="C221" s="18"/>
      <c r="D221" s="18"/>
      <c r="E221" s="17"/>
      <c r="F221" s="20"/>
      <c r="G221" s="21"/>
      <c r="H221" s="451"/>
      <c r="J221" s="23" t="e">
        <f>H221*J232/H232</f>
        <v>#DIV/0!</v>
      </c>
      <c r="L221" s="41">
        <f t="shared" si="33"/>
        <v>10</v>
      </c>
      <c r="M221" s="39">
        <f t="shared" si="31"/>
        <v>1</v>
      </c>
      <c r="N221" s="39">
        <f t="shared" si="34"/>
        <v>0</v>
      </c>
    </row>
    <row r="222" spans="1:14" s="1" customFormat="1" ht="12.75" hidden="1" customHeight="1" x14ac:dyDescent="0.35">
      <c r="A222" s="19"/>
      <c r="B222" s="25"/>
      <c r="C222" s="25"/>
      <c r="D222" s="25"/>
      <c r="E222" s="26"/>
      <c r="F222" s="27"/>
      <c r="G222" s="27"/>
      <c r="H222" s="451"/>
      <c r="J222" s="23" t="e">
        <f>H222*J232/H232</f>
        <v>#DIV/0!</v>
      </c>
      <c r="L222" s="41">
        <f t="shared" si="33"/>
        <v>10</v>
      </c>
      <c r="M222" s="39">
        <f t="shared" si="31"/>
        <v>1</v>
      </c>
      <c r="N222" s="39">
        <f t="shared" si="34"/>
        <v>0</v>
      </c>
    </row>
    <row r="223" spans="1:14" s="1" customFormat="1" ht="12.75" hidden="1" customHeight="1" x14ac:dyDescent="0.35">
      <c r="A223" s="17"/>
      <c r="B223" s="18"/>
      <c r="C223" s="18"/>
      <c r="D223" s="18"/>
      <c r="E223" s="17"/>
      <c r="F223" s="20"/>
      <c r="G223" s="21"/>
      <c r="H223" s="451"/>
      <c r="J223" s="23" t="e">
        <f>H223*J232/H232</f>
        <v>#DIV/0!</v>
      </c>
      <c r="L223" s="41">
        <f t="shared" si="33"/>
        <v>10</v>
      </c>
      <c r="M223" s="39">
        <f t="shared" si="31"/>
        <v>1</v>
      </c>
      <c r="N223" s="39">
        <f t="shared" si="34"/>
        <v>0</v>
      </c>
    </row>
    <row r="224" spans="1:14" s="1" customFormat="1" ht="12.75" hidden="1" customHeight="1" x14ac:dyDescent="0.35">
      <c r="A224" s="17"/>
      <c r="B224" s="18"/>
      <c r="C224" s="18"/>
      <c r="D224" s="18"/>
      <c r="E224" s="17"/>
      <c r="F224" s="20"/>
      <c r="G224" s="24"/>
      <c r="H224" s="451"/>
      <c r="J224" s="23" t="e">
        <f>H224*J232/H232</f>
        <v>#DIV/0!</v>
      </c>
      <c r="L224" s="41">
        <f t="shared" si="33"/>
        <v>10</v>
      </c>
      <c r="M224" s="39">
        <f t="shared" si="31"/>
        <v>1</v>
      </c>
      <c r="N224" s="39">
        <f t="shared" si="34"/>
        <v>0</v>
      </c>
    </row>
    <row r="225" spans="1:14" s="1" customFormat="1" ht="12.75" hidden="1" customHeight="1" x14ac:dyDescent="0.35">
      <c r="A225" s="17"/>
      <c r="B225" s="18"/>
      <c r="C225" s="18"/>
      <c r="D225" s="18"/>
      <c r="E225" s="17"/>
      <c r="F225" s="20"/>
      <c r="G225" s="24"/>
      <c r="H225" s="451"/>
      <c r="J225" s="23" t="e">
        <f>H225*J232/H232</f>
        <v>#DIV/0!</v>
      </c>
      <c r="L225" s="41">
        <f t="shared" si="33"/>
        <v>10</v>
      </c>
      <c r="M225" s="39">
        <f t="shared" si="31"/>
        <v>1</v>
      </c>
      <c r="N225" s="39">
        <f t="shared" si="34"/>
        <v>0</v>
      </c>
    </row>
    <row r="226" spans="1:14" s="1" customFormat="1" ht="12.75" hidden="1" customHeight="1" x14ac:dyDescent="0.35">
      <c r="A226" s="19"/>
      <c r="B226" s="18"/>
      <c r="C226" s="18"/>
      <c r="D226" s="18"/>
      <c r="E226" s="17"/>
      <c r="F226" s="20"/>
      <c r="G226" s="21"/>
      <c r="H226" s="451"/>
      <c r="J226" s="23" t="e">
        <f>H226*J232/H232</f>
        <v>#DIV/0!</v>
      </c>
      <c r="L226" s="41">
        <f t="shared" si="33"/>
        <v>10</v>
      </c>
      <c r="M226" s="39">
        <f t="shared" si="31"/>
        <v>1</v>
      </c>
      <c r="N226" s="39">
        <f t="shared" si="34"/>
        <v>0</v>
      </c>
    </row>
    <row r="227" spans="1:14" s="1" customFormat="1" ht="12.75" hidden="1" customHeight="1" x14ac:dyDescent="0.25">
      <c r="A227" s="17"/>
      <c r="B227" s="18"/>
      <c r="C227" s="18"/>
      <c r="D227" s="18"/>
      <c r="E227" s="17"/>
      <c r="F227" s="28"/>
      <c r="G227" s="21"/>
      <c r="H227" s="451"/>
      <c r="J227" s="23" t="e">
        <f>H227*J232/H232</f>
        <v>#DIV/0!</v>
      </c>
      <c r="L227" s="41">
        <f t="shared" si="33"/>
        <v>10</v>
      </c>
      <c r="M227" s="39">
        <f t="shared" si="31"/>
        <v>1</v>
      </c>
      <c r="N227" s="39">
        <f t="shared" si="34"/>
        <v>0</v>
      </c>
    </row>
    <row r="228" spans="1:14" s="1" customFormat="1" ht="12.75" hidden="1" customHeight="1" x14ac:dyDescent="0.35">
      <c r="A228" s="19"/>
      <c r="B228" s="18"/>
      <c r="C228" s="18"/>
      <c r="D228" s="18"/>
      <c r="E228" s="17"/>
      <c r="F228" s="20"/>
      <c r="G228" s="21"/>
      <c r="H228" s="451"/>
      <c r="J228" s="23" t="e">
        <f>H228*J232/H232</f>
        <v>#DIV/0!</v>
      </c>
      <c r="L228" s="41">
        <f t="shared" si="33"/>
        <v>10</v>
      </c>
      <c r="M228" s="39">
        <f t="shared" si="31"/>
        <v>1</v>
      </c>
      <c r="N228" s="39">
        <f t="shared" si="34"/>
        <v>0</v>
      </c>
    </row>
    <row r="229" spans="1:14" s="1" customFormat="1" ht="12.75" hidden="1" customHeight="1" x14ac:dyDescent="0.25">
      <c r="A229" s="17"/>
      <c r="B229" s="18"/>
      <c r="C229" s="18"/>
      <c r="D229" s="18"/>
      <c r="E229" s="17"/>
      <c r="F229" s="28"/>
      <c r="G229" s="21"/>
      <c r="H229" s="451"/>
      <c r="J229" s="23" t="e">
        <f>H229*J232/H232</f>
        <v>#DIV/0!</v>
      </c>
      <c r="L229" s="41">
        <f t="shared" si="33"/>
        <v>10</v>
      </c>
      <c r="M229" s="39">
        <f t="shared" si="31"/>
        <v>1</v>
      </c>
      <c r="N229" s="39">
        <f t="shared" si="34"/>
        <v>0</v>
      </c>
    </row>
    <row r="230" spans="1:14" s="1" customFormat="1" ht="12.75" hidden="1" customHeight="1" x14ac:dyDescent="0.35">
      <c r="A230" s="19"/>
      <c r="B230" s="18"/>
      <c r="C230" s="18"/>
      <c r="D230" s="18"/>
      <c r="E230" s="17"/>
      <c r="F230" s="20"/>
      <c r="G230" s="21"/>
      <c r="H230" s="451"/>
      <c r="J230" s="23" t="e">
        <f>H230*J232/H232</f>
        <v>#DIV/0!</v>
      </c>
      <c r="L230" s="41">
        <f t="shared" si="33"/>
        <v>10</v>
      </c>
      <c r="M230" s="39">
        <f t="shared" si="31"/>
        <v>1</v>
      </c>
      <c r="N230" s="39">
        <f t="shared" si="34"/>
        <v>0</v>
      </c>
    </row>
    <row r="231" spans="1:14" s="1" customFormat="1" ht="12.75" hidden="1" customHeight="1" x14ac:dyDescent="0.35">
      <c r="A231" s="19"/>
      <c r="B231" s="18"/>
      <c r="C231" s="18"/>
      <c r="D231" s="18"/>
      <c r="E231" s="17"/>
      <c r="F231" s="20"/>
      <c r="G231" s="21"/>
      <c r="H231" s="451"/>
      <c r="J231" s="23" t="e">
        <f>H231*J232/H232</f>
        <v>#DIV/0!</v>
      </c>
      <c r="L231" s="41">
        <f t="shared" si="33"/>
        <v>10</v>
      </c>
      <c r="M231" s="39">
        <f t="shared" si="31"/>
        <v>1</v>
      </c>
      <c r="N231" s="39">
        <f t="shared" si="34"/>
        <v>0</v>
      </c>
    </row>
    <row r="232" spans="1:14" s="1" customFormat="1" ht="12.75" hidden="1" customHeight="1" x14ac:dyDescent="0.35">
      <c r="A232" s="19"/>
      <c r="B232" s="25">
        <f>SUBTOTAL(9,B214:B231)</f>
        <v>0</v>
      </c>
      <c r="C232" s="25">
        <f t="shared" ref="C232:E232" si="35">SUBTOTAL(9,C214:C231)</f>
        <v>0</v>
      </c>
      <c r="D232" s="25">
        <f t="shared" si="35"/>
        <v>0</v>
      </c>
      <c r="E232" s="26">
        <f t="shared" si="35"/>
        <v>0</v>
      </c>
      <c r="F232" s="29" t="s">
        <v>18</v>
      </c>
      <c r="G232" s="27"/>
      <c r="H232" s="454"/>
      <c r="J232" s="32">
        <f>D211</f>
        <v>125</v>
      </c>
      <c r="L232" s="41">
        <f t="shared" si="33"/>
        <v>10</v>
      </c>
      <c r="M232" s="39">
        <f t="shared" si="31"/>
        <v>1</v>
      </c>
      <c r="N232" s="39">
        <v>1</v>
      </c>
    </row>
    <row r="233" spans="1:14" s="1" customFormat="1" ht="12.75" hidden="1" customHeight="1" x14ac:dyDescent="0.35">
      <c r="A233" s="33"/>
      <c r="B233" s="34"/>
      <c r="C233" s="34"/>
      <c r="D233" s="34"/>
      <c r="E233" s="35"/>
      <c r="F233" s="36"/>
      <c r="G233" s="37"/>
      <c r="H233" s="38"/>
      <c r="J233" s="38"/>
      <c r="L233" s="41">
        <f t="shared" si="33"/>
        <v>10</v>
      </c>
      <c r="M233" s="39">
        <f t="shared" si="31"/>
        <v>1</v>
      </c>
      <c r="N233" s="39">
        <v>1</v>
      </c>
    </row>
    <row r="234" spans="1:14" s="1" customFormat="1" ht="21.75" hidden="1" customHeight="1" x14ac:dyDescent="0.35">
      <c r="A234" s="14"/>
      <c r="B234" s="14"/>
      <c r="C234" s="14"/>
      <c r="D234" s="427">
        <f>х!H$13</f>
        <v>79</v>
      </c>
      <c r="E234" s="428"/>
      <c r="F234" s="429" t="str">
        <f>х!I$13</f>
        <v>Абонемент платного питания №5 (Обед 5-11)</v>
      </c>
      <c r="G234" s="430"/>
      <c r="H234" s="430"/>
      <c r="I234" s="13"/>
      <c r="J234" s="13"/>
      <c r="K234" s="13"/>
      <c r="L234" s="40">
        <f>L211+1</f>
        <v>11</v>
      </c>
      <c r="M234" s="39">
        <f t="shared" si="31"/>
        <v>1</v>
      </c>
      <c r="N234" s="39">
        <v>1</v>
      </c>
    </row>
    <row r="235" spans="1:14" s="1" customFormat="1" ht="12.75" hidden="1" customHeight="1" x14ac:dyDescent="0.35">
      <c r="A235" s="431" t="s">
        <v>3</v>
      </c>
      <c r="B235" s="432" t="s">
        <v>4</v>
      </c>
      <c r="C235" s="432"/>
      <c r="D235" s="432"/>
      <c r="E235" s="433" t="s">
        <v>5</v>
      </c>
      <c r="F235" s="434" t="s">
        <v>6</v>
      </c>
      <c r="G235" s="435" t="s">
        <v>7</v>
      </c>
      <c r="H235" s="436" t="s">
        <v>8</v>
      </c>
      <c r="L235" s="41">
        <f>L234</f>
        <v>11</v>
      </c>
      <c r="M235" s="39">
        <f t="shared" si="31"/>
        <v>1</v>
      </c>
      <c r="N235" s="39">
        <v>1</v>
      </c>
    </row>
    <row r="236" spans="1:14" s="1" customFormat="1" ht="12.75" hidden="1" customHeight="1" x14ac:dyDescent="0.35">
      <c r="A236" s="431"/>
      <c r="B236" s="123" t="s">
        <v>9</v>
      </c>
      <c r="C236" s="124" t="s">
        <v>10</v>
      </c>
      <c r="D236" s="124" t="s">
        <v>11</v>
      </c>
      <c r="E236" s="433"/>
      <c r="F236" s="434"/>
      <c r="G236" s="435"/>
      <c r="H236" s="436"/>
      <c r="L236" s="41">
        <f t="shared" ref="L236:L256" si="36">L235</f>
        <v>11</v>
      </c>
      <c r="M236" s="39">
        <f t="shared" si="31"/>
        <v>1</v>
      </c>
      <c r="N236" s="39">
        <v>1</v>
      </c>
    </row>
    <row r="237" spans="1:14" s="1" customFormat="1" ht="12.75" hidden="1" customHeight="1" x14ac:dyDescent="0.35">
      <c r="A237" s="50">
        <v>102</v>
      </c>
      <c r="B237" s="51">
        <v>5.49</v>
      </c>
      <c r="C237" s="51">
        <v>5.27</v>
      </c>
      <c r="D237" s="51">
        <v>16.53</v>
      </c>
      <c r="E237" s="50">
        <v>148</v>
      </c>
      <c r="F237" s="52" t="s">
        <v>354</v>
      </c>
      <c r="G237" s="49">
        <v>270</v>
      </c>
      <c r="H237" s="453">
        <f>D234</f>
        <v>79</v>
      </c>
      <c r="J237" s="23" t="e">
        <f>H237*J255/H255</f>
        <v>#DIV/0!</v>
      </c>
      <c r="L237" s="41">
        <f t="shared" si="36"/>
        <v>11</v>
      </c>
      <c r="M237" s="39">
        <f t="shared" si="31"/>
        <v>1</v>
      </c>
      <c r="N237" s="39" t="str">
        <f>F237</f>
        <v>Суп картофельный с бобовыми с гренками 250/20 (СОШ_2018)</v>
      </c>
    </row>
    <row r="238" spans="1:14" s="1" customFormat="1" ht="12.75" hidden="1" customHeight="1" x14ac:dyDescent="0.35">
      <c r="A238" s="50">
        <v>388</v>
      </c>
      <c r="B238" s="51">
        <v>0.68</v>
      </c>
      <c r="C238" s="51">
        <v>0.28000000000000003</v>
      </c>
      <c r="D238" s="51">
        <v>20.76</v>
      </c>
      <c r="E238" s="50">
        <v>88</v>
      </c>
      <c r="F238" s="52" t="s">
        <v>355</v>
      </c>
      <c r="G238" s="147">
        <v>200</v>
      </c>
      <c r="H238" s="451"/>
      <c r="J238" s="23" t="e">
        <f>H238*J255/H255</f>
        <v>#DIV/0!</v>
      </c>
      <c r="L238" s="41">
        <f t="shared" si="36"/>
        <v>11</v>
      </c>
      <c r="M238" s="39">
        <f t="shared" si="31"/>
        <v>1</v>
      </c>
      <c r="N238" s="39" t="str">
        <f t="shared" ref="N238:N254" si="37">F238</f>
        <v>Напиток из плодов шиповника 200 (СОШ_2018)</v>
      </c>
    </row>
    <row r="239" spans="1:14" s="1" customFormat="1" ht="12.75" hidden="1" customHeight="1" x14ac:dyDescent="0.35">
      <c r="A239" s="50">
        <v>424</v>
      </c>
      <c r="B239" s="51">
        <v>4.53</v>
      </c>
      <c r="C239" s="51">
        <v>6.7</v>
      </c>
      <c r="D239" s="51">
        <v>30.44</v>
      </c>
      <c r="E239" s="50">
        <v>198</v>
      </c>
      <c r="F239" s="52" t="s">
        <v>119</v>
      </c>
      <c r="G239" s="147">
        <v>50</v>
      </c>
      <c r="H239" s="451"/>
      <c r="J239" s="23" t="e">
        <f>H239*J255/H255</f>
        <v>#DIV/0!</v>
      </c>
      <c r="L239" s="41">
        <f t="shared" si="36"/>
        <v>11</v>
      </c>
      <c r="M239" s="39">
        <f t="shared" si="31"/>
        <v>1</v>
      </c>
      <c r="N239" s="39" t="str">
        <f t="shared" si="37"/>
        <v>Булочка Домашняя 50</v>
      </c>
    </row>
    <row r="240" spans="1:14" s="1" customFormat="1" ht="12.75" hidden="1" customHeight="1" x14ac:dyDescent="0.35">
      <c r="A240" s="54" t="s">
        <v>16</v>
      </c>
      <c r="B240" s="51">
        <v>3.95</v>
      </c>
      <c r="C240" s="51">
        <v>0.5</v>
      </c>
      <c r="D240" s="51">
        <v>24.15</v>
      </c>
      <c r="E240" s="50">
        <v>118</v>
      </c>
      <c r="F240" s="52" t="s">
        <v>348</v>
      </c>
      <c r="G240" s="49">
        <v>50</v>
      </c>
      <c r="H240" s="451"/>
      <c r="J240" s="23" t="e">
        <f>H240*J255/H255</f>
        <v>#DIV/0!</v>
      </c>
      <c r="L240" s="41">
        <f t="shared" si="36"/>
        <v>11</v>
      </c>
      <c r="M240" s="39">
        <f t="shared" si="31"/>
        <v>1</v>
      </c>
      <c r="N240" s="39" t="str">
        <f t="shared" si="37"/>
        <v>Батон витаминизированный 50</v>
      </c>
    </row>
    <row r="241" spans="1:14" s="1" customFormat="1" ht="12.75" hidden="1" customHeight="1" x14ac:dyDescent="0.35">
      <c r="A241" s="17"/>
      <c r="B241" s="18"/>
      <c r="C241" s="18"/>
      <c r="D241" s="19"/>
      <c r="E241" s="17"/>
      <c r="F241" s="20"/>
      <c r="G241" s="149"/>
      <c r="H241" s="451"/>
      <c r="J241" s="23" t="e">
        <f>H241*J255/H255</f>
        <v>#DIV/0!</v>
      </c>
      <c r="L241" s="41">
        <f>L240</f>
        <v>11</v>
      </c>
      <c r="M241" s="39">
        <f>M240</f>
        <v>1</v>
      </c>
      <c r="N241" s="39">
        <f t="shared" si="37"/>
        <v>0</v>
      </c>
    </row>
    <row r="242" spans="1:14" s="1" customFormat="1" ht="12.75" hidden="1" customHeight="1" x14ac:dyDescent="0.35">
      <c r="A242" s="17"/>
      <c r="B242" s="18"/>
      <c r="C242" s="18"/>
      <c r="D242" s="18"/>
      <c r="E242" s="17"/>
      <c r="F242" s="20"/>
      <c r="G242" s="149"/>
      <c r="H242" s="451"/>
      <c r="J242" s="23" t="e">
        <f>H242*J255/H255</f>
        <v>#DIV/0!</v>
      </c>
      <c r="L242" s="41">
        <f t="shared" si="36"/>
        <v>11</v>
      </c>
      <c r="M242" s="39">
        <f t="shared" si="31"/>
        <v>1</v>
      </c>
      <c r="N242" s="39">
        <f t="shared" si="37"/>
        <v>0</v>
      </c>
    </row>
    <row r="243" spans="1:14" s="1" customFormat="1" ht="12.75" hidden="1" customHeight="1" x14ac:dyDescent="0.35">
      <c r="A243" s="17"/>
      <c r="B243" s="18"/>
      <c r="C243" s="18"/>
      <c r="D243" s="18"/>
      <c r="E243" s="17"/>
      <c r="F243" s="20"/>
      <c r="G243" s="24"/>
      <c r="H243" s="451"/>
      <c r="J243" s="23" t="e">
        <f>H243*J255/H255</f>
        <v>#DIV/0!</v>
      </c>
      <c r="L243" s="41">
        <f t="shared" si="36"/>
        <v>11</v>
      </c>
      <c r="M243" s="39">
        <f t="shared" si="31"/>
        <v>1</v>
      </c>
      <c r="N243" s="39">
        <f t="shared" si="37"/>
        <v>0</v>
      </c>
    </row>
    <row r="244" spans="1:14" s="1" customFormat="1" ht="12.75" hidden="1" customHeight="1" x14ac:dyDescent="0.35">
      <c r="A244" s="19"/>
      <c r="B244" s="18"/>
      <c r="C244" s="18"/>
      <c r="D244" s="18"/>
      <c r="E244" s="17"/>
      <c r="F244" s="20"/>
      <c r="G244" s="21"/>
      <c r="H244" s="451"/>
      <c r="J244" s="23" t="e">
        <f>H244*J255/H255</f>
        <v>#DIV/0!</v>
      </c>
      <c r="L244" s="41">
        <f t="shared" si="36"/>
        <v>11</v>
      </c>
      <c r="M244" s="39">
        <f t="shared" si="31"/>
        <v>1</v>
      </c>
      <c r="N244" s="39">
        <f t="shared" si="37"/>
        <v>0</v>
      </c>
    </row>
    <row r="245" spans="1:14" s="1" customFormat="1" ht="12.75" hidden="1" customHeight="1" x14ac:dyDescent="0.35">
      <c r="A245" s="19"/>
      <c r="B245" s="25"/>
      <c r="C245" s="25"/>
      <c r="D245" s="25"/>
      <c r="E245" s="26"/>
      <c r="F245" s="125"/>
      <c r="G245" s="125"/>
      <c r="H245" s="451"/>
      <c r="J245" s="23" t="e">
        <f>H245*J255/H255</f>
        <v>#DIV/0!</v>
      </c>
      <c r="L245" s="41">
        <f t="shared" si="36"/>
        <v>11</v>
      </c>
      <c r="M245" s="39">
        <f t="shared" si="31"/>
        <v>1</v>
      </c>
      <c r="N245" s="39">
        <f t="shared" si="37"/>
        <v>0</v>
      </c>
    </row>
    <row r="246" spans="1:14" s="1" customFormat="1" ht="12.75" hidden="1" customHeight="1" x14ac:dyDescent="0.35">
      <c r="A246" s="17"/>
      <c r="B246" s="18"/>
      <c r="C246" s="18"/>
      <c r="D246" s="18"/>
      <c r="E246" s="17"/>
      <c r="F246" s="20"/>
      <c r="G246" s="21"/>
      <c r="H246" s="451"/>
      <c r="J246" s="23" t="e">
        <f>H246*J255/H255</f>
        <v>#DIV/0!</v>
      </c>
      <c r="L246" s="41">
        <f t="shared" si="36"/>
        <v>11</v>
      </c>
      <c r="M246" s="39">
        <f t="shared" si="31"/>
        <v>1</v>
      </c>
      <c r="N246" s="39">
        <f t="shared" si="37"/>
        <v>0</v>
      </c>
    </row>
    <row r="247" spans="1:14" s="1" customFormat="1" ht="12.75" hidden="1" customHeight="1" x14ac:dyDescent="0.35">
      <c r="A247" s="17"/>
      <c r="B247" s="18"/>
      <c r="C247" s="18"/>
      <c r="D247" s="18"/>
      <c r="E247" s="17"/>
      <c r="F247" s="20"/>
      <c r="G247" s="24"/>
      <c r="H247" s="451"/>
      <c r="J247" s="23" t="e">
        <f>H247*J255/H255</f>
        <v>#DIV/0!</v>
      </c>
      <c r="L247" s="41">
        <f t="shared" si="36"/>
        <v>11</v>
      </c>
      <c r="M247" s="39">
        <f t="shared" si="31"/>
        <v>1</v>
      </c>
      <c r="N247" s="39">
        <f t="shared" si="37"/>
        <v>0</v>
      </c>
    </row>
    <row r="248" spans="1:14" s="1" customFormat="1" ht="12.75" hidden="1" customHeight="1" x14ac:dyDescent="0.35">
      <c r="A248" s="17"/>
      <c r="B248" s="18"/>
      <c r="C248" s="18"/>
      <c r="D248" s="18"/>
      <c r="E248" s="17"/>
      <c r="F248" s="20"/>
      <c r="G248" s="24"/>
      <c r="H248" s="451"/>
      <c r="J248" s="23" t="e">
        <f>H248*J255/H255</f>
        <v>#DIV/0!</v>
      </c>
      <c r="L248" s="41">
        <f t="shared" si="36"/>
        <v>11</v>
      </c>
      <c r="M248" s="39">
        <f t="shared" si="31"/>
        <v>1</v>
      </c>
      <c r="N248" s="39">
        <f t="shared" si="37"/>
        <v>0</v>
      </c>
    </row>
    <row r="249" spans="1:14" s="1" customFormat="1" ht="12.75" hidden="1" customHeight="1" x14ac:dyDescent="0.35">
      <c r="A249" s="19"/>
      <c r="B249" s="18"/>
      <c r="C249" s="18"/>
      <c r="D249" s="18"/>
      <c r="E249" s="17"/>
      <c r="F249" s="20"/>
      <c r="G249" s="21"/>
      <c r="H249" s="451"/>
      <c r="J249" s="23" t="e">
        <f>H249*J255/H255</f>
        <v>#DIV/0!</v>
      </c>
      <c r="L249" s="41">
        <f t="shared" si="36"/>
        <v>11</v>
      </c>
      <c r="M249" s="39">
        <f t="shared" si="31"/>
        <v>1</v>
      </c>
      <c r="N249" s="39">
        <f t="shared" si="37"/>
        <v>0</v>
      </c>
    </row>
    <row r="250" spans="1:14" s="1" customFormat="1" ht="12.75" hidden="1" customHeight="1" x14ac:dyDescent="0.25">
      <c r="A250" s="17"/>
      <c r="B250" s="18"/>
      <c r="C250" s="18"/>
      <c r="D250" s="18"/>
      <c r="E250" s="17"/>
      <c r="F250" s="28"/>
      <c r="G250" s="21"/>
      <c r="H250" s="451"/>
      <c r="J250" s="23" t="e">
        <f>H250*J255/H255</f>
        <v>#DIV/0!</v>
      </c>
      <c r="L250" s="41">
        <f t="shared" si="36"/>
        <v>11</v>
      </c>
      <c r="M250" s="39">
        <f t="shared" si="31"/>
        <v>1</v>
      </c>
      <c r="N250" s="39">
        <f t="shared" si="37"/>
        <v>0</v>
      </c>
    </row>
    <row r="251" spans="1:14" s="1" customFormat="1" ht="12.75" hidden="1" customHeight="1" x14ac:dyDescent="0.35">
      <c r="A251" s="19"/>
      <c r="B251" s="18"/>
      <c r="C251" s="18"/>
      <c r="D251" s="18"/>
      <c r="E251" s="17"/>
      <c r="F251" s="20"/>
      <c r="G251" s="21"/>
      <c r="H251" s="451"/>
      <c r="J251" s="23" t="e">
        <f>H251*J255/H255</f>
        <v>#DIV/0!</v>
      </c>
      <c r="L251" s="41">
        <f t="shared" si="36"/>
        <v>11</v>
      </c>
      <c r="M251" s="39">
        <f t="shared" si="31"/>
        <v>1</v>
      </c>
      <c r="N251" s="39">
        <f t="shared" si="37"/>
        <v>0</v>
      </c>
    </row>
    <row r="252" spans="1:14" s="1" customFormat="1" ht="12.75" hidden="1" customHeight="1" x14ac:dyDescent="0.25">
      <c r="A252" s="17"/>
      <c r="B252" s="18"/>
      <c r="C252" s="18"/>
      <c r="D252" s="18"/>
      <c r="E252" s="17"/>
      <c r="F252" s="28"/>
      <c r="G252" s="21"/>
      <c r="H252" s="451"/>
      <c r="J252" s="23" t="e">
        <f>H252*J255/H255</f>
        <v>#DIV/0!</v>
      </c>
      <c r="L252" s="41">
        <f t="shared" si="36"/>
        <v>11</v>
      </c>
      <c r="M252" s="39">
        <f t="shared" si="31"/>
        <v>1</v>
      </c>
      <c r="N252" s="39">
        <f t="shared" si="37"/>
        <v>0</v>
      </c>
    </row>
    <row r="253" spans="1:14" s="1" customFormat="1" ht="12.75" hidden="1" customHeight="1" x14ac:dyDescent="0.35">
      <c r="A253" s="19"/>
      <c r="B253" s="18"/>
      <c r="C253" s="18"/>
      <c r="D253" s="18"/>
      <c r="E253" s="17"/>
      <c r="F253" s="20"/>
      <c r="G253" s="21"/>
      <c r="H253" s="451"/>
      <c r="J253" s="23" t="e">
        <f>H253*J255/H255</f>
        <v>#DIV/0!</v>
      </c>
      <c r="L253" s="41">
        <f t="shared" si="36"/>
        <v>11</v>
      </c>
      <c r="M253" s="39">
        <f t="shared" si="31"/>
        <v>1</v>
      </c>
      <c r="N253" s="39">
        <f t="shared" si="37"/>
        <v>0</v>
      </c>
    </row>
    <row r="254" spans="1:14" s="1" customFormat="1" ht="12.75" hidden="1" customHeight="1" x14ac:dyDescent="0.35">
      <c r="A254" s="19"/>
      <c r="B254" s="18"/>
      <c r="C254" s="18"/>
      <c r="D254" s="18"/>
      <c r="E254" s="17"/>
      <c r="F254" s="20"/>
      <c r="G254" s="21"/>
      <c r="H254" s="451"/>
      <c r="J254" s="23" t="e">
        <f>H254*J255/H255</f>
        <v>#DIV/0!</v>
      </c>
      <c r="L254" s="41">
        <f t="shared" si="36"/>
        <v>11</v>
      </c>
      <c r="M254" s="39">
        <f t="shared" si="31"/>
        <v>1</v>
      </c>
      <c r="N254" s="39">
        <f t="shared" si="37"/>
        <v>0</v>
      </c>
    </row>
    <row r="255" spans="1:14" s="135" customFormat="1" ht="12.75" hidden="1" customHeight="1" x14ac:dyDescent="0.35">
      <c r="A255" s="19"/>
      <c r="B255" s="25">
        <f>SUBTOTAL(9,B237:B254)</f>
        <v>0</v>
      </c>
      <c r="C255" s="25">
        <f t="shared" ref="C255:E255" si="38">SUBTOTAL(9,C237:C254)</f>
        <v>0</v>
      </c>
      <c r="D255" s="25">
        <f t="shared" si="38"/>
        <v>0</v>
      </c>
      <c r="E255" s="26">
        <f t="shared" si="38"/>
        <v>0</v>
      </c>
      <c r="F255" s="29" t="s">
        <v>18</v>
      </c>
      <c r="G255" s="125"/>
      <c r="H255" s="454"/>
      <c r="J255" s="136">
        <f>D234</f>
        <v>79</v>
      </c>
      <c r="L255" s="137">
        <f t="shared" si="36"/>
        <v>11</v>
      </c>
      <c r="M255" s="138">
        <f t="shared" si="31"/>
        <v>1</v>
      </c>
      <c r="N255" s="138">
        <v>1</v>
      </c>
    </row>
    <row r="256" spans="1:14" s="1" customFormat="1" ht="12.75" hidden="1" customHeight="1" x14ac:dyDescent="0.35">
      <c r="A256" s="33"/>
      <c r="B256" s="34"/>
      <c r="C256" s="34"/>
      <c r="D256" s="34"/>
      <c r="E256" s="35"/>
      <c r="F256" s="36"/>
      <c r="G256" s="37"/>
      <c r="H256" s="38"/>
      <c r="J256" s="38"/>
      <c r="L256" s="41">
        <f t="shared" si="36"/>
        <v>11</v>
      </c>
      <c r="M256" s="39">
        <f t="shared" si="31"/>
        <v>1</v>
      </c>
      <c r="N256" s="39">
        <v>1</v>
      </c>
    </row>
    <row r="257" spans="1:14" s="1" customFormat="1" ht="21" hidden="1" x14ac:dyDescent="0.35">
      <c r="A257" s="14"/>
      <c r="B257" s="14"/>
      <c r="C257" s="14"/>
      <c r="D257" s="427">
        <f>х!H$14</f>
        <v>48</v>
      </c>
      <c r="E257" s="428"/>
      <c r="F257" s="429" t="str">
        <f>х!I$14</f>
        <v>Абонемент платного питания №6 (Полдник 1-4)</v>
      </c>
      <c r="G257" s="430"/>
      <c r="H257" s="430"/>
      <c r="I257" s="13"/>
      <c r="J257" s="13"/>
      <c r="K257" s="13"/>
      <c r="L257" s="40">
        <f>L234+1</f>
        <v>12</v>
      </c>
      <c r="M257" s="39">
        <f t="shared" si="31"/>
        <v>1</v>
      </c>
      <c r="N257" s="39">
        <v>1</v>
      </c>
    </row>
    <row r="258" spans="1:14" s="1" customFormat="1" ht="12.75" hidden="1" customHeight="1" x14ac:dyDescent="0.35">
      <c r="A258" s="431" t="s">
        <v>3</v>
      </c>
      <c r="B258" s="432" t="s">
        <v>4</v>
      </c>
      <c r="C258" s="432"/>
      <c r="D258" s="432"/>
      <c r="E258" s="433" t="s">
        <v>5</v>
      </c>
      <c r="F258" s="434" t="s">
        <v>6</v>
      </c>
      <c r="G258" s="435" t="s">
        <v>7</v>
      </c>
      <c r="H258" s="436" t="s">
        <v>8</v>
      </c>
      <c r="L258" s="41">
        <f>L257</f>
        <v>12</v>
      </c>
      <c r="M258" s="39">
        <f t="shared" si="31"/>
        <v>1</v>
      </c>
      <c r="N258" s="39">
        <v>1</v>
      </c>
    </row>
    <row r="259" spans="1:14" s="1" customFormat="1" ht="12.75" hidden="1" customHeight="1" x14ac:dyDescent="0.35">
      <c r="A259" s="431"/>
      <c r="B259" s="15" t="s">
        <v>9</v>
      </c>
      <c r="C259" s="16" t="s">
        <v>10</v>
      </c>
      <c r="D259" s="16" t="s">
        <v>11</v>
      </c>
      <c r="E259" s="433"/>
      <c r="F259" s="434"/>
      <c r="G259" s="435"/>
      <c r="H259" s="436"/>
      <c r="L259" s="41">
        <f t="shared" ref="L259:L279" si="39">L258</f>
        <v>12</v>
      </c>
      <c r="M259" s="39">
        <f t="shared" si="31"/>
        <v>1</v>
      </c>
      <c r="N259" s="39">
        <v>1</v>
      </c>
    </row>
    <row r="260" spans="1:14" s="1" customFormat="1" ht="12.75" hidden="1" customHeight="1" x14ac:dyDescent="0.35">
      <c r="A260" s="76">
        <v>28</v>
      </c>
      <c r="B260" s="77">
        <v>14.56</v>
      </c>
      <c r="C260" s="77">
        <v>14.42</v>
      </c>
      <c r="D260" s="77">
        <v>41.6</v>
      </c>
      <c r="E260" s="78">
        <v>348</v>
      </c>
      <c r="F260" s="79" t="s">
        <v>136</v>
      </c>
      <c r="G260" s="151">
        <v>100</v>
      </c>
      <c r="H260" s="453">
        <f>D257</f>
        <v>48</v>
      </c>
      <c r="J260" s="23" t="e">
        <f>H260*J278/H278</f>
        <v>#DIV/0!</v>
      </c>
      <c r="L260" s="41">
        <f t="shared" si="39"/>
        <v>12</v>
      </c>
      <c r="M260" s="39">
        <f t="shared" si="31"/>
        <v>1</v>
      </c>
      <c r="N260" s="39" t="str">
        <f>F260</f>
        <v>Пицца с сыром "Школьная"</v>
      </c>
    </row>
    <row r="261" spans="1:14" s="1" customFormat="1" ht="12.75" hidden="1" customHeight="1" x14ac:dyDescent="0.35">
      <c r="A261" s="81" t="s">
        <v>137</v>
      </c>
      <c r="B261" s="82">
        <v>7.0000000000000007E-2</v>
      </c>
      <c r="C261" s="82">
        <v>0.02</v>
      </c>
      <c r="D261" s="82">
        <v>15</v>
      </c>
      <c r="E261" s="83">
        <v>60</v>
      </c>
      <c r="F261" s="134" t="s">
        <v>118</v>
      </c>
      <c r="G261" s="152" t="s">
        <v>116</v>
      </c>
      <c r="H261" s="451"/>
      <c r="J261" s="23" t="e">
        <f>H261*J278/H278</f>
        <v>#DIV/0!</v>
      </c>
      <c r="L261" s="41">
        <f t="shared" si="39"/>
        <v>12</v>
      </c>
      <c r="M261" s="39">
        <f t="shared" ref="M261:M324" si="40">M260</f>
        <v>1</v>
      </c>
      <c r="N261" s="39" t="str">
        <f t="shared" ref="N261:N277" si="41">F261</f>
        <v>Чай с сахаром</v>
      </c>
    </row>
    <row r="262" spans="1:14" s="1" customFormat="1" ht="12.75" hidden="1" customHeight="1" x14ac:dyDescent="0.35">
      <c r="A262" s="17"/>
      <c r="B262" s="18"/>
      <c r="C262" s="18"/>
      <c r="D262" s="18"/>
      <c r="E262" s="17"/>
      <c r="F262" s="20"/>
      <c r="G262" s="150"/>
      <c r="H262" s="451"/>
      <c r="J262" s="23" t="e">
        <f>H262*J278/H278</f>
        <v>#DIV/0!</v>
      </c>
      <c r="L262" s="41">
        <f t="shared" si="39"/>
        <v>12</v>
      </c>
      <c r="M262" s="39">
        <f t="shared" si="40"/>
        <v>1</v>
      </c>
      <c r="N262" s="39">
        <f t="shared" si="41"/>
        <v>0</v>
      </c>
    </row>
    <row r="263" spans="1:14" s="1" customFormat="1" ht="12.75" hidden="1" customHeight="1" x14ac:dyDescent="0.35">
      <c r="A263" s="19"/>
      <c r="B263" s="18"/>
      <c r="C263" s="18"/>
      <c r="D263" s="18"/>
      <c r="E263" s="17"/>
      <c r="F263" s="20"/>
      <c r="G263" s="149"/>
      <c r="H263" s="451"/>
      <c r="J263" s="23" t="e">
        <f>H263*J278/H278</f>
        <v>#DIV/0!</v>
      </c>
      <c r="L263" s="41">
        <f t="shared" si="39"/>
        <v>12</v>
      </c>
      <c r="M263" s="39">
        <f t="shared" si="40"/>
        <v>1</v>
      </c>
      <c r="N263" s="39">
        <f t="shared" si="41"/>
        <v>0</v>
      </c>
    </row>
    <row r="264" spans="1:14" s="1" customFormat="1" ht="12.75" hidden="1" customHeight="1" x14ac:dyDescent="0.35">
      <c r="A264" s="17"/>
      <c r="B264" s="18"/>
      <c r="C264" s="18"/>
      <c r="D264" s="19"/>
      <c r="E264" s="17"/>
      <c r="F264" s="20"/>
      <c r="G264" s="149"/>
      <c r="H264" s="451"/>
      <c r="J264" s="23" t="e">
        <f>H264*J278/H278</f>
        <v>#DIV/0!</v>
      </c>
      <c r="L264" s="41">
        <f t="shared" si="39"/>
        <v>12</v>
      </c>
      <c r="M264" s="39">
        <f t="shared" si="40"/>
        <v>1</v>
      </c>
      <c r="N264" s="39">
        <f t="shared" si="41"/>
        <v>0</v>
      </c>
    </row>
    <row r="265" spans="1:14" s="1" customFormat="1" ht="12.75" hidden="1" customHeight="1" x14ac:dyDescent="0.35">
      <c r="A265" s="17"/>
      <c r="B265" s="18"/>
      <c r="C265" s="18"/>
      <c r="D265" s="18"/>
      <c r="E265" s="17"/>
      <c r="F265" s="20"/>
      <c r="G265" s="21"/>
      <c r="H265" s="451"/>
      <c r="J265" s="23" t="e">
        <f>H265*J278/H278</f>
        <v>#DIV/0!</v>
      </c>
      <c r="L265" s="41">
        <f t="shared" si="39"/>
        <v>12</v>
      </c>
      <c r="M265" s="39">
        <f t="shared" si="40"/>
        <v>1</v>
      </c>
      <c r="N265" s="39">
        <f t="shared" si="41"/>
        <v>0</v>
      </c>
    </row>
    <row r="266" spans="1:14" s="1" customFormat="1" ht="12.75" hidden="1" customHeight="1" x14ac:dyDescent="0.35">
      <c r="A266" s="17"/>
      <c r="B266" s="18"/>
      <c r="C266" s="18"/>
      <c r="D266" s="18"/>
      <c r="E266" s="17"/>
      <c r="F266" s="20"/>
      <c r="G266" s="24"/>
      <c r="H266" s="451"/>
      <c r="J266" s="23" t="e">
        <f>H266*J278/H278</f>
        <v>#DIV/0!</v>
      </c>
      <c r="L266" s="41">
        <f t="shared" si="39"/>
        <v>12</v>
      </c>
      <c r="M266" s="39">
        <f t="shared" si="40"/>
        <v>1</v>
      </c>
      <c r="N266" s="39">
        <f t="shared" si="41"/>
        <v>0</v>
      </c>
    </row>
    <row r="267" spans="1:14" s="1" customFormat="1" ht="12.75" hidden="1" customHeight="1" x14ac:dyDescent="0.35">
      <c r="A267" s="19"/>
      <c r="B267" s="18"/>
      <c r="C267" s="18"/>
      <c r="D267" s="18"/>
      <c r="E267" s="17"/>
      <c r="F267" s="20"/>
      <c r="G267" s="21"/>
      <c r="H267" s="451"/>
      <c r="J267" s="23" t="e">
        <f>H267*J278/H278</f>
        <v>#DIV/0!</v>
      </c>
      <c r="L267" s="41">
        <f t="shared" si="39"/>
        <v>12</v>
      </c>
      <c r="M267" s="39">
        <f t="shared" si="40"/>
        <v>1</v>
      </c>
      <c r="N267" s="39">
        <f t="shared" si="41"/>
        <v>0</v>
      </c>
    </row>
    <row r="268" spans="1:14" s="1" customFormat="1" ht="12.75" hidden="1" customHeight="1" x14ac:dyDescent="0.35">
      <c r="A268" s="19"/>
      <c r="B268" s="25"/>
      <c r="C268" s="25"/>
      <c r="D268" s="25"/>
      <c r="E268" s="26"/>
      <c r="F268" s="27"/>
      <c r="G268" s="27"/>
      <c r="H268" s="451"/>
      <c r="J268" s="23" t="e">
        <f>H268*J278/H278</f>
        <v>#DIV/0!</v>
      </c>
      <c r="L268" s="41">
        <f t="shared" si="39"/>
        <v>12</v>
      </c>
      <c r="M268" s="39">
        <f t="shared" si="40"/>
        <v>1</v>
      </c>
      <c r="N268" s="39">
        <f t="shared" si="41"/>
        <v>0</v>
      </c>
    </row>
    <row r="269" spans="1:14" s="1" customFormat="1" ht="12.75" hidden="1" customHeight="1" x14ac:dyDescent="0.35">
      <c r="A269" s="17"/>
      <c r="B269" s="18"/>
      <c r="C269" s="18"/>
      <c r="D269" s="18"/>
      <c r="E269" s="17"/>
      <c r="F269" s="20"/>
      <c r="G269" s="21"/>
      <c r="H269" s="451"/>
      <c r="J269" s="23" t="e">
        <f>H269*J278/H278</f>
        <v>#DIV/0!</v>
      </c>
      <c r="L269" s="41">
        <f t="shared" si="39"/>
        <v>12</v>
      </c>
      <c r="M269" s="39">
        <f t="shared" si="40"/>
        <v>1</v>
      </c>
      <c r="N269" s="39">
        <f t="shared" si="41"/>
        <v>0</v>
      </c>
    </row>
    <row r="270" spans="1:14" s="1" customFormat="1" ht="12.75" hidden="1" customHeight="1" x14ac:dyDescent="0.35">
      <c r="A270" s="17"/>
      <c r="B270" s="18"/>
      <c r="C270" s="18"/>
      <c r="D270" s="18"/>
      <c r="E270" s="17"/>
      <c r="F270" s="20"/>
      <c r="G270" s="24"/>
      <c r="H270" s="451"/>
      <c r="J270" s="23" t="e">
        <f>H270*J278/H278</f>
        <v>#DIV/0!</v>
      </c>
      <c r="L270" s="41">
        <f t="shared" si="39"/>
        <v>12</v>
      </c>
      <c r="M270" s="39">
        <f t="shared" si="40"/>
        <v>1</v>
      </c>
      <c r="N270" s="39">
        <f t="shared" si="41"/>
        <v>0</v>
      </c>
    </row>
    <row r="271" spans="1:14" s="1" customFormat="1" ht="12.75" hidden="1" customHeight="1" x14ac:dyDescent="0.35">
      <c r="A271" s="17"/>
      <c r="B271" s="18"/>
      <c r="C271" s="18"/>
      <c r="D271" s="18"/>
      <c r="E271" s="17"/>
      <c r="F271" s="20"/>
      <c r="G271" s="24"/>
      <c r="H271" s="451"/>
      <c r="J271" s="23" t="e">
        <f>H271*J278/H278</f>
        <v>#DIV/0!</v>
      </c>
      <c r="L271" s="41">
        <f t="shared" si="39"/>
        <v>12</v>
      </c>
      <c r="M271" s="39">
        <f t="shared" si="40"/>
        <v>1</v>
      </c>
      <c r="N271" s="39">
        <f t="shared" si="41"/>
        <v>0</v>
      </c>
    </row>
    <row r="272" spans="1:14" s="1" customFormat="1" ht="12.75" hidden="1" customHeight="1" x14ac:dyDescent="0.35">
      <c r="A272" s="19"/>
      <c r="B272" s="18"/>
      <c r="C272" s="18"/>
      <c r="D272" s="18"/>
      <c r="E272" s="17"/>
      <c r="F272" s="20"/>
      <c r="G272" s="21"/>
      <c r="H272" s="451"/>
      <c r="J272" s="23" t="e">
        <f>H272*J278/H278</f>
        <v>#DIV/0!</v>
      </c>
      <c r="L272" s="41">
        <f t="shared" si="39"/>
        <v>12</v>
      </c>
      <c r="M272" s="39">
        <f t="shared" si="40"/>
        <v>1</v>
      </c>
      <c r="N272" s="39">
        <f t="shared" si="41"/>
        <v>0</v>
      </c>
    </row>
    <row r="273" spans="1:14" s="1" customFormat="1" ht="12.75" hidden="1" customHeight="1" x14ac:dyDescent="0.25">
      <c r="A273" s="17"/>
      <c r="B273" s="18"/>
      <c r="C273" s="18"/>
      <c r="D273" s="18"/>
      <c r="E273" s="17"/>
      <c r="F273" s="28"/>
      <c r="G273" s="21"/>
      <c r="H273" s="451"/>
      <c r="J273" s="23" t="e">
        <f>H273*J278/H278</f>
        <v>#DIV/0!</v>
      </c>
      <c r="L273" s="41">
        <f t="shared" si="39"/>
        <v>12</v>
      </c>
      <c r="M273" s="39">
        <f t="shared" si="40"/>
        <v>1</v>
      </c>
      <c r="N273" s="39">
        <f t="shared" si="41"/>
        <v>0</v>
      </c>
    </row>
    <row r="274" spans="1:14" s="1" customFormat="1" ht="12.75" hidden="1" customHeight="1" x14ac:dyDescent="0.35">
      <c r="A274" s="19"/>
      <c r="B274" s="18"/>
      <c r="C274" s="18"/>
      <c r="D274" s="18"/>
      <c r="E274" s="17"/>
      <c r="F274" s="20"/>
      <c r="G274" s="21"/>
      <c r="H274" s="451"/>
      <c r="J274" s="23" t="e">
        <f>H274*J278/H278</f>
        <v>#DIV/0!</v>
      </c>
      <c r="L274" s="41">
        <f t="shared" si="39"/>
        <v>12</v>
      </c>
      <c r="M274" s="39">
        <f t="shared" si="40"/>
        <v>1</v>
      </c>
      <c r="N274" s="39">
        <f t="shared" si="41"/>
        <v>0</v>
      </c>
    </row>
    <row r="275" spans="1:14" s="1" customFormat="1" ht="12.75" hidden="1" customHeight="1" x14ac:dyDescent="0.25">
      <c r="A275" s="17"/>
      <c r="B275" s="18"/>
      <c r="C275" s="18"/>
      <c r="D275" s="18"/>
      <c r="E275" s="17"/>
      <c r="F275" s="28"/>
      <c r="G275" s="21"/>
      <c r="H275" s="451"/>
      <c r="J275" s="23" t="e">
        <f>H275*J278/H278</f>
        <v>#DIV/0!</v>
      </c>
      <c r="L275" s="41">
        <f t="shared" si="39"/>
        <v>12</v>
      </c>
      <c r="M275" s="39">
        <f t="shared" si="40"/>
        <v>1</v>
      </c>
      <c r="N275" s="39">
        <f t="shared" si="41"/>
        <v>0</v>
      </c>
    </row>
    <row r="276" spans="1:14" s="1" customFormat="1" ht="12.75" hidden="1" customHeight="1" x14ac:dyDescent="0.35">
      <c r="A276" s="19"/>
      <c r="B276" s="18"/>
      <c r="C276" s="18"/>
      <c r="D276" s="18"/>
      <c r="E276" s="17"/>
      <c r="F276" s="20"/>
      <c r="G276" s="21"/>
      <c r="H276" s="451"/>
      <c r="J276" s="23" t="e">
        <f>H276*J278/H278</f>
        <v>#DIV/0!</v>
      </c>
      <c r="L276" s="41">
        <f t="shared" si="39"/>
        <v>12</v>
      </c>
      <c r="M276" s="39">
        <f t="shared" si="40"/>
        <v>1</v>
      </c>
      <c r="N276" s="39">
        <f t="shared" si="41"/>
        <v>0</v>
      </c>
    </row>
    <row r="277" spans="1:14" s="1" customFormat="1" ht="12.75" hidden="1" customHeight="1" x14ac:dyDescent="0.35">
      <c r="A277" s="19"/>
      <c r="B277" s="18"/>
      <c r="C277" s="18"/>
      <c r="D277" s="18"/>
      <c r="E277" s="17"/>
      <c r="F277" s="20"/>
      <c r="G277" s="21"/>
      <c r="H277" s="451"/>
      <c r="J277" s="23" t="e">
        <f>H277*J278/H278</f>
        <v>#DIV/0!</v>
      </c>
      <c r="L277" s="41">
        <f t="shared" si="39"/>
        <v>12</v>
      </c>
      <c r="M277" s="39">
        <f t="shared" si="40"/>
        <v>1</v>
      </c>
      <c r="N277" s="39">
        <f t="shared" si="41"/>
        <v>0</v>
      </c>
    </row>
    <row r="278" spans="1:14" s="1" customFormat="1" ht="12.75" hidden="1" customHeight="1" x14ac:dyDescent="0.35">
      <c r="A278" s="19"/>
      <c r="B278" s="25">
        <f>SUBTOTAL(9,B260:B277)</f>
        <v>0</v>
      </c>
      <c r="C278" s="25">
        <f t="shared" ref="C278:E278" si="42">SUBTOTAL(9,C260:C277)</f>
        <v>0</v>
      </c>
      <c r="D278" s="25">
        <f t="shared" si="42"/>
        <v>0</v>
      </c>
      <c r="E278" s="26">
        <f t="shared" si="42"/>
        <v>0</v>
      </c>
      <c r="F278" s="29" t="s">
        <v>18</v>
      </c>
      <c r="G278" s="27"/>
      <c r="H278" s="454"/>
      <c r="J278" s="32">
        <f>D257</f>
        <v>48</v>
      </c>
      <c r="L278" s="41">
        <f t="shared" si="39"/>
        <v>12</v>
      </c>
      <c r="M278" s="39">
        <f t="shared" si="40"/>
        <v>1</v>
      </c>
      <c r="N278" s="39">
        <v>1</v>
      </c>
    </row>
    <row r="279" spans="1:14" s="1" customFormat="1" ht="12.75" hidden="1" customHeight="1" x14ac:dyDescent="0.35">
      <c r="A279" s="33"/>
      <c r="B279" s="34"/>
      <c r="C279" s="34"/>
      <c r="D279" s="34"/>
      <c r="E279" s="35"/>
      <c r="F279" s="36"/>
      <c r="G279" s="37"/>
      <c r="H279" s="38"/>
      <c r="J279" s="38"/>
      <c r="L279" s="41">
        <f t="shared" si="39"/>
        <v>12</v>
      </c>
      <c r="M279" s="39">
        <f t="shared" si="40"/>
        <v>1</v>
      </c>
      <c r="N279" s="39">
        <v>1</v>
      </c>
    </row>
    <row r="280" spans="1:14" s="1" customFormat="1" ht="21" hidden="1" x14ac:dyDescent="0.35">
      <c r="A280" s="14"/>
      <c r="B280" s="14"/>
      <c r="C280" s="14"/>
      <c r="D280" s="427">
        <f>х!H$15</f>
        <v>107.91</v>
      </c>
      <c r="E280" s="428"/>
      <c r="F280" s="429" t="str">
        <f>х!I$15</f>
        <v>Абонемент платного питания №7 (ГПД Завтрак 1-4)</v>
      </c>
      <c r="G280" s="430"/>
      <c r="H280" s="430"/>
      <c r="I280" s="13"/>
      <c r="J280" s="13"/>
      <c r="K280" s="13"/>
      <c r="L280" s="40">
        <f>L257+1</f>
        <v>13</v>
      </c>
      <c r="M280" s="39">
        <f t="shared" si="40"/>
        <v>1</v>
      </c>
      <c r="N280" s="39">
        <v>1</v>
      </c>
    </row>
    <row r="281" spans="1:14" s="1" customFormat="1" ht="12.75" hidden="1" customHeight="1" x14ac:dyDescent="0.35">
      <c r="A281" s="431" t="s">
        <v>3</v>
      </c>
      <c r="B281" s="432" t="s">
        <v>4</v>
      </c>
      <c r="C281" s="432"/>
      <c r="D281" s="432"/>
      <c r="E281" s="433" t="s">
        <v>5</v>
      </c>
      <c r="F281" s="434" t="s">
        <v>6</v>
      </c>
      <c r="G281" s="435" t="s">
        <v>7</v>
      </c>
      <c r="H281" s="436" t="s">
        <v>8</v>
      </c>
      <c r="L281" s="41">
        <f>L280</f>
        <v>13</v>
      </c>
      <c r="M281" s="39">
        <f t="shared" si="40"/>
        <v>1</v>
      </c>
      <c r="N281" s="39">
        <v>1</v>
      </c>
    </row>
    <row r="282" spans="1:14" s="1" customFormat="1" ht="12.75" hidden="1" customHeight="1" x14ac:dyDescent="0.35">
      <c r="A282" s="431"/>
      <c r="B282" s="15" t="s">
        <v>9</v>
      </c>
      <c r="C282" s="16" t="s">
        <v>10</v>
      </c>
      <c r="D282" s="16" t="s">
        <v>11</v>
      </c>
      <c r="E282" s="433"/>
      <c r="F282" s="434"/>
      <c r="G282" s="435"/>
      <c r="H282" s="436"/>
      <c r="L282" s="41">
        <f t="shared" ref="L282:L302" si="43">L281</f>
        <v>13</v>
      </c>
      <c r="M282" s="39">
        <f t="shared" si="40"/>
        <v>1</v>
      </c>
      <c r="N282" s="39">
        <v>1</v>
      </c>
    </row>
    <row r="283" spans="1:14" s="1" customFormat="1" ht="12.75" hidden="1" customHeight="1" x14ac:dyDescent="0.35">
      <c r="A283" s="50">
        <v>14</v>
      </c>
      <c r="B283" s="51">
        <v>0.08</v>
      </c>
      <c r="C283" s="51">
        <v>7.25</v>
      </c>
      <c r="D283" s="51">
        <v>0.13</v>
      </c>
      <c r="E283" s="50">
        <v>66</v>
      </c>
      <c r="F283" s="52" t="s">
        <v>100</v>
      </c>
      <c r="G283" s="147">
        <v>10</v>
      </c>
      <c r="H283" s="453">
        <f>D280</f>
        <v>107.91</v>
      </c>
      <c r="J283" s="23" t="e">
        <f>H283*J301/H301</f>
        <v>#DIV/0!</v>
      </c>
      <c r="L283" s="41">
        <f t="shared" si="43"/>
        <v>13</v>
      </c>
      <c r="M283" s="39">
        <f t="shared" si="40"/>
        <v>1</v>
      </c>
      <c r="N283" s="39" t="str">
        <f>F283</f>
        <v>Масло (порциями) 10 (СОШ_2018)</v>
      </c>
    </row>
    <row r="284" spans="1:14" s="1" customFormat="1" ht="12.75" hidden="1" customHeight="1" x14ac:dyDescent="0.35">
      <c r="A284" s="50">
        <v>210</v>
      </c>
      <c r="B284" s="51">
        <v>13.94</v>
      </c>
      <c r="C284" s="51">
        <v>24.83</v>
      </c>
      <c r="D284" s="51">
        <v>2.64</v>
      </c>
      <c r="E284" s="50">
        <v>289</v>
      </c>
      <c r="F284" s="52" t="s">
        <v>88</v>
      </c>
      <c r="G284" s="147">
        <v>150</v>
      </c>
      <c r="H284" s="451"/>
      <c r="J284" s="23" t="e">
        <f>H284*J301/H301</f>
        <v>#DIV/0!</v>
      </c>
      <c r="L284" s="41">
        <f t="shared" si="43"/>
        <v>13</v>
      </c>
      <c r="M284" s="39">
        <f t="shared" si="40"/>
        <v>1</v>
      </c>
      <c r="N284" s="39" t="str">
        <f t="shared" ref="N284:N300" si="44">F284</f>
        <v>Омлет натуральный 150 (СОШ_2018)</v>
      </c>
    </row>
    <row r="285" spans="1:14" s="1" customFormat="1" ht="12.75" hidden="1" customHeight="1" x14ac:dyDescent="0.35">
      <c r="A285" s="50">
        <v>377</v>
      </c>
      <c r="B285" s="51">
        <v>0.13</v>
      </c>
      <c r="C285" s="51">
        <v>0.02</v>
      </c>
      <c r="D285" s="51">
        <v>15.2</v>
      </c>
      <c r="E285" s="50">
        <v>62</v>
      </c>
      <c r="F285" s="52" t="s">
        <v>102</v>
      </c>
      <c r="G285" s="148" t="s">
        <v>103</v>
      </c>
      <c r="H285" s="451"/>
      <c r="J285" s="23" t="e">
        <f>H285*J301/H301</f>
        <v>#DIV/0!</v>
      </c>
      <c r="L285" s="41">
        <f t="shared" si="43"/>
        <v>13</v>
      </c>
      <c r="M285" s="39">
        <f t="shared" si="40"/>
        <v>1</v>
      </c>
      <c r="N285" s="39" t="str">
        <f t="shared" si="44"/>
        <v>Чай с лимоном 200/15/7 (СОШ_2018)</v>
      </c>
    </row>
    <row r="286" spans="1:14" s="1" customFormat="1" ht="12.75" hidden="1" customHeight="1" x14ac:dyDescent="0.35">
      <c r="A286" s="54" t="s">
        <v>16</v>
      </c>
      <c r="B286" s="51">
        <v>3.95</v>
      </c>
      <c r="C286" s="51">
        <v>0.5</v>
      </c>
      <c r="D286" s="51">
        <v>24.15</v>
      </c>
      <c r="E286" s="50">
        <v>118</v>
      </c>
      <c r="F286" s="52" t="s">
        <v>148</v>
      </c>
      <c r="G286" s="147">
        <v>50</v>
      </c>
      <c r="H286" s="451"/>
      <c r="J286" s="23" t="e">
        <f>H286*J301/H301</f>
        <v>#DIV/0!</v>
      </c>
      <c r="L286" s="41">
        <f t="shared" si="43"/>
        <v>13</v>
      </c>
      <c r="M286" s="39">
        <f t="shared" si="40"/>
        <v>1</v>
      </c>
      <c r="N286" s="39" t="str">
        <f t="shared" si="44"/>
        <v>Батон витаминизированный</v>
      </c>
    </row>
    <row r="287" spans="1:14" s="1" customFormat="1" ht="12.75" hidden="1" customHeight="1" x14ac:dyDescent="0.35">
      <c r="A287" s="54" t="s">
        <v>16</v>
      </c>
      <c r="B287" s="51">
        <v>1.98</v>
      </c>
      <c r="C287" s="51">
        <v>0.36</v>
      </c>
      <c r="D287" s="51">
        <v>10.02</v>
      </c>
      <c r="E287" s="50">
        <v>52</v>
      </c>
      <c r="F287" s="52" t="s">
        <v>99</v>
      </c>
      <c r="G287" s="147">
        <v>30</v>
      </c>
      <c r="H287" s="451"/>
      <c r="J287" s="23" t="e">
        <f>H287*J301/H301</f>
        <v>#DIV/0!</v>
      </c>
      <c r="L287" s="41">
        <f t="shared" si="43"/>
        <v>13</v>
      </c>
      <c r="M287" s="39">
        <f t="shared" si="40"/>
        <v>1</v>
      </c>
      <c r="N287" s="39" t="str">
        <f t="shared" si="44"/>
        <v>Хлеб ржаной 30 (СОШ_2018)</v>
      </c>
    </row>
    <row r="288" spans="1:14" s="1" customFormat="1" ht="12.75" hidden="1" customHeight="1" x14ac:dyDescent="0.35">
      <c r="A288" s="17"/>
      <c r="B288" s="18"/>
      <c r="C288" s="18"/>
      <c r="D288" s="18"/>
      <c r="E288" s="17"/>
      <c r="F288" s="20"/>
      <c r="G288" s="149"/>
      <c r="H288" s="451"/>
      <c r="J288" s="23" t="e">
        <f>H288*J301/H301</f>
        <v>#DIV/0!</v>
      </c>
      <c r="L288" s="41">
        <f t="shared" si="43"/>
        <v>13</v>
      </c>
      <c r="M288" s="39">
        <f t="shared" si="40"/>
        <v>1</v>
      </c>
      <c r="N288" s="39">
        <f t="shared" si="44"/>
        <v>0</v>
      </c>
    </row>
    <row r="289" spans="1:14" s="1" customFormat="1" ht="12.75" hidden="1" customHeight="1" x14ac:dyDescent="0.35">
      <c r="A289" s="17"/>
      <c r="B289" s="18"/>
      <c r="C289" s="18"/>
      <c r="D289" s="18"/>
      <c r="E289" s="17"/>
      <c r="F289" s="20"/>
      <c r="G289" s="150"/>
      <c r="H289" s="451"/>
      <c r="J289" s="23" t="e">
        <f>H289*J301/H301</f>
        <v>#DIV/0!</v>
      </c>
      <c r="L289" s="41">
        <f t="shared" si="43"/>
        <v>13</v>
      </c>
      <c r="M289" s="39">
        <f t="shared" si="40"/>
        <v>1</v>
      </c>
      <c r="N289" s="39">
        <f t="shared" si="44"/>
        <v>0</v>
      </c>
    </row>
    <row r="290" spans="1:14" s="1" customFormat="1" ht="12.75" hidden="1" customHeight="1" x14ac:dyDescent="0.35">
      <c r="A290" s="19"/>
      <c r="B290" s="18"/>
      <c r="C290" s="18"/>
      <c r="D290" s="18"/>
      <c r="E290" s="17"/>
      <c r="F290" s="20"/>
      <c r="G290" s="21"/>
      <c r="H290" s="451"/>
      <c r="J290" s="23" t="e">
        <f>H290*J301/H301</f>
        <v>#DIV/0!</v>
      </c>
      <c r="L290" s="41">
        <f t="shared" si="43"/>
        <v>13</v>
      </c>
      <c r="M290" s="39">
        <f t="shared" si="40"/>
        <v>1</v>
      </c>
      <c r="N290" s="39">
        <f t="shared" si="44"/>
        <v>0</v>
      </c>
    </row>
    <row r="291" spans="1:14" s="1" customFormat="1" ht="12.75" hidden="1" customHeight="1" x14ac:dyDescent="0.35">
      <c r="A291" s="19"/>
      <c r="B291" s="25"/>
      <c r="C291" s="25"/>
      <c r="D291" s="25"/>
      <c r="E291" s="26"/>
      <c r="F291" s="27"/>
      <c r="G291" s="27"/>
      <c r="H291" s="451"/>
      <c r="J291" s="23" t="e">
        <f>H291*J301/H301</f>
        <v>#DIV/0!</v>
      </c>
      <c r="L291" s="41">
        <f t="shared" si="43"/>
        <v>13</v>
      </c>
      <c r="M291" s="39">
        <f t="shared" si="40"/>
        <v>1</v>
      </c>
      <c r="N291" s="39">
        <f t="shared" si="44"/>
        <v>0</v>
      </c>
    </row>
    <row r="292" spans="1:14" s="1" customFormat="1" ht="12.75" hidden="1" customHeight="1" x14ac:dyDescent="0.35">
      <c r="A292" s="17"/>
      <c r="B292" s="18"/>
      <c r="C292" s="18"/>
      <c r="D292" s="18"/>
      <c r="E292" s="17"/>
      <c r="F292" s="20"/>
      <c r="G292" s="21"/>
      <c r="H292" s="451"/>
      <c r="J292" s="23" t="e">
        <f>H292*J301/H301</f>
        <v>#DIV/0!</v>
      </c>
      <c r="L292" s="41">
        <f t="shared" si="43"/>
        <v>13</v>
      </c>
      <c r="M292" s="39">
        <f t="shared" si="40"/>
        <v>1</v>
      </c>
      <c r="N292" s="39">
        <f t="shared" si="44"/>
        <v>0</v>
      </c>
    </row>
    <row r="293" spans="1:14" s="1" customFormat="1" ht="12.75" hidden="1" customHeight="1" x14ac:dyDescent="0.35">
      <c r="A293" s="17"/>
      <c r="B293" s="18"/>
      <c r="C293" s="18"/>
      <c r="D293" s="18"/>
      <c r="E293" s="17"/>
      <c r="F293" s="20"/>
      <c r="G293" s="24"/>
      <c r="H293" s="451"/>
      <c r="J293" s="23" t="e">
        <f>H293*J301/H301</f>
        <v>#DIV/0!</v>
      </c>
      <c r="L293" s="41">
        <f t="shared" si="43"/>
        <v>13</v>
      </c>
      <c r="M293" s="39">
        <f t="shared" si="40"/>
        <v>1</v>
      </c>
      <c r="N293" s="39">
        <f t="shared" si="44"/>
        <v>0</v>
      </c>
    </row>
    <row r="294" spans="1:14" s="1" customFormat="1" ht="12.75" hidden="1" customHeight="1" x14ac:dyDescent="0.35">
      <c r="A294" s="17"/>
      <c r="B294" s="18"/>
      <c r="C294" s="18"/>
      <c r="D294" s="18"/>
      <c r="E294" s="17"/>
      <c r="F294" s="20"/>
      <c r="G294" s="24"/>
      <c r="H294" s="451"/>
      <c r="J294" s="23" t="e">
        <f>H294*J301/H301</f>
        <v>#DIV/0!</v>
      </c>
      <c r="L294" s="41">
        <f t="shared" si="43"/>
        <v>13</v>
      </c>
      <c r="M294" s="39">
        <f t="shared" si="40"/>
        <v>1</v>
      </c>
      <c r="N294" s="39">
        <f t="shared" si="44"/>
        <v>0</v>
      </c>
    </row>
    <row r="295" spans="1:14" s="1" customFormat="1" ht="12.75" hidden="1" customHeight="1" x14ac:dyDescent="0.35">
      <c r="A295" s="19"/>
      <c r="B295" s="18"/>
      <c r="C295" s="18"/>
      <c r="D295" s="18"/>
      <c r="E295" s="17"/>
      <c r="F295" s="20"/>
      <c r="G295" s="21"/>
      <c r="H295" s="451"/>
      <c r="J295" s="23" t="e">
        <f>H295*J301/H301</f>
        <v>#DIV/0!</v>
      </c>
      <c r="L295" s="41">
        <f t="shared" si="43"/>
        <v>13</v>
      </c>
      <c r="M295" s="39">
        <f t="shared" si="40"/>
        <v>1</v>
      </c>
      <c r="N295" s="39">
        <f t="shared" si="44"/>
        <v>0</v>
      </c>
    </row>
    <row r="296" spans="1:14" s="1" customFormat="1" ht="12.75" hidden="1" customHeight="1" x14ac:dyDescent="0.25">
      <c r="A296" s="17"/>
      <c r="B296" s="18"/>
      <c r="C296" s="18"/>
      <c r="D296" s="18"/>
      <c r="E296" s="17"/>
      <c r="F296" s="28"/>
      <c r="G296" s="21"/>
      <c r="H296" s="451"/>
      <c r="J296" s="23" t="e">
        <f>H296*J301/H301</f>
        <v>#DIV/0!</v>
      </c>
      <c r="L296" s="41">
        <f t="shared" si="43"/>
        <v>13</v>
      </c>
      <c r="M296" s="39">
        <f t="shared" si="40"/>
        <v>1</v>
      </c>
      <c r="N296" s="39">
        <f t="shared" si="44"/>
        <v>0</v>
      </c>
    </row>
    <row r="297" spans="1:14" s="1" customFormat="1" ht="12.75" hidden="1" customHeight="1" x14ac:dyDescent="0.35">
      <c r="A297" s="19"/>
      <c r="B297" s="18"/>
      <c r="C297" s="18"/>
      <c r="D297" s="18"/>
      <c r="E297" s="17"/>
      <c r="F297" s="20"/>
      <c r="G297" s="21"/>
      <c r="H297" s="451"/>
      <c r="J297" s="23" t="e">
        <f>H297*J301/H301</f>
        <v>#DIV/0!</v>
      </c>
      <c r="L297" s="41">
        <f t="shared" si="43"/>
        <v>13</v>
      </c>
      <c r="M297" s="39">
        <f t="shared" si="40"/>
        <v>1</v>
      </c>
      <c r="N297" s="39">
        <f t="shared" si="44"/>
        <v>0</v>
      </c>
    </row>
    <row r="298" spans="1:14" s="1" customFormat="1" ht="12.75" hidden="1" customHeight="1" x14ac:dyDescent="0.25">
      <c r="A298" s="17"/>
      <c r="B298" s="18"/>
      <c r="C298" s="18"/>
      <c r="D298" s="18"/>
      <c r="E298" s="17"/>
      <c r="F298" s="28"/>
      <c r="G298" s="21"/>
      <c r="H298" s="451"/>
      <c r="J298" s="23" t="e">
        <f>H298*J301/H301</f>
        <v>#DIV/0!</v>
      </c>
      <c r="L298" s="41">
        <f t="shared" si="43"/>
        <v>13</v>
      </c>
      <c r="M298" s="39">
        <f t="shared" si="40"/>
        <v>1</v>
      </c>
      <c r="N298" s="39">
        <f t="shared" si="44"/>
        <v>0</v>
      </c>
    </row>
    <row r="299" spans="1:14" s="1" customFormat="1" ht="12.75" hidden="1" customHeight="1" x14ac:dyDescent="0.35">
      <c r="A299" s="19"/>
      <c r="B299" s="18"/>
      <c r="C299" s="18"/>
      <c r="D299" s="18"/>
      <c r="E299" s="17"/>
      <c r="F299" s="20"/>
      <c r="G299" s="21"/>
      <c r="H299" s="451"/>
      <c r="J299" s="23" t="e">
        <f>H299*J301/H301</f>
        <v>#DIV/0!</v>
      </c>
      <c r="L299" s="41">
        <f t="shared" si="43"/>
        <v>13</v>
      </c>
      <c r="M299" s="39">
        <f t="shared" si="40"/>
        <v>1</v>
      </c>
      <c r="N299" s="39">
        <f t="shared" si="44"/>
        <v>0</v>
      </c>
    </row>
    <row r="300" spans="1:14" s="1" customFormat="1" ht="12.75" hidden="1" customHeight="1" x14ac:dyDescent="0.35">
      <c r="A300" s="19"/>
      <c r="B300" s="18"/>
      <c r="C300" s="18"/>
      <c r="D300" s="18"/>
      <c r="E300" s="17"/>
      <c r="F300" s="20"/>
      <c r="G300" s="21"/>
      <c r="H300" s="451"/>
      <c r="J300" s="23" t="e">
        <f>H300*J301/H301</f>
        <v>#DIV/0!</v>
      </c>
      <c r="L300" s="41">
        <f t="shared" si="43"/>
        <v>13</v>
      </c>
      <c r="M300" s="39">
        <f t="shared" si="40"/>
        <v>1</v>
      </c>
      <c r="N300" s="39">
        <f t="shared" si="44"/>
        <v>0</v>
      </c>
    </row>
    <row r="301" spans="1:14" s="1" customFormat="1" ht="12.75" hidden="1" customHeight="1" x14ac:dyDescent="0.35">
      <c r="A301" s="19"/>
      <c r="B301" s="25">
        <f>SUBTOTAL(9,B283:B300)</f>
        <v>0</v>
      </c>
      <c r="C301" s="25">
        <f t="shared" ref="C301:E301" si="45">SUBTOTAL(9,C283:C300)</f>
        <v>0</v>
      </c>
      <c r="D301" s="25">
        <f t="shared" si="45"/>
        <v>0</v>
      </c>
      <c r="E301" s="26">
        <f t="shared" si="45"/>
        <v>0</v>
      </c>
      <c r="F301" s="29" t="s">
        <v>18</v>
      </c>
      <c r="G301" s="27"/>
      <c r="H301" s="454"/>
      <c r="J301" s="32">
        <f>D280</f>
        <v>107.91</v>
      </c>
      <c r="L301" s="41">
        <f t="shared" si="43"/>
        <v>13</v>
      </c>
      <c r="M301" s="39">
        <f t="shared" si="40"/>
        <v>1</v>
      </c>
      <c r="N301" s="39">
        <v>1</v>
      </c>
    </row>
    <row r="302" spans="1:14" s="1" customFormat="1" ht="12.75" hidden="1" customHeight="1" x14ac:dyDescent="0.35">
      <c r="A302" s="33"/>
      <c r="B302" s="34"/>
      <c r="C302" s="34"/>
      <c r="D302" s="34"/>
      <c r="E302" s="35"/>
      <c r="F302" s="36"/>
      <c r="G302" s="37"/>
      <c r="H302" s="38"/>
      <c r="J302" s="38"/>
      <c r="L302" s="41">
        <f t="shared" si="43"/>
        <v>13</v>
      </c>
      <c r="M302" s="39">
        <f t="shared" si="40"/>
        <v>1</v>
      </c>
      <c r="N302" s="39">
        <v>1</v>
      </c>
    </row>
    <row r="303" spans="1:14" s="1" customFormat="1" ht="21" hidden="1" x14ac:dyDescent="0.35">
      <c r="A303" s="14"/>
      <c r="B303" s="14"/>
      <c r="C303" s="14"/>
      <c r="D303" s="427">
        <f>х!H$16</f>
        <v>151.08000000000001</v>
      </c>
      <c r="E303" s="428"/>
      <c r="F303" s="429" t="str">
        <f>х!I$16</f>
        <v>Абонемент платного питания №8 (ГПД Обед 1-4)</v>
      </c>
      <c r="G303" s="430"/>
      <c r="H303" s="430"/>
      <c r="I303" s="13"/>
      <c r="J303" s="13"/>
      <c r="K303" s="13"/>
      <c r="L303" s="40">
        <f>L280+1</f>
        <v>14</v>
      </c>
      <c r="M303" s="39">
        <f t="shared" si="40"/>
        <v>1</v>
      </c>
      <c r="N303" s="39">
        <v>1</v>
      </c>
    </row>
    <row r="304" spans="1:14" s="1" customFormat="1" ht="12.75" hidden="1" customHeight="1" x14ac:dyDescent="0.35">
      <c r="A304" s="431" t="s">
        <v>3</v>
      </c>
      <c r="B304" s="432" t="s">
        <v>4</v>
      </c>
      <c r="C304" s="432"/>
      <c r="D304" s="432"/>
      <c r="E304" s="433" t="s">
        <v>5</v>
      </c>
      <c r="F304" s="434" t="s">
        <v>6</v>
      </c>
      <c r="G304" s="435" t="s">
        <v>7</v>
      </c>
      <c r="H304" s="436" t="s">
        <v>8</v>
      </c>
      <c r="L304" s="41">
        <f>L303</f>
        <v>14</v>
      </c>
      <c r="M304" s="39">
        <f t="shared" si="40"/>
        <v>1</v>
      </c>
      <c r="N304" s="39">
        <v>1</v>
      </c>
    </row>
    <row r="305" spans="1:14" s="1" customFormat="1" ht="12.75" hidden="1" customHeight="1" x14ac:dyDescent="0.35">
      <c r="A305" s="431"/>
      <c r="B305" s="15" t="s">
        <v>9</v>
      </c>
      <c r="C305" s="16" t="s">
        <v>10</v>
      </c>
      <c r="D305" s="16" t="s">
        <v>11</v>
      </c>
      <c r="E305" s="433"/>
      <c r="F305" s="434"/>
      <c r="G305" s="435"/>
      <c r="H305" s="436"/>
      <c r="L305" s="41">
        <f t="shared" ref="L305:L325" si="46">L304</f>
        <v>14</v>
      </c>
      <c r="M305" s="39">
        <f t="shared" si="40"/>
        <v>1</v>
      </c>
      <c r="N305" s="39">
        <v>1</v>
      </c>
    </row>
    <row r="306" spans="1:14" s="1" customFormat="1" ht="12.75" hidden="1" customHeight="1" x14ac:dyDescent="0.35">
      <c r="A306" s="180" t="s">
        <v>229</v>
      </c>
      <c r="B306" s="181">
        <v>0.83</v>
      </c>
      <c r="C306" s="181">
        <v>3.05</v>
      </c>
      <c r="D306" s="181">
        <v>4.9400000000000004</v>
      </c>
      <c r="E306" s="182">
        <v>50</v>
      </c>
      <c r="F306" s="173" t="s">
        <v>168</v>
      </c>
      <c r="G306" s="206">
        <v>60</v>
      </c>
      <c r="H306" s="453">
        <f>D303</f>
        <v>151.08000000000001</v>
      </c>
      <c r="J306" s="23" t="e">
        <f>H306*J324/H324</f>
        <v>#DIV/0!</v>
      </c>
      <c r="L306" s="41">
        <f t="shared" si="46"/>
        <v>14</v>
      </c>
      <c r="M306" s="39">
        <f t="shared" si="40"/>
        <v>1</v>
      </c>
      <c r="N306" s="39" t="str">
        <f>F306</f>
        <v>Икра овощная закусочная 60</v>
      </c>
    </row>
    <row r="307" spans="1:14" s="1" customFormat="1" ht="12.75" hidden="1" customHeight="1" x14ac:dyDescent="0.35">
      <c r="A307" s="180" t="s">
        <v>230</v>
      </c>
      <c r="B307" s="181">
        <v>7.73</v>
      </c>
      <c r="C307" s="181">
        <v>5.67</v>
      </c>
      <c r="D307" s="181">
        <v>36.9</v>
      </c>
      <c r="E307" s="182">
        <v>232</v>
      </c>
      <c r="F307" s="173" t="s">
        <v>169</v>
      </c>
      <c r="G307" s="204">
        <v>220</v>
      </c>
      <c r="H307" s="451"/>
      <c r="J307" s="23" t="e">
        <f>H307*J324/H324</f>
        <v>#DIV/0!</v>
      </c>
      <c r="L307" s="41">
        <f t="shared" si="46"/>
        <v>14</v>
      </c>
      <c r="M307" s="39">
        <f t="shared" si="40"/>
        <v>1</v>
      </c>
      <c r="N307" s="39" t="str">
        <f t="shared" ref="N307:N323" si="47">F307</f>
        <v>Суп картофельный с бобовыми с гренками 200/20</v>
      </c>
    </row>
    <row r="308" spans="1:14" s="1" customFormat="1" ht="12.75" hidden="1" customHeight="1" x14ac:dyDescent="0.35">
      <c r="A308" s="185" t="s">
        <v>231</v>
      </c>
      <c r="B308" s="171">
        <v>8.65</v>
      </c>
      <c r="C308" s="171">
        <v>11.82</v>
      </c>
      <c r="D308" s="171">
        <v>8.17</v>
      </c>
      <c r="E308" s="172">
        <v>173</v>
      </c>
      <c r="F308" s="174" t="s">
        <v>12</v>
      </c>
      <c r="G308" s="204">
        <v>90</v>
      </c>
      <c r="H308" s="451"/>
      <c r="J308" s="23" t="e">
        <f>H308*J324/H324</f>
        <v>#DIV/0!</v>
      </c>
      <c r="L308" s="41">
        <f t="shared" si="46"/>
        <v>14</v>
      </c>
      <c r="M308" s="39">
        <f t="shared" si="40"/>
        <v>1</v>
      </c>
      <c r="N308" s="39" t="str">
        <f t="shared" si="47"/>
        <v>Котлеты домашние с соусом сметанно-томатным 60/30 (СОШ_2018)</v>
      </c>
    </row>
    <row r="309" spans="1:14" s="1" customFormat="1" ht="12.75" hidden="1" customHeight="1" x14ac:dyDescent="0.35">
      <c r="A309" s="185" t="s">
        <v>232</v>
      </c>
      <c r="B309" s="186">
        <v>5.33</v>
      </c>
      <c r="C309" s="186">
        <v>4.8899999999999997</v>
      </c>
      <c r="D309" s="186">
        <v>35.590000000000003</v>
      </c>
      <c r="E309" s="187">
        <v>212</v>
      </c>
      <c r="F309" s="175" t="s">
        <v>233</v>
      </c>
      <c r="G309" s="205">
        <v>150</v>
      </c>
      <c r="H309" s="451"/>
      <c r="J309" s="23" t="e">
        <f>H309*J324/H324</f>
        <v>#DIV/0!</v>
      </c>
      <c r="L309" s="41">
        <f t="shared" si="46"/>
        <v>14</v>
      </c>
      <c r="M309" s="39">
        <f t="shared" si="40"/>
        <v>1</v>
      </c>
      <c r="N309" s="39" t="str">
        <f t="shared" si="47"/>
        <v xml:space="preserve">Макароны отварные </v>
      </c>
    </row>
    <row r="310" spans="1:14" s="1" customFormat="1" ht="12.75" hidden="1" customHeight="1" x14ac:dyDescent="0.35">
      <c r="A310" s="180" t="s">
        <v>234</v>
      </c>
      <c r="B310" s="189">
        <v>0.68</v>
      </c>
      <c r="C310" s="189">
        <v>0.28000000000000003</v>
      </c>
      <c r="D310" s="189">
        <v>29.62</v>
      </c>
      <c r="E310" s="190">
        <v>136</v>
      </c>
      <c r="F310" s="176" t="s">
        <v>170</v>
      </c>
      <c r="G310" s="209">
        <v>200</v>
      </c>
      <c r="H310" s="451"/>
      <c r="J310" s="23" t="e">
        <f>H310*J324/H324</f>
        <v>#DIV/0!</v>
      </c>
      <c r="L310" s="41">
        <f t="shared" si="46"/>
        <v>14</v>
      </c>
      <c r="M310" s="39">
        <f t="shared" si="40"/>
        <v>1</v>
      </c>
      <c r="N310" s="39" t="str">
        <f t="shared" si="47"/>
        <v>Напиток из шиповника</v>
      </c>
    </row>
    <row r="311" spans="1:14" s="1" customFormat="1" ht="12.75" hidden="1" customHeight="1" x14ac:dyDescent="0.35">
      <c r="A311" s="185" t="s">
        <v>235</v>
      </c>
      <c r="B311" s="181">
        <v>3.95</v>
      </c>
      <c r="C311" s="181">
        <v>0.5</v>
      </c>
      <c r="D311" s="181">
        <v>24.15</v>
      </c>
      <c r="E311" s="182">
        <v>118</v>
      </c>
      <c r="F311" s="177" t="s">
        <v>134</v>
      </c>
      <c r="G311" s="206">
        <v>50</v>
      </c>
      <c r="H311" s="451"/>
      <c r="J311" s="23" t="e">
        <f>H311*J324/H324</f>
        <v>#DIV/0!</v>
      </c>
      <c r="L311" s="41">
        <f t="shared" si="46"/>
        <v>14</v>
      </c>
      <c r="M311" s="39">
        <f t="shared" si="40"/>
        <v>1</v>
      </c>
      <c r="N311" s="39" t="str">
        <f t="shared" si="47"/>
        <v>Хлеб пшеничный</v>
      </c>
    </row>
    <row r="312" spans="1:14" s="1" customFormat="1" ht="12.75" hidden="1" customHeight="1" x14ac:dyDescent="0.35">
      <c r="A312" s="180" t="s">
        <v>235</v>
      </c>
      <c r="B312" s="181">
        <v>1.65</v>
      </c>
      <c r="C312" s="181">
        <v>0.3</v>
      </c>
      <c r="D312" s="181">
        <v>8.35</v>
      </c>
      <c r="E312" s="182">
        <v>44</v>
      </c>
      <c r="F312" s="177" t="s">
        <v>236</v>
      </c>
      <c r="G312" s="206">
        <v>25</v>
      </c>
      <c r="H312" s="451"/>
      <c r="J312" s="23" t="e">
        <f>H312*J324/H324</f>
        <v>#DIV/0!</v>
      </c>
      <c r="L312" s="41">
        <f t="shared" si="46"/>
        <v>14</v>
      </c>
      <c r="M312" s="39">
        <f t="shared" si="40"/>
        <v>1</v>
      </c>
      <c r="N312" s="39" t="str">
        <f t="shared" si="47"/>
        <v xml:space="preserve">Хлеб ржаной </v>
      </c>
    </row>
    <row r="313" spans="1:14" s="1" customFormat="1" ht="12.75" hidden="1" customHeight="1" x14ac:dyDescent="0.35">
      <c r="A313" s="19"/>
      <c r="B313" s="18"/>
      <c r="C313" s="18"/>
      <c r="D313" s="18"/>
      <c r="E313" s="17"/>
      <c r="F313" s="20"/>
      <c r="G313" s="149"/>
      <c r="H313" s="451"/>
      <c r="J313" s="23" t="e">
        <f>H313*J324/H324</f>
        <v>#DIV/0!</v>
      </c>
      <c r="L313" s="41">
        <f t="shared" si="46"/>
        <v>14</v>
      </c>
      <c r="M313" s="39">
        <f t="shared" si="40"/>
        <v>1</v>
      </c>
      <c r="N313" s="39">
        <f t="shared" si="47"/>
        <v>0</v>
      </c>
    </row>
    <row r="314" spans="1:14" s="1" customFormat="1" ht="12.75" hidden="1" customHeight="1" x14ac:dyDescent="0.35">
      <c r="A314" s="19"/>
      <c r="B314" s="25"/>
      <c r="C314" s="25"/>
      <c r="D314" s="25"/>
      <c r="E314" s="26"/>
      <c r="F314" s="27"/>
      <c r="G314" s="142"/>
      <c r="H314" s="451"/>
      <c r="J314" s="23" t="e">
        <f>H314*J324/H324</f>
        <v>#DIV/0!</v>
      </c>
      <c r="L314" s="41">
        <f t="shared" si="46"/>
        <v>14</v>
      </c>
      <c r="M314" s="39">
        <f t="shared" si="40"/>
        <v>1</v>
      </c>
      <c r="N314" s="39">
        <f t="shared" si="47"/>
        <v>0</v>
      </c>
    </row>
    <row r="315" spans="1:14" s="1" customFormat="1" ht="12.75" hidden="1" customHeight="1" x14ac:dyDescent="0.35">
      <c r="A315" s="17"/>
      <c r="B315" s="18"/>
      <c r="C315" s="18"/>
      <c r="D315" s="18"/>
      <c r="E315" s="17"/>
      <c r="F315" s="20"/>
      <c r="G315" s="21"/>
      <c r="H315" s="451"/>
      <c r="J315" s="23" t="e">
        <f>H315*J324/H324</f>
        <v>#DIV/0!</v>
      </c>
      <c r="L315" s="41">
        <f t="shared" si="46"/>
        <v>14</v>
      </c>
      <c r="M315" s="39">
        <f t="shared" si="40"/>
        <v>1</v>
      </c>
      <c r="N315" s="39">
        <f t="shared" si="47"/>
        <v>0</v>
      </c>
    </row>
    <row r="316" spans="1:14" s="1" customFormat="1" ht="12.75" hidden="1" customHeight="1" x14ac:dyDescent="0.35">
      <c r="A316" s="17"/>
      <c r="B316" s="18"/>
      <c r="C316" s="18"/>
      <c r="D316" s="18"/>
      <c r="E316" s="17"/>
      <c r="F316" s="20"/>
      <c r="G316" s="24"/>
      <c r="H316" s="451"/>
      <c r="J316" s="23" t="e">
        <f>H316*J324/H324</f>
        <v>#DIV/0!</v>
      </c>
      <c r="L316" s="41">
        <f t="shared" si="46"/>
        <v>14</v>
      </c>
      <c r="M316" s="39">
        <f t="shared" si="40"/>
        <v>1</v>
      </c>
      <c r="N316" s="39">
        <f t="shared" si="47"/>
        <v>0</v>
      </c>
    </row>
    <row r="317" spans="1:14" s="1" customFormat="1" ht="12.75" hidden="1" customHeight="1" x14ac:dyDescent="0.35">
      <c r="A317" s="17"/>
      <c r="B317" s="18"/>
      <c r="C317" s="18"/>
      <c r="D317" s="18"/>
      <c r="E317" s="17"/>
      <c r="F317" s="20"/>
      <c r="G317" s="24"/>
      <c r="H317" s="451"/>
      <c r="J317" s="23" t="e">
        <f>H317*J324/H324</f>
        <v>#DIV/0!</v>
      </c>
      <c r="L317" s="41">
        <f t="shared" si="46"/>
        <v>14</v>
      </c>
      <c r="M317" s="39">
        <f t="shared" si="40"/>
        <v>1</v>
      </c>
      <c r="N317" s="39">
        <f t="shared" si="47"/>
        <v>0</v>
      </c>
    </row>
    <row r="318" spans="1:14" s="1" customFormat="1" ht="12.75" hidden="1" customHeight="1" x14ac:dyDescent="0.35">
      <c r="A318" s="19"/>
      <c r="B318" s="18"/>
      <c r="C318" s="18"/>
      <c r="D318" s="18"/>
      <c r="E318" s="17"/>
      <c r="F318" s="20"/>
      <c r="G318" s="21"/>
      <c r="H318" s="451"/>
      <c r="J318" s="23" t="e">
        <f>H318*J324/H324</f>
        <v>#DIV/0!</v>
      </c>
      <c r="L318" s="41">
        <f t="shared" si="46"/>
        <v>14</v>
      </c>
      <c r="M318" s="39">
        <f t="shared" si="40"/>
        <v>1</v>
      </c>
      <c r="N318" s="39">
        <f t="shared" si="47"/>
        <v>0</v>
      </c>
    </row>
    <row r="319" spans="1:14" s="1" customFormat="1" ht="12.75" hidden="1" customHeight="1" x14ac:dyDescent="0.25">
      <c r="A319" s="17"/>
      <c r="B319" s="18"/>
      <c r="C319" s="18"/>
      <c r="D319" s="18"/>
      <c r="E319" s="17"/>
      <c r="F319" s="28"/>
      <c r="G319" s="21"/>
      <c r="H319" s="451"/>
      <c r="J319" s="23" t="e">
        <f>H319*J324/H324</f>
        <v>#DIV/0!</v>
      </c>
      <c r="L319" s="41">
        <f t="shared" si="46"/>
        <v>14</v>
      </c>
      <c r="M319" s="39">
        <f t="shared" si="40"/>
        <v>1</v>
      </c>
      <c r="N319" s="39">
        <f t="shared" si="47"/>
        <v>0</v>
      </c>
    </row>
    <row r="320" spans="1:14" s="1" customFormat="1" ht="12.75" hidden="1" customHeight="1" x14ac:dyDescent="0.35">
      <c r="A320" s="19"/>
      <c r="B320" s="18"/>
      <c r="C320" s="18"/>
      <c r="D320" s="18"/>
      <c r="E320" s="17"/>
      <c r="F320" s="20"/>
      <c r="G320" s="21"/>
      <c r="H320" s="451"/>
      <c r="J320" s="23" t="e">
        <f>H320*J324/H324</f>
        <v>#DIV/0!</v>
      </c>
      <c r="L320" s="41">
        <f t="shared" si="46"/>
        <v>14</v>
      </c>
      <c r="M320" s="39">
        <f t="shared" si="40"/>
        <v>1</v>
      </c>
      <c r="N320" s="39">
        <f t="shared" si="47"/>
        <v>0</v>
      </c>
    </row>
    <row r="321" spans="1:14" s="1" customFormat="1" ht="12.75" hidden="1" customHeight="1" x14ac:dyDescent="0.25">
      <c r="A321" s="17"/>
      <c r="B321" s="18"/>
      <c r="C321" s="18"/>
      <c r="D321" s="18"/>
      <c r="E321" s="17"/>
      <c r="F321" s="28"/>
      <c r="G321" s="21"/>
      <c r="H321" s="451"/>
      <c r="J321" s="23" t="e">
        <f>H321*J324/H324</f>
        <v>#DIV/0!</v>
      </c>
      <c r="L321" s="41">
        <f t="shared" si="46"/>
        <v>14</v>
      </c>
      <c r="M321" s="39">
        <f t="shared" si="40"/>
        <v>1</v>
      </c>
      <c r="N321" s="39">
        <f t="shared" si="47"/>
        <v>0</v>
      </c>
    </row>
    <row r="322" spans="1:14" s="1" customFormat="1" ht="12.75" hidden="1" customHeight="1" x14ac:dyDescent="0.35">
      <c r="A322" s="19"/>
      <c r="B322" s="18"/>
      <c r="C322" s="18"/>
      <c r="D322" s="18"/>
      <c r="E322" s="17"/>
      <c r="F322" s="20"/>
      <c r="G322" s="21"/>
      <c r="H322" s="451"/>
      <c r="J322" s="23" t="e">
        <f>H322*J324/H324</f>
        <v>#DIV/0!</v>
      </c>
      <c r="L322" s="41">
        <f t="shared" si="46"/>
        <v>14</v>
      </c>
      <c r="M322" s="39">
        <f t="shared" si="40"/>
        <v>1</v>
      </c>
      <c r="N322" s="39">
        <f t="shared" si="47"/>
        <v>0</v>
      </c>
    </row>
    <row r="323" spans="1:14" s="31" customFormat="1" ht="12.75" hidden="1" customHeight="1" x14ac:dyDescent="0.2">
      <c r="A323" s="19"/>
      <c r="B323" s="18"/>
      <c r="C323" s="18"/>
      <c r="D323" s="18"/>
      <c r="E323" s="17"/>
      <c r="F323" s="20"/>
      <c r="G323" s="21"/>
      <c r="H323" s="451"/>
      <c r="I323" s="1"/>
      <c r="J323" s="23" t="e">
        <f>H323*J324/H324</f>
        <v>#DIV/0!</v>
      </c>
      <c r="K323" s="1"/>
      <c r="L323" s="41">
        <f t="shared" si="46"/>
        <v>14</v>
      </c>
      <c r="M323" s="39">
        <f t="shared" si="40"/>
        <v>1</v>
      </c>
      <c r="N323" s="39">
        <f t="shared" si="47"/>
        <v>0</v>
      </c>
    </row>
    <row r="324" spans="1:14" s="1" customFormat="1" ht="11.5" hidden="1" customHeight="1" x14ac:dyDescent="0.35">
      <c r="A324" s="19"/>
      <c r="B324" s="25">
        <f>SUBTOTAL(9,B306:B323)</f>
        <v>0</v>
      </c>
      <c r="C324" s="25">
        <f t="shared" ref="C324:E324" si="48">SUBTOTAL(9,C306:C323)</f>
        <v>0</v>
      </c>
      <c r="D324" s="25">
        <f t="shared" si="48"/>
        <v>0</v>
      </c>
      <c r="E324" s="26">
        <f t="shared" si="48"/>
        <v>0</v>
      </c>
      <c r="F324" s="29" t="s">
        <v>18</v>
      </c>
      <c r="G324" s="27"/>
      <c r="H324" s="454"/>
      <c r="J324" s="32">
        <f>D303</f>
        <v>151.08000000000001</v>
      </c>
      <c r="L324" s="41">
        <f t="shared" si="46"/>
        <v>14</v>
      </c>
      <c r="M324" s="39">
        <f t="shared" si="40"/>
        <v>1</v>
      </c>
      <c r="N324" s="39">
        <v>1</v>
      </c>
    </row>
    <row r="325" spans="1:14" s="1" customFormat="1" ht="11.5" hidden="1" customHeight="1" x14ac:dyDescent="0.35">
      <c r="A325" s="33"/>
      <c r="B325" s="34"/>
      <c r="C325" s="34"/>
      <c r="D325" s="34"/>
      <c r="E325" s="35"/>
      <c r="F325" s="36"/>
      <c r="G325" s="37"/>
      <c r="H325" s="38"/>
      <c r="J325" s="38"/>
      <c r="L325" s="41">
        <f t="shared" si="46"/>
        <v>14</v>
      </c>
      <c r="M325" s="39">
        <f t="shared" ref="M325:M388" si="49">M324</f>
        <v>1</v>
      </c>
      <c r="N325" s="39">
        <v>1</v>
      </c>
    </row>
    <row r="326" spans="1:14" ht="39.75" customHeight="1" x14ac:dyDescent="0.35">
      <c r="A326" s="275"/>
      <c r="B326" s="275"/>
      <c r="C326" s="275"/>
      <c r="D326" s="443">
        <f>х!H$17</f>
        <v>64.739999999999995</v>
      </c>
      <c r="E326" s="444"/>
      <c r="F326" s="414" t="str">
        <f>х!I$17</f>
        <v>Абонемент платного питания №9 (ГПД Полдник 1-4)</v>
      </c>
      <c r="G326" s="415"/>
      <c r="H326" s="415"/>
      <c r="I326" s="270"/>
      <c r="J326" s="13"/>
      <c r="K326" s="13"/>
      <c r="L326" s="289">
        <f>L303+1</f>
        <v>15</v>
      </c>
      <c r="M326" s="287">
        <f t="shared" si="49"/>
        <v>1</v>
      </c>
      <c r="N326" s="287">
        <v>1</v>
      </c>
    </row>
    <row r="327" spans="1:14" ht="11.5" customHeight="1" x14ac:dyDescent="0.35">
      <c r="A327" s="437" t="s">
        <v>3</v>
      </c>
      <c r="B327" s="438" t="s">
        <v>4</v>
      </c>
      <c r="C327" s="438"/>
      <c r="D327" s="438"/>
      <c r="E327" s="439" t="s">
        <v>5</v>
      </c>
      <c r="F327" s="440" t="s">
        <v>6</v>
      </c>
      <c r="G327" s="441" t="s">
        <v>7</v>
      </c>
      <c r="H327" s="442" t="s">
        <v>8</v>
      </c>
      <c r="L327" s="290">
        <f>L326</f>
        <v>15</v>
      </c>
      <c r="M327" s="287">
        <f t="shared" si="49"/>
        <v>1</v>
      </c>
      <c r="N327" s="287">
        <v>1</v>
      </c>
    </row>
    <row r="328" spans="1:14" ht="11.5" customHeight="1" x14ac:dyDescent="0.35">
      <c r="A328" s="437"/>
      <c r="B328" s="277" t="s">
        <v>9</v>
      </c>
      <c r="C328" s="278" t="s">
        <v>10</v>
      </c>
      <c r="D328" s="278" t="s">
        <v>11</v>
      </c>
      <c r="E328" s="439"/>
      <c r="F328" s="440"/>
      <c r="G328" s="441"/>
      <c r="H328" s="442"/>
      <c r="L328" s="290">
        <f t="shared" ref="L328:L348" si="50">L327</f>
        <v>15</v>
      </c>
      <c r="M328" s="287">
        <f t="shared" si="49"/>
        <v>1</v>
      </c>
      <c r="N328" s="287">
        <v>1</v>
      </c>
    </row>
    <row r="329" spans="1:14" ht="11.5" customHeight="1" x14ac:dyDescent="0.35">
      <c r="A329" s="115">
        <v>338</v>
      </c>
      <c r="B329" s="114">
        <v>0.4</v>
      </c>
      <c r="C329" s="114">
        <v>0.4</v>
      </c>
      <c r="D329" s="114">
        <v>9.8000000000000007</v>
      </c>
      <c r="E329" s="115">
        <v>47</v>
      </c>
      <c r="F329" s="116" t="s">
        <v>117</v>
      </c>
      <c r="G329" s="391">
        <v>100</v>
      </c>
      <c r="H329" s="449">
        <f>D326</f>
        <v>64.739999999999995</v>
      </c>
      <c r="J329" s="23" t="e">
        <f>H329*J347/H347</f>
        <v>#DIV/0!</v>
      </c>
      <c r="L329" s="290">
        <f t="shared" si="50"/>
        <v>15</v>
      </c>
      <c r="M329" s="287">
        <f t="shared" si="49"/>
        <v>1</v>
      </c>
      <c r="N329" s="287" t="str">
        <f>F329</f>
        <v>Яблоко 100 (СОШ_2018)</v>
      </c>
    </row>
    <row r="330" spans="1:14" ht="11.5" customHeight="1" x14ac:dyDescent="0.35">
      <c r="A330" s="54" t="s">
        <v>415</v>
      </c>
      <c r="B330" s="51">
        <v>9.2899999999999991</v>
      </c>
      <c r="C330" s="51">
        <v>8.92</v>
      </c>
      <c r="D330" s="51">
        <v>49.94</v>
      </c>
      <c r="E330" s="50">
        <v>285</v>
      </c>
      <c r="F330" s="224" t="s">
        <v>378</v>
      </c>
      <c r="G330" s="392">
        <v>100</v>
      </c>
      <c r="H330" s="450"/>
      <c r="J330" s="23" t="e">
        <f>H330*J347/H347</f>
        <v>#DIV/0!</v>
      </c>
      <c r="L330" s="290">
        <f t="shared" si="50"/>
        <v>15</v>
      </c>
      <c r="M330" s="287">
        <f t="shared" si="49"/>
        <v>1</v>
      </c>
      <c r="N330" s="287" t="str">
        <f t="shared" ref="N330:N346" si="51">F330</f>
        <v>Шанежка с наливкой 100 Тагил (80 шк)</v>
      </c>
    </row>
    <row r="331" spans="1:14" ht="11.5" customHeight="1" x14ac:dyDescent="0.35">
      <c r="A331" s="201" t="s">
        <v>16</v>
      </c>
      <c r="B331" s="304"/>
      <c r="C331" s="304"/>
      <c r="D331" s="304">
        <v>19</v>
      </c>
      <c r="E331" s="305">
        <v>80</v>
      </c>
      <c r="F331" s="163" t="s">
        <v>379</v>
      </c>
      <c r="G331" s="403">
        <v>200</v>
      </c>
      <c r="H331" s="450"/>
      <c r="J331" s="23" t="e">
        <f>H331*J347/H347</f>
        <v>#DIV/0!</v>
      </c>
      <c r="L331" s="290">
        <f t="shared" si="50"/>
        <v>15</v>
      </c>
      <c r="M331" s="287">
        <f t="shared" si="49"/>
        <v>1</v>
      </c>
      <c r="N331" s="287" t="str">
        <f t="shared" si="51"/>
        <v>Напиток Валетек витаминный 200 Тагил СОШ_2018</v>
      </c>
    </row>
    <row r="332" spans="1:14" s="1" customFormat="1" ht="11.5" hidden="1" customHeight="1" x14ac:dyDescent="0.35">
      <c r="A332" s="19"/>
      <c r="B332" s="18"/>
      <c r="C332" s="18"/>
      <c r="D332" s="18"/>
      <c r="E332" s="17"/>
      <c r="F332" s="20"/>
      <c r="G332" s="21"/>
      <c r="H332" s="451"/>
      <c r="J332" s="23" t="e">
        <f>H332*J347/H347</f>
        <v>#DIV/0!</v>
      </c>
      <c r="L332" s="41">
        <f t="shared" si="50"/>
        <v>15</v>
      </c>
      <c r="M332" s="39">
        <f t="shared" si="49"/>
        <v>1</v>
      </c>
      <c r="N332" s="39">
        <f t="shared" si="51"/>
        <v>0</v>
      </c>
    </row>
    <row r="333" spans="1:14" s="1" customFormat="1" ht="11.5" hidden="1" customHeight="1" x14ac:dyDescent="0.35">
      <c r="A333" s="17"/>
      <c r="B333" s="18"/>
      <c r="C333" s="18"/>
      <c r="D333" s="19"/>
      <c r="E333" s="17"/>
      <c r="F333" s="20"/>
      <c r="G333" s="21"/>
      <c r="H333" s="451"/>
      <c r="J333" s="23" t="e">
        <f>H333*J347/H347</f>
        <v>#DIV/0!</v>
      </c>
      <c r="L333" s="41">
        <f t="shared" si="50"/>
        <v>15</v>
      </c>
      <c r="M333" s="39">
        <f t="shared" si="49"/>
        <v>1</v>
      </c>
      <c r="N333" s="39">
        <f t="shared" si="51"/>
        <v>0</v>
      </c>
    </row>
    <row r="334" spans="1:14" s="1" customFormat="1" ht="11.5" hidden="1" customHeight="1" x14ac:dyDescent="0.35">
      <c r="A334" s="17"/>
      <c r="B334" s="18"/>
      <c r="C334" s="18"/>
      <c r="D334" s="18"/>
      <c r="E334" s="17"/>
      <c r="F334" s="20"/>
      <c r="G334" s="21"/>
      <c r="H334" s="451"/>
      <c r="J334" s="23" t="e">
        <f>H334*J347/H347</f>
        <v>#DIV/0!</v>
      </c>
      <c r="L334" s="41">
        <f t="shared" si="50"/>
        <v>15</v>
      </c>
      <c r="M334" s="39">
        <f t="shared" si="49"/>
        <v>1</v>
      </c>
      <c r="N334" s="39">
        <f t="shared" si="51"/>
        <v>0</v>
      </c>
    </row>
    <row r="335" spans="1:14" s="1" customFormat="1" ht="11.5" hidden="1" customHeight="1" x14ac:dyDescent="0.35">
      <c r="A335" s="17"/>
      <c r="B335" s="18"/>
      <c r="C335" s="18"/>
      <c r="D335" s="18"/>
      <c r="E335" s="17"/>
      <c r="F335" s="20"/>
      <c r="G335" s="24"/>
      <c r="H335" s="451"/>
      <c r="J335" s="23" t="e">
        <f>H335*J347/H347</f>
        <v>#DIV/0!</v>
      </c>
      <c r="L335" s="41">
        <f t="shared" si="50"/>
        <v>15</v>
      </c>
      <c r="M335" s="39">
        <f t="shared" si="49"/>
        <v>1</v>
      </c>
      <c r="N335" s="39">
        <f t="shared" si="51"/>
        <v>0</v>
      </c>
    </row>
    <row r="336" spans="1:14" s="1" customFormat="1" ht="11.5" hidden="1" customHeight="1" x14ac:dyDescent="0.35">
      <c r="A336" s="19"/>
      <c r="B336" s="18"/>
      <c r="C336" s="18"/>
      <c r="D336" s="18"/>
      <c r="E336" s="17"/>
      <c r="F336" s="20"/>
      <c r="G336" s="21"/>
      <c r="H336" s="451"/>
      <c r="J336" s="23" t="e">
        <f>H336*J347/H347</f>
        <v>#DIV/0!</v>
      </c>
      <c r="L336" s="41">
        <f t="shared" si="50"/>
        <v>15</v>
      </c>
      <c r="M336" s="39">
        <f t="shared" si="49"/>
        <v>1</v>
      </c>
      <c r="N336" s="39">
        <f t="shared" si="51"/>
        <v>0</v>
      </c>
    </row>
    <row r="337" spans="1:14" s="1" customFormat="1" ht="11.5" hidden="1" customHeight="1" x14ac:dyDescent="0.35">
      <c r="A337" s="19"/>
      <c r="B337" s="25"/>
      <c r="C337" s="25"/>
      <c r="D337" s="25"/>
      <c r="E337" s="26"/>
      <c r="F337" s="27"/>
      <c r="G337" s="27"/>
      <c r="H337" s="451"/>
      <c r="J337" s="23" t="e">
        <f>H337*J347/H347</f>
        <v>#DIV/0!</v>
      </c>
      <c r="L337" s="41">
        <f t="shared" si="50"/>
        <v>15</v>
      </c>
      <c r="M337" s="39">
        <f t="shared" si="49"/>
        <v>1</v>
      </c>
      <c r="N337" s="39">
        <f t="shared" si="51"/>
        <v>0</v>
      </c>
    </row>
    <row r="338" spans="1:14" s="1" customFormat="1" ht="11.5" hidden="1" customHeight="1" x14ac:dyDescent="0.35">
      <c r="A338" s="17"/>
      <c r="B338" s="18"/>
      <c r="C338" s="18"/>
      <c r="D338" s="18"/>
      <c r="E338" s="17"/>
      <c r="F338" s="20"/>
      <c r="G338" s="21"/>
      <c r="H338" s="451"/>
      <c r="J338" s="23" t="e">
        <f>H338*J347/H347</f>
        <v>#DIV/0!</v>
      </c>
      <c r="L338" s="41">
        <f t="shared" si="50"/>
        <v>15</v>
      </c>
      <c r="M338" s="39">
        <f t="shared" si="49"/>
        <v>1</v>
      </c>
      <c r="N338" s="39">
        <f t="shared" si="51"/>
        <v>0</v>
      </c>
    </row>
    <row r="339" spans="1:14" s="1" customFormat="1" ht="11.5" hidden="1" customHeight="1" x14ac:dyDescent="0.35">
      <c r="A339" s="17"/>
      <c r="B339" s="18"/>
      <c r="C339" s="18"/>
      <c r="D339" s="18"/>
      <c r="E339" s="17"/>
      <c r="F339" s="20"/>
      <c r="G339" s="24"/>
      <c r="H339" s="451"/>
      <c r="J339" s="23" t="e">
        <f>H339*J347/H347</f>
        <v>#DIV/0!</v>
      </c>
      <c r="L339" s="41">
        <f t="shared" si="50"/>
        <v>15</v>
      </c>
      <c r="M339" s="39">
        <f t="shared" si="49"/>
        <v>1</v>
      </c>
      <c r="N339" s="39">
        <f t="shared" si="51"/>
        <v>0</v>
      </c>
    </row>
    <row r="340" spans="1:14" s="1" customFormat="1" ht="11.5" hidden="1" customHeight="1" x14ac:dyDescent="0.35">
      <c r="A340" s="17"/>
      <c r="B340" s="18"/>
      <c r="C340" s="18"/>
      <c r="D340" s="18"/>
      <c r="E340" s="17"/>
      <c r="F340" s="20"/>
      <c r="G340" s="24"/>
      <c r="H340" s="451"/>
      <c r="J340" s="23" t="e">
        <f>H340*J347/H347</f>
        <v>#DIV/0!</v>
      </c>
      <c r="L340" s="41">
        <f t="shared" si="50"/>
        <v>15</v>
      </c>
      <c r="M340" s="39">
        <f t="shared" si="49"/>
        <v>1</v>
      </c>
      <c r="N340" s="39">
        <f t="shared" si="51"/>
        <v>0</v>
      </c>
    </row>
    <row r="341" spans="1:14" s="1" customFormat="1" ht="11.5" hidden="1" customHeight="1" x14ac:dyDescent="0.35">
      <c r="A341" s="19"/>
      <c r="B341" s="18"/>
      <c r="C341" s="18"/>
      <c r="D341" s="18"/>
      <c r="E341" s="17"/>
      <c r="F341" s="20"/>
      <c r="G341" s="21"/>
      <c r="H341" s="451"/>
      <c r="J341" s="23" t="e">
        <f>H341*J347/H347</f>
        <v>#DIV/0!</v>
      </c>
      <c r="L341" s="41">
        <f t="shared" si="50"/>
        <v>15</v>
      </c>
      <c r="M341" s="39">
        <f t="shared" si="49"/>
        <v>1</v>
      </c>
      <c r="N341" s="39">
        <f t="shared" si="51"/>
        <v>0</v>
      </c>
    </row>
    <row r="342" spans="1:14" s="1" customFormat="1" ht="11.5" hidden="1" customHeight="1" x14ac:dyDescent="0.25">
      <c r="A342" s="17"/>
      <c r="B342" s="18"/>
      <c r="C342" s="18"/>
      <c r="D342" s="18"/>
      <c r="E342" s="17"/>
      <c r="F342" s="28"/>
      <c r="G342" s="21"/>
      <c r="H342" s="451"/>
      <c r="J342" s="23" t="e">
        <f>H342*J347/H347</f>
        <v>#DIV/0!</v>
      </c>
      <c r="L342" s="41">
        <f t="shared" si="50"/>
        <v>15</v>
      </c>
      <c r="M342" s="39">
        <f t="shared" si="49"/>
        <v>1</v>
      </c>
      <c r="N342" s="39">
        <f t="shared" si="51"/>
        <v>0</v>
      </c>
    </row>
    <row r="343" spans="1:14" s="1" customFormat="1" ht="11.5" hidden="1" customHeight="1" x14ac:dyDescent="0.35">
      <c r="A343" s="19"/>
      <c r="B343" s="18"/>
      <c r="C343" s="18"/>
      <c r="D343" s="18"/>
      <c r="E343" s="17"/>
      <c r="F343" s="20"/>
      <c r="G343" s="21"/>
      <c r="H343" s="451"/>
      <c r="J343" s="23" t="e">
        <f>H343*J347/H347</f>
        <v>#DIV/0!</v>
      </c>
      <c r="L343" s="41">
        <f t="shared" si="50"/>
        <v>15</v>
      </c>
      <c r="M343" s="39">
        <f t="shared" si="49"/>
        <v>1</v>
      </c>
      <c r="N343" s="39">
        <f t="shared" si="51"/>
        <v>0</v>
      </c>
    </row>
    <row r="344" spans="1:14" s="1" customFormat="1" ht="11.5" hidden="1" customHeight="1" x14ac:dyDescent="0.25">
      <c r="A344" s="17"/>
      <c r="B344" s="18"/>
      <c r="C344" s="18"/>
      <c r="D344" s="18"/>
      <c r="E344" s="17"/>
      <c r="F344" s="28"/>
      <c r="G344" s="21"/>
      <c r="H344" s="451"/>
      <c r="J344" s="23" t="e">
        <f>H344*J347/H347</f>
        <v>#DIV/0!</v>
      </c>
      <c r="L344" s="41">
        <f t="shared" si="50"/>
        <v>15</v>
      </c>
      <c r="M344" s="39">
        <f t="shared" si="49"/>
        <v>1</v>
      </c>
      <c r="N344" s="39">
        <f t="shared" si="51"/>
        <v>0</v>
      </c>
    </row>
    <row r="345" spans="1:14" s="1" customFormat="1" ht="11.5" hidden="1" customHeight="1" x14ac:dyDescent="0.35">
      <c r="A345" s="19"/>
      <c r="B345" s="18"/>
      <c r="C345" s="18"/>
      <c r="D345" s="18"/>
      <c r="E345" s="17"/>
      <c r="F345" s="20"/>
      <c r="G345" s="21"/>
      <c r="H345" s="451"/>
      <c r="J345" s="23" t="e">
        <f>H345*J347/H347</f>
        <v>#DIV/0!</v>
      </c>
      <c r="L345" s="41">
        <f t="shared" si="50"/>
        <v>15</v>
      </c>
      <c r="M345" s="39">
        <f t="shared" si="49"/>
        <v>1</v>
      </c>
      <c r="N345" s="39">
        <f t="shared" si="51"/>
        <v>0</v>
      </c>
    </row>
    <row r="346" spans="1:14" s="1" customFormat="1" ht="11.5" hidden="1" customHeight="1" x14ac:dyDescent="0.35">
      <c r="A346" s="19"/>
      <c r="B346" s="18"/>
      <c r="C346" s="18"/>
      <c r="D346" s="18"/>
      <c r="E346" s="17"/>
      <c r="F346" s="20"/>
      <c r="G346" s="21"/>
      <c r="H346" s="451"/>
      <c r="J346" s="23" t="e">
        <f>H346*J347/H347</f>
        <v>#DIV/0!</v>
      </c>
      <c r="L346" s="41">
        <f t="shared" si="50"/>
        <v>15</v>
      </c>
      <c r="M346" s="39">
        <f t="shared" si="49"/>
        <v>1</v>
      </c>
      <c r="N346" s="39">
        <f t="shared" si="51"/>
        <v>0</v>
      </c>
    </row>
    <row r="347" spans="1:14" ht="11.5" customHeight="1" x14ac:dyDescent="0.35">
      <c r="A347" s="291"/>
      <c r="B347" s="292">
        <f>SUBTOTAL(9,B329:B346)</f>
        <v>9.69</v>
      </c>
      <c r="C347" s="292">
        <f t="shared" ref="C347:E347" si="52">SUBTOTAL(9,C329:C346)</f>
        <v>9.32</v>
      </c>
      <c r="D347" s="292">
        <f t="shared" si="52"/>
        <v>78.739999999999995</v>
      </c>
      <c r="E347" s="293">
        <f t="shared" si="52"/>
        <v>412</v>
      </c>
      <c r="F347" s="294" t="s">
        <v>18</v>
      </c>
      <c r="G347" s="394"/>
      <c r="H347" s="452"/>
      <c r="J347" s="32">
        <f>D326</f>
        <v>64.739999999999995</v>
      </c>
      <c r="L347" s="290">
        <f t="shared" si="50"/>
        <v>15</v>
      </c>
      <c r="M347" s="287">
        <f t="shared" si="49"/>
        <v>1</v>
      </c>
      <c r="N347" s="287">
        <v>1</v>
      </c>
    </row>
    <row r="348" spans="1:14" ht="5.25" customHeight="1" x14ac:dyDescent="0.35">
      <c r="A348" s="297"/>
      <c r="B348" s="298"/>
      <c r="C348" s="298"/>
      <c r="D348" s="298"/>
      <c r="E348" s="299"/>
      <c r="F348" s="300"/>
      <c r="G348" s="395"/>
      <c r="H348" s="302"/>
      <c r="J348" s="38"/>
      <c r="L348" s="290">
        <f t="shared" si="50"/>
        <v>15</v>
      </c>
      <c r="M348" s="287">
        <f t="shared" si="49"/>
        <v>1</v>
      </c>
      <c r="N348" s="287">
        <v>1</v>
      </c>
    </row>
    <row r="349" spans="1:14" s="1" customFormat="1" ht="21" hidden="1" x14ac:dyDescent="0.35">
      <c r="A349" s="14"/>
      <c r="B349" s="14"/>
      <c r="C349" s="14"/>
      <c r="D349" s="427">
        <f>х!H$18</f>
        <v>103</v>
      </c>
      <c r="E349" s="428"/>
      <c r="F349" s="429" t="str">
        <f>х!I$18</f>
        <v>Абонемент платного питания №10 (СОШ № 12)</v>
      </c>
      <c r="G349" s="430"/>
      <c r="H349" s="430"/>
      <c r="I349" s="13"/>
      <c r="J349" s="13"/>
      <c r="K349" s="13"/>
      <c r="L349" s="40">
        <f>L326+1</f>
        <v>16</v>
      </c>
      <c r="M349" s="39">
        <f t="shared" si="49"/>
        <v>1</v>
      </c>
      <c r="N349" s="39">
        <v>1</v>
      </c>
    </row>
    <row r="350" spans="1:14" s="1" customFormat="1" ht="11.5" hidden="1" customHeight="1" x14ac:dyDescent="0.35">
      <c r="A350" s="431" t="s">
        <v>3</v>
      </c>
      <c r="B350" s="432" t="s">
        <v>4</v>
      </c>
      <c r="C350" s="432"/>
      <c r="D350" s="432"/>
      <c r="E350" s="433" t="s">
        <v>5</v>
      </c>
      <c r="F350" s="434" t="s">
        <v>6</v>
      </c>
      <c r="G350" s="435" t="s">
        <v>7</v>
      </c>
      <c r="H350" s="436" t="s">
        <v>8</v>
      </c>
      <c r="L350" s="41">
        <f>L349</f>
        <v>16</v>
      </c>
      <c r="M350" s="39">
        <f t="shared" si="49"/>
        <v>1</v>
      </c>
      <c r="N350" s="39">
        <v>1</v>
      </c>
    </row>
    <row r="351" spans="1:14" s="1" customFormat="1" ht="11.5" hidden="1" customHeight="1" x14ac:dyDescent="0.35">
      <c r="A351" s="431"/>
      <c r="B351" s="15" t="s">
        <v>9</v>
      </c>
      <c r="C351" s="16" t="s">
        <v>10</v>
      </c>
      <c r="D351" s="16" t="s">
        <v>11</v>
      </c>
      <c r="E351" s="433"/>
      <c r="F351" s="434"/>
      <c r="G351" s="435"/>
      <c r="H351" s="436"/>
      <c r="L351" s="41">
        <f t="shared" ref="L351:L371" si="53">L350</f>
        <v>16</v>
      </c>
      <c r="M351" s="39">
        <f t="shared" si="49"/>
        <v>1</v>
      </c>
      <c r="N351" s="39">
        <v>1</v>
      </c>
    </row>
    <row r="352" spans="1:14" s="1" customFormat="1" ht="11.5" hidden="1" customHeight="1" x14ac:dyDescent="0.35">
      <c r="A352" s="230" t="s">
        <v>374</v>
      </c>
      <c r="B352" s="231">
        <v>9.58</v>
      </c>
      <c r="C352" s="231">
        <v>25.37</v>
      </c>
      <c r="D352" s="231">
        <v>2.6</v>
      </c>
      <c r="E352" s="232">
        <v>278</v>
      </c>
      <c r="F352" s="233" t="s">
        <v>375</v>
      </c>
      <c r="G352" s="204">
        <v>90</v>
      </c>
      <c r="H352" s="453">
        <f>D349</f>
        <v>103</v>
      </c>
      <c r="J352" s="23" t="e">
        <f>H352*J370/H370</f>
        <v>#DIV/0!</v>
      </c>
      <c r="L352" s="41">
        <f t="shared" si="53"/>
        <v>16</v>
      </c>
      <c r="M352" s="39">
        <f t="shared" si="49"/>
        <v>1</v>
      </c>
      <c r="N352" s="39" t="str">
        <f>F352</f>
        <v>Гуляш 90 (СОШ_2018)</v>
      </c>
    </row>
    <row r="353" spans="1:14" s="1" customFormat="1" ht="11.5" hidden="1" customHeight="1" x14ac:dyDescent="0.35">
      <c r="A353" s="54" t="s">
        <v>14</v>
      </c>
      <c r="B353" s="51">
        <v>5.33</v>
      </c>
      <c r="C353" s="51">
        <v>4.8899999999999997</v>
      </c>
      <c r="D353" s="51">
        <v>35.590000000000003</v>
      </c>
      <c r="E353" s="50">
        <v>212</v>
      </c>
      <c r="F353" s="52" t="s">
        <v>15</v>
      </c>
      <c r="G353" s="154">
        <v>150</v>
      </c>
      <c r="H353" s="451"/>
      <c r="J353" s="23" t="e">
        <f>H353*J370/H370</f>
        <v>#DIV/0!</v>
      </c>
      <c r="L353" s="41">
        <f t="shared" si="53"/>
        <v>16</v>
      </c>
      <c r="M353" s="39">
        <f t="shared" si="49"/>
        <v>1</v>
      </c>
      <c r="N353" s="39" t="str">
        <f t="shared" ref="N353:N369" si="54">F353</f>
        <v>Макароны отварные 150</v>
      </c>
    </row>
    <row r="354" spans="1:14" s="1" customFormat="1" ht="11.5" hidden="1" customHeight="1" x14ac:dyDescent="0.35">
      <c r="A354" s="50">
        <v>629</v>
      </c>
      <c r="B354" s="51">
        <v>0.16</v>
      </c>
      <c r="C354" s="51">
        <v>0.03</v>
      </c>
      <c r="D354" s="51">
        <v>15.49</v>
      </c>
      <c r="E354" s="50">
        <v>64</v>
      </c>
      <c r="F354" s="52" t="s">
        <v>244</v>
      </c>
      <c r="G354" s="153">
        <v>222</v>
      </c>
      <c r="H354" s="451"/>
      <c r="J354" s="23" t="e">
        <f>H354*J370/H370</f>
        <v>#DIV/0!</v>
      </c>
      <c r="L354" s="41">
        <f t="shared" si="53"/>
        <v>16</v>
      </c>
      <c r="M354" s="39">
        <f t="shared" si="49"/>
        <v>1</v>
      </c>
      <c r="N354" s="39" t="str">
        <f t="shared" si="54"/>
        <v>Чай с сахаром с лимоном 200/15/7</v>
      </c>
    </row>
    <row r="355" spans="1:14" s="1" customFormat="1" ht="11.5" hidden="1" customHeight="1" x14ac:dyDescent="0.35">
      <c r="A355" s="54" t="s">
        <v>16</v>
      </c>
      <c r="B355" s="51">
        <v>1.98</v>
      </c>
      <c r="C355" s="51">
        <v>0.25</v>
      </c>
      <c r="D355" s="51">
        <v>12.08</v>
      </c>
      <c r="E355" s="50">
        <v>59</v>
      </c>
      <c r="F355" s="52" t="s">
        <v>135</v>
      </c>
      <c r="G355" s="154">
        <v>25</v>
      </c>
      <c r="H355" s="451"/>
      <c r="J355" s="23" t="e">
        <f>H355*J370/H370</f>
        <v>#DIV/0!</v>
      </c>
      <c r="L355" s="41">
        <f t="shared" si="53"/>
        <v>16</v>
      </c>
      <c r="M355" s="39">
        <f t="shared" si="49"/>
        <v>1</v>
      </c>
      <c r="N355" s="39" t="str">
        <f t="shared" si="54"/>
        <v>Хлеб пшеничный 25</v>
      </c>
    </row>
    <row r="356" spans="1:14" s="1" customFormat="1" ht="11.5" hidden="1" customHeight="1" x14ac:dyDescent="0.35">
      <c r="A356" s="54" t="s">
        <v>16</v>
      </c>
      <c r="B356" s="51">
        <v>1.65</v>
      </c>
      <c r="C356" s="51">
        <v>0.3</v>
      </c>
      <c r="D356" s="51">
        <v>8.35</v>
      </c>
      <c r="E356" s="50">
        <v>44</v>
      </c>
      <c r="F356" s="52" t="s">
        <v>17</v>
      </c>
      <c r="G356" s="154">
        <v>25</v>
      </c>
      <c r="H356" s="451"/>
      <c r="J356" s="23" t="e">
        <f>H356*J370/H370</f>
        <v>#DIV/0!</v>
      </c>
      <c r="L356" s="41">
        <f t="shared" si="53"/>
        <v>16</v>
      </c>
      <c r="M356" s="39">
        <f t="shared" si="49"/>
        <v>1</v>
      </c>
      <c r="N356" s="39" t="str">
        <f t="shared" si="54"/>
        <v>Хлеб  ржаной 25</v>
      </c>
    </row>
    <row r="357" spans="1:14" s="1" customFormat="1" ht="11.5" hidden="1" customHeight="1" x14ac:dyDescent="0.35">
      <c r="A357" s="47"/>
      <c r="B357" s="44"/>
      <c r="C357" s="44"/>
      <c r="D357" s="44"/>
      <c r="E357" s="43"/>
      <c r="F357" s="45"/>
      <c r="G357" s="147"/>
      <c r="H357" s="451"/>
      <c r="J357" s="23" t="e">
        <f>H357*J370/H370</f>
        <v>#DIV/0!</v>
      </c>
      <c r="L357" s="41">
        <f t="shared" si="53"/>
        <v>16</v>
      </c>
      <c r="M357" s="39">
        <f t="shared" si="49"/>
        <v>1</v>
      </c>
      <c r="N357" s="39">
        <f t="shared" si="54"/>
        <v>0</v>
      </c>
    </row>
    <row r="358" spans="1:14" s="1" customFormat="1" ht="11.5" hidden="1" customHeight="1" x14ac:dyDescent="0.35">
      <c r="A358" s="47"/>
      <c r="B358" s="44"/>
      <c r="C358" s="44"/>
      <c r="D358" s="44"/>
      <c r="E358" s="43"/>
      <c r="F358" s="45"/>
      <c r="G358" s="147"/>
      <c r="H358" s="451"/>
      <c r="J358" s="23" t="e">
        <f>H358*J370/H370</f>
        <v>#DIV/0!</v>
      </c>
      <c r="L358" s="41">
        <f t="shared" si="53"/>
        <v>16</v>
      </c>
      <c r="M358" s="39">
        <f t="shared" si="49"/>
        <v>1</v>
      </c>
      <c r="N358" s="39">
        <f t="shared" si="54"/>
        <v>0</v>
      </c>
    </row>
    <row r="359" spans="1:14" s="1" customFormat="1" ht="11.5" hidden="1" customHeight="1" x14ac:dyDescent="0.35">
      <c r="A359" s="19"/>
      <c r="B359" s="18"/>
      <c r="C359" s="18"/>
      <c r="D359" s="18"/>
      <c r="E359" s="17"/>
      <c r="F359" s="20"/>
      <c r="G359" s="149"/>
      <c r="H359" s="451"/>
      <c r="J359" s="23" t="e">
        <f>H359*J370/H370</f>
        <v>#DIV/0!</v>
      </c>
      <c r="L359" s="41">
        <f t="shared" si="53"/>
        <v>16</v>
      </c>
      <c r="M359" s="39">
        <f t="shared" si="49"/>
        <v>1</v>
      </c>
      <c r="N359" s="39">
        <f t="shared" si="54"/>
        <v>0</v>
      </c>
    </row>
    <row r="360" spans="1:14" s="1" customFormat="1" ht="11.5" hidden="1" customHeight="1" x14ac:dyDescent="0.35">
      <c r="A360" s="19"/>
      <c r="B360" s="25"/>
      <c r="C360" s="25"/>
      <c r="D360" s="25"/>
      <c r="E360" s="26"/>
      <c r="F360" s="42"/>
      <c r="G360" s="42"/>
      <c r="H360" s="451"/>
      <c r="J360" s="23" t="e">
        <f>H360*J370/H370</f>
        <v>#DIV/0!</v>
      </c>
      <c r="L360" s="41">
        <f t="shared" si="53"/>
        <v>16</v>
      </c>
      <c r="M360" s="39">
        <f t="shared" si="49"/>
        <v>1</v>
      </c>
      <c r="N360" s="39">
        <f t="shared" si="54"/>
        <v>0</v>
      </c>
    </row>
    <row r="361" spans="1:14" s="1" customFormat="1" ht="11.5" hidden="1" customHeight="1" x14ac:dyDescent="0.35">
      <c r="A361" s="17"/>
      <c r="B361" s="18"/>
      <c r="C361" s="18"/>
      <c r="D361" s="18"/>
      <c r="E361" s="17"/>
      <c r="F361" s="20"/>
      <c r="G361" s="21"/>
      <c r="H361" s="451"/>
      <c r="J361" s="23" t="e">
        <f>H361*J370/H370</f>
        <v>#DIV/0!</v>
      </c>
      <c r="L361" s="41">
        <f t="shared" si="53"/>
        <v>16</v>
      </c>
      <c r="M361" s="39">
        <f t="shared" si="49"/>
        <v>1</v>
      </c>
      <c r="N361" s="39">
        <f t="shared" si="54"/>
        <v>0</v>
      </c>
    </row>
    <row r="362" spans="1:14" s="1" customFormat="1" ht="11.5" hidden="1" customHeight="1" x14ac:dyDescent="0.35">
      <c r="A362" s="17"/>
      <c r="B362" s="18"/>
      <c r="C362" s="18"/>
      <c r="D362" s="18"/>
      <c r="E362" s="17"/>
      <c r="F362" s="20"/>
      <c r="G362" s="24"/>
      <c r="H362" s="451"/>
      <c r="J362" s="23" t="e">
        <f>H362*J370/H370</f>
        <v>#DIV/0!</v>
      </c>
      <c r="L362" s="41">
        <f t="shared" si="53"/>
        <v>16</v>
      </c>
      <c r="M362" s="39">
        <f t="shared" si="49"/>
        <v>1</v>
      </c>
      <c r="N362" s="39">
        <f t="shared" si="54"/>
        <v>0</v>
      </c>
    </row>
    <row r="363" spans="1:14" s="1" customFormat="1" ht="11.5" hidden="1" customHeight="1" x14ac:dyDescent="0.35">
      <c r="A363" s="17"/>
      <c r="B363" s="18"/>
      <c r="C363" s="18"/>
      <c r="D363" s="18"/>
      <c r="E363" s="17"/>
      <c r="F363" s="20"/>
      <c r="G363" s="24"/>
      <c r="H363" s="451"/>
      <c r="J363" s="23" t="e">
        <f>H363*J370/H370</f>
        <v>#DIV/0!</v>
      </c>
      <c r="L363" s="41">
        <f t="shared" si="53"/>
        <v>16</v>
      </c>
      <c r="M363" s="39">
        <f t="shared" si="49"/>
        <v>1</v>
      </c>
      <c r="N363" s="39">
        <f t="shared" si="54"/>
        <v>0</v>
      </c>
    </row>
    <row r="364" spans="1:14" s="1" customFormat="1" ht="11.5" hidden="1" customHeight="1" x14ac:dyDescent="0.35">
      <c r="A364" s="19"/>
      <c r="B364" s="18"/>
      <c r="C364" s="18"/>
      <c r="D364" s="18"/>
      <c r="E364" s="17"/>
      <c r="F364" s="20"/>
      <c r="G364" s="21"/>
      <c r="H364" s="451"/>
      <c r="J364" s="23" t="e">
        <f>H364*J370/H370</f>
        <v>#DIV/0!</v>
      </c>
      <c r="L364" s="41">
        <f t="shared" si="53"/>
        <v>16</v>
      </c>
      <c r="M364" s="39">
        <f t="shared" si="49"/>
        <v>1</v>
      </c>
      <c r="N364" s="39">
        <f t="shared" si="54"/>
        <v>0</v>
      </c>
    </row>
    <row r="365" spans="1:14" s="1" customFormat="1" ht="11.5" hidden="1" customHeight="1" x14ac:dyDescent="0.25">
      <c r="A365" s="17"/>
      <c r="B365" s="18"/>
      <c r="C365" s="18"/>
      <c r="D365" s="18"/>
      <c r="E365" s="17"/>
      <c r="F365" s="28"/>
      <c r="G365" s="21"/>
      <c r="H365" s="451"/>
      <c r="J365" s="23" t="e">
        <f>H365*J370/H370</f>
        <v>#DIV/0!</v>
      </c>
      <c r="L365" s="41">
        <f t="shared" si="53"/>
        <v>16</v>
      </c>
      <c r="M365" s="39">
        <f t="shared" si="49"/>
        <v>1</v>
      </c>
      <c r="N365" s="39">
        <f t="shared" si="54"/>
        <v>0</v>
      </c>
    </row>
    <row r="366" spans="1:14" s="1" customFormat="1" ht="11.5" hidden="1" customHeight="1" x14ac:dyDescent="0.35">
      <c r="A366" s="19"/>
      <c r="B366" s="18"/>
      <c r="C366" s="18"/>
      <c r="D366" s="18"/>
      <c r="E366" s="17"/>
      <c r="F366" s="20"/>
      <c r="G366" s="21"/>
      <c r="H366" s="451"/>
      <c r="J366" s="23" t="e">
        <f>H366*J370/H370</f>
        <v>#DIV/0!</v>
      </c>
      <c r="L366" s="41">
        <f t="shared" si="53"/>
        <v>16</v>
      </c>
      <c r="M366" s="39">
        <f t="shared" si="49"/>
        <v>1</v>
      </c>
      <c r="N366" s="39">
        <f t="shared" si="54"/>
        <v>0</v>
      </c>
    </row>
    <row r="367" spans="1:14" s="1" customFormat="1" ht="11.5" hidden="1" customHeight="1" x14ac:dyDescent="0.25">
      <c r="A367" s="17"/>
      <c r="B367" s="18"/>
      <c r="C367" s="18"/>
      <c r="D367" s="18"/>
      <c r="E367" s="17"/>
      <c r="F367" s="28"/>
      <c r="G367" s="21"/>
      <c r="H367" s="451"/>
      <c r="J367" s="23" t="e">
        <f>H367*J370/H370</f>
        <v>#DIV/0!</v>
      </c>
      <c r="L367" s="41">
        <f t="shared" si="53"/>
        <v>16</v>
      </c>
      <c r="M367" s="39">
        <f t="shared" si="49"/>
        <v>1</v>
      </c>
      <c r="N367" s="39">
        <f t="shared" si="54"/>
        <v>0</v>
      </c>
    </row>
    <row r="368" spans="1:14" s="1" customFormat="1" ht="11.5" hidden="1" customHeight="1" x14ac:dyDescent="0.35">
      <c r="A368" s="19"/>
      <c r="B368" s="18"/>
      <c r="C368" s="18"/>
      <c r="D368" s="18"/>
      <c r="E368" s="17"/>
      <c r="F368" s="20"/>
      <c r="G368" s="21"/>
      <c r="H368" s="451"/>
      <c r="J368" s="23" t="e">
        <f>H368*J370/H370</f>
        <v>#DIV/0!</v>
      </c>
      <c r="L368" s="41">
        <f t="shared" si="53"/>
        <v>16</v>
      </c>
      <c r="M368" s="39">
        <f t="shared" si="49"/>
        <v>1</v>
      </c>
      <c r="N368" s="39">
        <f t="shared" si="54"/>
        <v>0</v>
      </c>
    </row>
    <row r="369" spans="1:14" s="1" customFormat="1" ht="11.5" hidden="1" customHeight="1" x14ac:dyDescent="0.35">
      <c r="A369" s="19"/>
      <c r="B369" s="18"/>
      <c r="C369" s="18"/>
      <c r="D369" s="18"/>
      <c r="E369" s="17"/>
      <c r="F369" s="20"/>
      <c r="G369" s="21"/>
      <c r="H369" s="451"/>
      <c r="J369" s="23" t="e">
        <f>H369*J370/H370</f>
        <v>#DIV/0!</v>
      </c>
      <c r="L369" s="41">
        <f t="shared" si="53"/>
        <v>16</v>
      </c>
      <c r="M369" s="39">
        <f t="shared" si="49"/>
        <v>1</v>
      </c>
      <c r="N369" s="39">
        <f t="shared" si="54"/>
        <v>0</v>
      </c>
    </row>
    <row r="370" spans="1:14" s="1" customFormat="1" ht="11.5" hidden="1" customHeight="1" x14ac:dyDescent="0.35">
      <c r="A370" s="19"/>
      <c r="B370" s="25">
        <f>SUBTOTAL(9,B352:B369)</f>
        <v>0</v>
      </c>
      <c r="C370" s="25">
        <f t="shared" ref="C370" si="55">SUBTOTAL(9,C352:C369)</f>
        <v>0</v>
      </c>
      <c r="D370" s="25">
        <f t="shared" ref="D370" si="56">SUBTOTAL(9,D352:D369)</f>
        <v>0</v>
      </c>
      <c r="E370" s="26">
        <f t="shared" ref="E370" si="57">SUBTOTAL(9,E352:E369)</f>
        <v>0</v>
      </c>
      <c r="F370" s="29" t="s">
        <v>18</v>
      </c>
      <c r="G370" s="42"/>
      <c r="H370" s="454"/>
      <c r="J370" s="32">
        <f>D349</f>
        <v>103</v>
      </c>
      <c r="L370" s="41">
        <f t="shared" si="53"/>
        <v>16</v>
      </c>
      <c r="M370" s="39">
        <f t="shared" si="49"/>
        <v>1</v>
      </c>
      <c r="N370" s="39">
        <v>1</v>
      </c>
    </row>
    <row r="371" spans="1:14" s="1" customFormat="1" ht="11.5" hidden="1" customHeight="1" x14ac:dyDescent="0.35">
      <c r="A371" s="33"/>
      <c r="B371" s="34"/>
      <c r="C371" s="34"/>
      <c r="D371" s="34"/>
      <c r="E371" s="35"/>
      <c r="F371" s="36"/>
      <c r="G371" s="37"/>
      <c r="H371" s="38"/>
      <c r="J371" s="38"/>
      <c r="L371" s="41">
        <f t="shared" si="53"/>
        <v>16</v>
      </c>
      <c r="M371" s="39">
        <f t="shared" si="49"/>
        <v>1</v>
      </c>
      <c r="N371" s="39">
        <v>1</v>
      </c>
    </row>
    <row r="372" spans="1:14" ht="21" hidden="1" x14ac:dyDescent="0.35">
      <c r="A372" s="275"/>
      <c r="B372" s="275"/>
      <c r="C372" s="275"/>
      <c r="D372" s="443">
        <f>х!H$19</f>
        <v>176.93</v>
      </c>
      <c r="E372" s="444"/>
      <c r="F372" s="445" t="str">
        <f>х!I$19</f>
        <v>Абонемент платного питания №11 (Обед 5-11)</v>
      </c>
      <c r="G372" s="446"/>
      <c r="H372" s="446"/>
      <c r="I372" s="270"/>
      <c r="J372" s="13"/>
      <c r="K372" s="13"/>
      <c r="L372" s="289">
        <f>L349+1</f>
        <v>17</v>
      </c>
      <c r="M372" s="287">
        <f t="shared" si="49"/>
        <v>1</v>
      </c>
      <c r="N372" s="287">
        <v>1</v>
      </c>
    </row>
    <row r="373" spans="1:14" ht="11.5" hidden="1" customHeight="1" x14ac:dyDescent="0.35">
      <c r="A373" s="437" t="s">
        <v>3</v>
      </c>
      <c r="B373" s="438" t="s">
        <v>4</v>
      </c>
      <c r="C373" s="438"/>
      <c r="D373" s="438"/>
      <c r="E373" s="439" t="s">
        <v>5</v>
      </c>
      <c r="F373" s="440" t="s">
        <v>6</v>
      </c>
      <c r="G373" s="441" t="s">
        <v>7</v>
      </c>
      <c r="H373" s="442" t="s">
        <v>8</v>
      </c>
      <c r="L373" s="290">
        <f>L372</f>
        <v>17</v>
      </c>
      <c r="M373" s="287">
        <f t="shared" si="49"/>
        <v>1</v>
      </c>
      <c r="N373" s="287">
        <v>1</v>
      </c>
    </row>
    <row r="374" spans="1:14" ht="11.5" hidden="1" customHeight="1" x14ac:dyDescent="0.35">
      <c r="A374" s="437"/>
      <c r="B374" s="277" t="s">
        <v>9</v>
      </c>
      <c r="C374" s="278" t="s">
        <v>10</v>
      </c>
      <c r="D374" s="278" t="s">
        <v>11</v>
      </c>
      <c r="E374" s="439"/>
      <c r="F374" s="440"/>
      <c r="G374" s="441"/>
      <c r="H374" s="442"/>
      <c r="L374" s="290">
        <f t="shared" ref="L374:L394" si="58">L373</f>
        <v>17</v>
      </c>
      <c r="M374" s="287">
        <f t="shared" si="49"/>
        <v>1</v>
      </c>
      <c r="N374" s="287">
        <v>1</v>
      </c>
    </row>
    <row r="375" spans="1:14" ht="11.5" hidden="1" customHeight="1" x14ac:dyDescent="0.35">
      <c r="A375" s="279" t="s">
        <v>246</v>
      </c>
      <c r="B375" s="280">
        <v>0.7</v>
      </c>
      <c r="C375" s="280">
        <v>0.1</v>
      </c>
      <c r="D375" s="280">
        <v>1.9</v>
      </c>
      <c r="E375" s="240">
        <v>12</v>
      </c>
      <c r="F375" s="235" t="s">
        <v>280</v>
      </c>
      <c r="G375" s="396">
        <v>100</v>
      </c>
      <c r="H375" s="449">
        <f>D372</f>
        <v>176.93</v>
      </c>
      <c r="J375" s="23" t="e">
        <f>H375*J393/H393</f>
        <v>#DIV/0!</v>
      </c>
      <c r="L375" s="290">
        <f t="shared" si="58"/>
        <v>17</v>
      </c>
      <c r="M375" s="287">
        <f t="shared" si="49"/>
        <v>1</v>
      </c>
      <c r="N375" s="287" t="str">
        <f>F375</f>
        <v>Овощи натуральные свежие (огурец) 100 (СОШ_2018)</v>
      </c>
    </row>
    <row r="376" spans="1:14" ht="11.5" hidden="1" customHeight="1" x14ac:dyDescent="0.35">
      <c r="A376" s="234" t="s">
        <v>230</v>
      </c>
      <c r="B376" s="282">
        <v>8.9</v>
      </c>
      <c r="C376" s="282">
        <v>6.78</v>
      </c>
      <c r="D376" s="282">
        <v>40.89</v>
      </c>
      <c r="E376" s="238">
        <v>262</v>
      </c>
      <c r="F376" s="229" t="s">
        <v>237</v>
      </c>
      <c r="G376" s="388">
        <v>270</v>
      </c>
      <c r="H376" s="450"/>
      <c r="J376" s="23" t="e">
        <f>H376*J393/H393</f>
        <v>#DIV/0!</v>
      </c>
      <c r="L376" s="290">
        <f t="shared" si="58"/>
        <v>17</v>
      </c>
      <c r="M376" s="287">
        <f t="shared" si="49"/>
        <v>1</v>
      </c>
      <c r="N376" s="287" t="str">
        <f t="shared" ref="N376:N392" si="59">F376</f>
        <v>Суп картофельный с бобовыми с гренками 250/20</v>
      </c>
    </row>
    <row r="377" spans="1:14" ht="11.5" hidden="1" customHeight="1" x14ac:dyDescent="0.35">
      <c r="A377" s="283" t="s">
        <v>374</v>
      </c>
      <c r="B377" s="114">
        <v>10.64</v>
      </c>
      <c r="C377" s="114">
        <v>28.19</v>
      </c>
      <c r="D377" s="114">
        <v>2.89</v>
      </c>
      <c r="E377" s="115">
        <v>309</v>
      </c>
      <c r="F377" s="284" t="s">
        <v>440</v>
      </c>
      <c r="G377" s="388">
        <v>100</v>
      </c>
      <c r="H377" s="450"/>
      <c r="J377" s="23" t="e">
        <f>H377*J393/H393</f>
        <v>#DIV/0!</v>
      </c>
      <c r="L377" s="290">
        <f t="shared" si="58"/>
        <v>17</v>
      </c>
      <c r="M377" s="287">
        <f t="shared" si="49"/>
        <v>1</v>
      </c>
      <c r="N377" s="287" t="str">
        <f t="shared" si="59"/>
        <v>Гуляш 50/50 (СОШ_2018)</v>
      </c>
    </row>
    <row r="378" spans="1:14" ht="11.5" hidden="1" customHeight="1" x14ac:dyDescent="0.35">
      <c r="A378" s="234" t="s">
        <v>232</v>
      </c>
      <c r="B378" s="280">
        <v>6.4</v>
      </c>
      <c r="C378" s="280">
        <v>5.87</v>
      </c>
      <c r="D378" s="280">
        <v>42.71</v>
      </c>
      <c r="E378" s="240">
        <v>254</v>
      </c>
      <c r="F378" s="235" t="s">
        <v>233</v>
      </c>
      <c r="G378" s="396">
        <v>180</v>
      </c>
      <c r="H378" s="450"/>
      <c r="J378" s="23" t="e">
        <f>H378*J393/H393</f>
        <v>#DIV/0!</v>
      </c>
      <c r="L378" s="290">
        <f t="shared" si="58"/>
        <v>17</v>
      </c>
      <c r="M378" s="287">
        <f t="shared" si="49"/>
        <v>1</v>
      </c>
      <c r="N378" s="287" t="str">
        <f t="shared" si="59"/>
        <v xml:space="preserve">Макароны отварные </v>
      </c>
    </row>
    <row r="379" spans="1:14" ht="11.5" hidden="1" customHeight="1" x14ac:dyDescent="0.35">
      <c r="A379" s="54" t="s">
        <v>376</v>
      </c>
      <c r="B379" s="51">
        <v>0.3</v>
      </c>
      <c r="C379" s="51">
        <v>0.6</v>
      </c>
      <c r="D379" s="51">
        <v>7.1</v>
      </c>
      <c r="E379" s="50">
        <v>35</v>
      </c>
      <c r="F379" s="268" t="s">
        <v>377</v>
      </c>
      <c r="G379" s="159">
        <v>200</v>
      </c>
      <c r="H379" s="450"/>
      <c r="J379" s="23" t="e">
        <f>H379*J393/H393</f>
        <v>#DIV/0!</v>
      </c>
      <c r="L379" s="290">
        <f t="shared" si="58"/>
        <v>17</v>
      </c>
      <c r="M379" s="287">
        <f t="shared" si="49"/>
        <v>1</v>
      </c>
      <c r="N379" s="287" t="str">
        <f t="shared" si="59"/>
        <v>Чай с облепихой и сахаром 200 (СОШ_2022)</v>
      </c>
    </row>
    <row r="380" spans="1:14" ht="11.5" hidden="1" customHeight="1" x14ac:dyDescent="0.35">
      <c r="A380" s="185" t="s">
        <v>235</v>
      </c>
      <c r="B380" s="285">
        <v>3.95</v>
      </c>
      <c r="C380" s="285">
        <v>0.5</v>
      </c>
      <c r="D380" s="285">
        <v>24.15</v>
      </c>
      <c r="E380" s="191">
        <v>118</v>
      </c>
      <c r="F380" s="173" t="s">
        <v>148</v>
      </c>
      <c r="G380" s="389">
        <v>50</v>
      </c>
      <c r="H380" s="450"/>
      <c r="J380" s="23" t="e">
        <f>H380*J393/H393</f>
        <v>#DIV/0!</v>
      </c>
      <c r="L380" s="290">
        <f t="shared" si="58"/>
        <v>17</v>
      </c>
      <c r="M380" s="287">
        <f t="shared" si="49"/>
        <v>1</v>
      </c>
      <c r="N380" s="287" t="str">
        <f t="shared" si="59"/>
        <v>Батон витаминизированный</v>
      </c>
    </row>
    <row r="381" spans="1:14" ht="11.5" hidden="1" customHeight="1" x14ac:dyDescent="0.35">
      <c r="A381" s="185" t="s">
        <v>235</v>
      </c>
      <c r="B381" s="285">
        <v>1.65</v>
      </c>
      <c r="C381" s="285">
        <v>0.3</v>
      </c>
      <c r="D381" s="285">
        <v>8.35</v>
      </c>
      <c r="E381" s="191">
        <v>44</v>
      </c>
      <c r="F381" s="173" t="s">
        <v>236</v>
      </c>
      <c r="G381" s="389">
        <v>25</v>
      </c>
      <c r="H381" s="450"/>
      <c r="J381" s="23" t="e">
        <f>H381*J393/H393</f>
        <v>#DIV/0!</v>
      </c>
      <c r="L381" s="290">
        <f t="shared" si="58"/>
        <v>17</v>
      </c>
      <c r="M381" s="287">
        <f t="shared" si="49"/>
        <v>1</v>
      </c>
      <c r="N381" s="287" t="str">
        <f t="shared" si="59"/>
        <v xml:space="preserve">Хлеб ржаной </v>
      </c>
    </row>
    <row r="382" spans="1:14" s="1" customFormat="1" ht="11.5" hidden="1" customHeight="1" x14ac:dyDescent="0.35">
      <c r="A382" s="19"/>
      <c r="B382" s="18"/>
      <c r="C382" s="18"/>
      <c r="D382" s="18"/>
      <c r="E382" s="17"/>
      <c r="F382" s="20"/>
      <c r="G382" s="149"/>
      <c r="H382" s="451"/>
      <c r="J382" s="23" t="e">
        <f>H382*J393/H393</f>
        <v>#DIV/0!</v>
      </c>
      <c r="L382" s="41">
        <f t="shared" si="58"/>
        <v>17</v>
      </c>
      <c r="M382" s="39">
        <f t="shared" si="49"/>
        <v>1</v>
      </c>
      <c r="N382" s="39">
        <f t="shared" si="59"/>
        <v>0</v>
      </c>
    </row>
    <row r="383" spans="1:14" s="1" customFormat="1" ht="11.5" hidden="1" customHeight="1" x14ac:dyDescent="0.35">
      <c r="A383" s="19"/>
      <c r="B383" s="25"/>
      <c r="C383" s="25"/>
      <c r="D383" s="25"/>
      <c r="E383" s="26"/>
      <c r="F383" s="42"/>
      <c r="G383" s="142"/>
      <c r="H383" s="451"/>
      <c r="J383" s="23" t="e">
        <f>H383*J393/H393</f>
        <v>#DIV/0!</v>
      </c>
      <c r="L383" s="41">
        <f t="shared" si="58"/>
        <v>17</v>
      </c>
      <c r="M383" s="39">
        <f t="shared" si="49"/>
        <v>1</v>
      </c>
      <c r="N383" s="39">
        <f t="shared" si="59"/>
        <v>0</v>
      </c>
    </row>
    <row r="384" spans="1:14" s="1" customFormat="1" ht="11.5" hidden="1" customHeight="1" x14ac:dyDescent="0.35">
      <c r="A384" s="17"/>
      <c r="B384" s="18"/>
      <c r="C384" s="18"/>
      <c r="D384" s="18"/>
      <c r="E384" s="17"/>
      <c r="F384" s="20"/>
      <c r="G384" s="149"/>
      <c r="H384" s="451"/>
      <c r="J384" s="23" t="e">
        <f>H384*J393/H393</f>
        <v>#DIV/0!</v>
      </c>
      <c r="L384" s="41">
        <f t="shared" si="58"/>
        <v>17</v>
      </c>
      <c r="M384" s="39">
        <f t="shared" si="49"/>
        <v>1</v>
      </c>
      <c r="N384" s="39">
        <f t="shared" si="59"/>
        <v>0</v>
      </c>
    </row>
    <row r="385" spans="1:14" s="1" customFormat="1" ht="11.5" hidden="1" customHeight="1" x14ac:dyDescent="0.35">
      <c r="A385" s="17"/>
      <c r="B385" s="18"/>
      <c r="C385" s="18"/>
      <c r="D385" s="18"/>
      <c r="E385" s="17"/>
      <c r="F385" s="20"/>
      <c r="G385" s="24"/>
      <c r="H385" s="451"/>
      <c r="J385" s="23" t="e">
        <f>H385*J393/H393</f>
        <v>#DIV/0!</v>
      </c>
      <c r="L385" s="41">
        <f t="shared" si="58"/>
        <v>17</v>
      </c>
      <c r="M385" s="39">
        <f t="shared" si="49"/>
        <v>1</v>
      </c>
      <c r="N385" s="39">
        <f t="shared" si="59"/>
        <v>0</v>
      </c>
    </row>
    <row r="386" spans="1:14" s="1" customFormat="1" ht="11.5" hidden="1" customHeight="1" x14ac:dyDescent="0.35">
      <c r="A386" s="17"/>
      <c r="B386" s="18"/>
      <c r="C386" s="18"/>
      <c r="D386" s="18"/>
      <c r="E386" s="17"/>
      <c r="F386" s="20"/>
      <c r="G386" s="24"/>
      <c r="H386" s="451"/>
      <c r="J386" s="23" t="e">
        <f>H386*J393/H393</f>
        <v>#DIV/0!</v>
      </c>
      <c r="L386" s="41">
        <f t="shared" si="58"/>
        <v>17</v>
      </c>
      <c r="M386" s="39">
        <f t="shared" si="49"/>
        <v>1</v>
      </c>
      <c r="N386" s="39">
        <f t="shared" si="59"/>
        <v>0</v>
      </c>
    </row>
    <row r="387" spans="1:14" s="1" customFormat="1" ht="11.5" hidden="1" customHeight="1" x14ac:dyDescent="0.35">
      <c r="A387" s="19"/>
      <c r="B387" s="18"/>
      <c r="C387" s="18"/>
      <c r="D387" s="18"/>
      <c r="E387" s="17"/>
      <c r="F387" s="20"/>
      <c r="G387" s="21"/>
      <c r="H387" s="451"/>
      <c r="J387" s="23" t="e">
        <f>H387*J393/H393</f>
        <v>#DIV/0!</v>
      </c>
      <c r="L387" s="41">
        <f t="shared" si="58"/>
        <v>17</v>
      </c>
      <c r="M387" s="39">
        <f t="shared" si="49"/>
        <v>1</v>
      </c>
      <c r="N387" s="39">
        <f t="shared" si="59"/>
        <v>0</v>
      </c>
    </row>
    <row r="388" spans="1:14" s="1" customFormat="1" ht="11.5" hidden="1" customHeight="1" x14ac:dyDescent="0.25">
      <c r="A388" s="17"/>
      <c r="B388" s="18"/>
      <c r="C388" s="18"/>
      <c r="D388" s="18"/>
      <c r="E388" s="17"/>
      <c r="F388" s="28"/>
      <c r="G388" s="21"/>
      <c r="H388" s="451"/>
      <c r="J388" s="23" t="e">
        <f>H388*J393/H393</f>
        <v>#DIV/0!</v>
      </c>
      <c r="L388" s="41">
        <f t="shared" si="58"/>
        <v>17</v>
      </c>
      <c r="M388" s="39">
        <f t="shared" si="49"/>
        <v>1</v>
      </c>
      <c r="N388" s="39">
        <f t="shared" si="59"/>
        <v>0</v>
      </c>
    </row>
    <row r="389" spans="1:14" s="1" customFormat="1" ht="11.5" hidden="1" customHeight="1" x14ac:dyDescent="0.35">
      <c r="A389" s="19"/>
      <c r="B389" s="18"/>
      <c r="C389" s="18"/>
      <c r="D389" s="18"/>
      <c r="E389" s="17"/>
      <c r="F389" s="20"/>
      <c r="G389" s="21"/>
      <c r="H389" s="451"/>
      <c r="J389" s="23" t="e">
        <f>H389*J393/H393</f>
        <v>#DIV/0!</v>
      </c>
      <c r="L389" s="41">
        <f t="shared" si="58"/>
        <v>17</v>
      </c>
      <c r="M389" s="39">
        <f t="shared" ref="M389:M452" si="60">M388</f>
        <v>1</v>
      </c>
      <c r="N389" s="39">
        <f t="shared" si="59"/>
        <v>0</v>
      </c>
    </row>
    <row r="390" spans="1:14" s="1" customFormat="1" ht="11.5" hidden="1" customHeight="1" x14ac:dyDescent="0.25">
      <c r="A390" s="17"/>
      <c r="B390" s="18"/>
      <c r="C390" s="18"/>
      <c r="D390" s="18"/>
      <c r="E390" s="17"/>
      <c r="F390" s="28"/>
      <c r="G390" s="21"/>
      <c r="H390" s="451"/>
      <c r="J390" s="23" t="e">
        <f>H390*J393/H393</f>
        <v>#DIV/0!</v>
      </c>
      <c r="L390" s="41">
        <f t="shared" si="58"/>
        <v>17</v>
      </c>
      <c r="M390" s="39">
        <f t="shared" si="60"/>
        <v>1</v>
      </c>
      <c r="N390" s="39">
        <f t="shared" si="59"/>
        <v>0</v>
      </c>
    </row>
    <row r="391" spans="1:14" s="1" customFormat="1" ht="11.5" hidden="1" customHeight="1" x14ac:dyDescent="0.35">
      <c r="A391" s="19"/>
      <c r="B391" s="18"/>
      <c r="C391" s="18"/>
      <c r="D391" s="18"/>
      <c r="E391" s="17"/>
      <c r="F391" s="20"/>
      <c r="G391" s="21"/>
      <c r="H391" s="451"/>
      <c r="J391" s="23" t="e">
        <f>H391*J393/H393</f>
        <v>#DIV/0!</v>
      </c>
      <c r="L391" s="41">
        <f t="shared" si="58"/>
        <v>17</v>
      </c>
      <c r="M391" s="39">
        <f t="shared" si="60"/>
        <v>1</v>
      </c>
      <c r="N391" s="39">
        <f t="shared" si="59"/>
        <v>0</v>
      </c>
    </row>
    <row r="392" spans="1:14" s="1" customFormat="1" ht="11.5" hidden="1" customHeight="1" x14ac:dyDescent="0.35">
      <c r="A392" s="19"/>
      <c r="B392" s="18"/>
      <c r="C392" s="18"/>
      <c r="D392" s="18"/>
      <c r="E392" s="17"/>
      <c r="F392" s="20"/>
      <c r="G392" s="21"/>
      <c r="H392" s="451"/>
      <c r="J392" s="23" t="e">
        <f>H392*J393/H393</f>
        <v>#DIV/0!</v>
      </c>
      <c r="L392" s="41">
        <f t="shared" si="58"/>
        <v>17</v>
      </c>
      <c r="M392" s="39">
        <f t="shared" si="60"/>
        <v>1</v>
      </c>
      <c r="N392" s="39">
        <f t="shared" si="59"/>
        <v>0</v>
      </c>
    </row>
    <row r="393" spans="1:14" ht="11.5" hidden="1" customHeight="1" x14ac:dyDescent="0.35">
      <c r="A393" s="291"/>
      <c r="B393" s="292">
        <f>SUBTOTAL(9,B375:B392)</f>
        <v>0</v>
      </c>
      <c r="C393" s="292">
        <f t="shared" ref="C393:E393" si="61">SUBTOTAL(9,C375:C392)</f>
        <v>0</v>
      </c>
      <c r="D393" s="292">
        <f t="shared" si="61"/>
        <v>0</v>
      </c>
      <c r="E393" s="293">
        <f t="shared" si="61"/>
        <v>0</v>
      </c>
      <c r="F393" s="294" t="s">
        <v>18</v>
      </c>
      <c r="G393" s="394"/>
      <c r="H393" s="452"/>
      <c r="J393" s="32">
        <f>D372</f>
        <v>176.93</v>
      </c>
      <c r="L393" s="290">
        <f t="shared" si="58"/>
        <v>17</v>
      </c>
      <c r="M393" s="287">
        <f t="shared" si="60"/>
        <v>1</v>
      </c>
      <c r="N393" s="287">
        <v>1</v>
      </c>
    </row>
    <row r="394" spans="1:14" ht="1.5" hidden="1" customHeight="1" x14ac:dyDescent="0.35">
      <c r="A394" s="297"/>
      <c r="B394" s="298"/>
      <c r="C394" s="298"/>
      <c r="D394" s="298"/>
      <c r="E394" s="299"/>
      <c r="F394" s="300"/>
      <c r="G394" s="395"/>
      <c r="H394" s="302"/>
      <c r="J394" s="38"/>
      <c r="L394" s="290">
        <f t="shared" si="58"/>
        <v>17</v>
      </c>
      <c r="M394" s="287">
        <f t="shared" si="60"/>
        <v>1</v>
      </c>
      <c r="N394" s="287">
        <v>1</v>
      </c>
    </row>
    <row r="395" spans="1:14" s="1" customFormat="1" ht="21" hidden="1" x14ac:dyDescent="0.35">
      <c r="A395" s="14"/>
      <c r="B395" s="14"/>
      <c r="C395" s="14"/>
      <c r="D395" s="427">
        <f>х!H$20</f>
        <v>0</v>
      </c>
      <c r="E395" s="428"/>
      <c r="F395" s="429">
        <f>х!I$20</f>
        <v>0</v>
      </c>
      <c r="G395" s="430"/>
      <c r="H395" s="430"/>
      <c r="I395" s="13"/>
      <c r="J395" s="13"/>
      <c r="K395" s="13"/>
      <c r="L395" s="40">
        <f>L372+1</f>
        <v>18</v>
      </c>
      <c r="M395" s="39">
        <f t="shared" si="60"/>
        <v>1</v>
      </c>
      <c r="N395" s="39">
        <v>1</v>
      </c>
    </row>
    <row r="396" spans="1:14" s="1" customFormat="1" ht="11.5" hidden="1" customHeight="1" x14ac:dyDescent="0.35">
      <c r="A396" s="431" t="s">
        <v>3</v>
      </c>
      <c r="B396" s="432" t="s">
        <v>4</v>
      </c>
      <c r="C396" s="432"/>
      <c r="D396" s="432"/>
      <c r="E396" s="433" t="s">
        <v>5</v>
      </c>
      <c r="F396" s="434" t="s">
        <v>6</v>
      </c>
      <c r="G396" s="435" t="s">
        <v>7</v>
      </c>
      <c r="H396" s="436" t="s">
        <v>8</v>
      </c>
      <c r="L396" s="41">
        <f>L395</f>
        <v>18</v>
      </c>
      <c r="M396" s="39">
        <f t="shared" si="60"/>
        <v>1</v>
      </c>
      <c r="N396" s="39">
        <v>1</v>
      </c>
    </row>
    <row r="397" spans="1:14" s="1" customFormat="1" ht="11.5" hidden="1" customHeight="1" x14ac:dyDescent="0.35">
      <c r="A397" s="431"/>
      <c r="B397" s="15" t="s">
        <v>9</v>
      </c>
      <c r="C397" s="16" t="s">
        <v>10</v>
      </c>
      <c r="D397" s="16" t="s">
        <v>11</v>
      </c>
      <c r="E397" s="433"/>
      <c r="F397" s="434"/>
      <c r="G397" s="435"/>
      <c r="H397" s="436"/>
      <c r="L397" s="41">
        <f t="shared" ref="L397:L417" si="62">L396</f>
        <v>18</v>
      </c>
      <c r="M397" s="39">
        <f t="shared" si="60"/>
        <v>1</v>
      </c>
      <c r="N397" s="39">
        <v>1</v>
      </c>
    </row>
    <row r="398" spans="1:14" s="1" customFormat="1" ht="11.5" hidden="1" customHeight="1" x14ac:dyDescent="0.35">
      <c r="A398" s="17"/>
      <c r="B398" s="18"/>
      <c r="C398" s="18"/>
      <c r="D398" s="19"/>
      <c r="E398" s="17"/>
      <c r="F398" s="20"/>
      <c r="G398" s="21"/>
      <c r="H398" s="453">
        <f>D395</f>
        <v>0</v>
      </c>
      <c r="J398" s="23" t="e">
        <f>H398*J416/H416</f>
        <v>#DIV/0!</v>
      </c>
      <c r="L398" s="41">
        <f t="shared" si="62"/>
        <v>18</v>
      </c>
      <c r="M398" s="39">
        <f t="shared" si="60"/>
        <v>1</v>
      </c>
      <c r="N398" s="39">
        <f>F398</f>
        <v>0</v>
      </c>
    </row>
    <row r="399" spans="1:14" s="1" customFormat="1" ht="11.5" hidden="1" customHeight="1" x14ac:dyDescent="0.35">
      <c r="A399" s="17"/>
      <c r="B399" s="18"/>
      <c r="C399" s="18"/>
      <c r="D399" s="18"/>
      <c r="E399" s="17"/>
      <c r="F399" s="20"/>
      <c r="G399" s="21"/>
      <c r="H399" s="451"/>
      <c r="J399" s="23" t="e">
        <f>H399*J416/H416</f>
        <v>#DIV/0!</v>
      </c>
      <c r="L399" s="41">
        <f t="shared" si="62"/>
        <v>18</v>
      </c>
      <c r="M399" s="39">
        <f t="shared" si="60"/>
        <v>1</v>
      </c>
      <c r="N399" s="39">
        <f t="shared" ref="N399:N415" si="63">F399</f>
        <v>0</v>
      </c>
    </row>
    <row r="400" spans="1:14" s="1" customFormat="1" ht="11.5" hidden="1" customHeight="1" x14ac:dyDescent="0.35">
      <c r="A400" s="17"/>
      <c r="B400" s="18"/>
      <c r="C400" s="18"/>
      <c r="D400" s="18"/>
      <c r="E400" s="17"/>
      <c r="F400" s="20"/>
      <c r="G400" s="24"/>
      <c r="H400" s="451"/>
      <c r="J400" s="23" t="e">
        <f>H400*J416/H416</f>
        <v>#DIV/0!</v>
      </c>
      <c r="L400" s="41">
        <f t="shared" si="62"/>
        <v>18</v>
      </c>
      <c r="M400" s="39">
        <f t="shared" si="60"/>
        <v>1</v>
      </c>
      <c r="N400" s="39">
        <f t="shared" si="63"/>
        <v>0</v>
      </c>
    </row>
    <row r="401" spans="1:14" s="1" customFormat="1" ht="11.5" hidden="1" customHeight="1" x14ac:dyDescent="0.35">
      <c r="A401" s="19"/>
      <c r="B401" s="18"/>
      <c r="C401" s="18"/>
      <c r="D401" s="18"/>
      <c r="E401" s="17"/>
      <c r="F401" s="20"/>
      <c r="G401" s="21"/>
      <c r="H401" s="451"/>
      <c r="J401" s="23" t="e">
        <f>H401*J416/H416</f>
        <v>#DIV/0!</v>
      </c>
      <c r="L401" s="41">
        <f t="shared" si="62"/>
        <v>18</v>
      </c>
      <c r="M401" s="39">
        <f t="shared" si="60"/>
        <v>1</v>
      </c>
      <c r="N401" s="39">
        <f t="shared" si="63"/>
        <v>0</v>
      </c>
    </row>
    <row r="402" spans="1:14" s="1" customFormat="1" ht="11.5" hidden="1" customHeight="1" x14ac:dyDescent="0.35">
      <c r="A402" s="17"/>
      <c r="B402" s="18"/>
      <c r="C402" s="18"/>
      <c r="D402" s="19"/>
      <c r="E402" s="17"/>
      <c r="F402" s="20"/>
      <c r="G402" s="21"/>
      <c r="H402" s="451"/>
      <c r="J402" s="23" t="e">
        <f>H402*J416/H416</f>
        <v>#DIV/0!</v>
      </c>
      <c r="L402" s="41">
        <f t="shared" si="62"/>
        <v>18</v>
      </c>
      <c r="M402" s="39">
        <f t="shared" si="60"/>
        <v>1</v>
      </c>
      <c r="N402" s="39">
        <f t="shared" si="63"/>
        <v>0</v>
      </c>
    </row>
    <row r="403" spans="1:14" s="1" customFormat="1" ht="11.5" hidden="1" customHeight="1" x14ac:dyDescent="0.35">
      <c r="A403" s="17"/>
      <c r="B403" s="18"/>
      <c r="C403" s="18"/>
      <c r="D403" s="18"/>
      <c r="E403" s="17"/>
      <c r="F403" s="20"/>
      <c r="G403" s="21"/>
      <c r="H403" s="451"/>
      <c r="J403" s="23" t="e">
        <f>H403*J416/H416</f>
        <v>#DIV/0!</v>
      </c>
      <c r="L403" s="41">
        <f t="shared" si="62"/>
        <v>18</v>
      </c>
      <c r="M403" s="39">
        <f t="shared" si="60"/>
        <v>1</v>
      </c>
      <c r="N403" s="39">
        <f t="shared" si="63"/>
        <v>0</v>
      </c>
    </row>
    <row r="404" spans="1:14" s="1" customFormat="1" ht="11.5" hidden="1" customHeight="1" x14ac:dyDescent="0.35">
      <c r="A404" s="17"/>
      <c r="B404" s="18"/>
      <c r="C404" s="18"/>
      <c r="D404" s="18"/>
      <c r="E404" s="17"/>
      <c r="F404" s="20"/>
      <c r="G404" s="24"/>
      <c r="H404" s="451"/>
      <c r="J404" s="23" t="e">
        <f>H404*J416/H416</f>
        <v>#DIV/0!</v>
      </c>
      <c r="L404" s="41">
        <f t="shared" si="62"/>
        <v>18</v>
      </c>
      <c r="M404" s="39">
        <f t="shared" si="60"/>
        <v>1</v>
      </c>
      <c r="N404" s="39">
        <f t="shared" si="63"/>
        <v>0</v>
      </c>
    </row>
    <row r="405" spans="1:14" s="1" customFormat="1" ht="11.5" hidden="1" customHeight="1" x14ac:dyDescent="0.35">
      <c r="A405" s="19"/>
      <c r="B405" s="18"/>
      <c r="C405" s="18"/>
      <c r="D405" s="18"/>
      <c r="E405" s="17"/>
      <c r="F405" s="20"/>
      <c r="G405" s="21"/>
      <c r="H405" s="451"/>
      <c r="J405" s="23" t="e">
        <f>H405*J416/H416</f>
        <v>#DIV/0!</v>
      </c>
      <c r="L405" s="41">
        <f t="shared" si="62"/>
        <v>18</v>
      </c>
      <c r="M405" s="39">
        <f t="shared" si="60"/>
        <v>1</v>
      </c>
      <c r="N405" s="39">
        <f t="shared" si="63"/>
        <v>0</v>
      </c>
    </row>
    <row r="406" spans="1:14" s="1" customFormat="1" ht="11.5" hidden="1" customHeight="1" x14ac:dyDescent="0.35">
      <c r="A406" s="19"/>
      <c r="B406" s="25"/>
      <c r="C406" s="25"/>
      <c r="D406" s="25"/>
      <c r="E406" s="26"/>
      <c r="F406" s="27"/>
      <c r="G406" s="27"/>
      <c r="H406" s="451"/>
      <c r="J406" s="23" t="e">
        <f>H406*J416/H416</f>
        <v>#DIV/0!</v>
      </c>
      <c r="L406" s="41">
        <f t="shared" si="62"/>
        <v>18</v>
      </c>
      <c r="M406" s="39">
        <f t="shared" si="60"/>
        <v>1</v>
      </c>
      <c r="N406" s="39">
        <f t="shared" si="63"/>
        <v>0</v>
      </c>
    </row>
    <row r="407" spans="1:14" s="1" customFormat="1" ht="11.5" hidden="1" customHeight="1" x14ac:dyDescent="0.35">
      <c r="A407" s="17"/>
      <c r="B407" s="18"/>
      <c r="C407" s="18"/>
      <c r="D407" s="18"/>
      <c r="E407" s="17"/>
      <c r="F407" s="20"/>
      <c r="G407" s="21"/>
      <c r="H407" s="451"/>
      <c r="J407" s="23" t="e">
        <f>H407*J416/H416</f>
        <v>#DIV/0!</v>
      </c>
      <c r="L407" s="41">
        <f t="shared" si="62"/>
        <v>18</v>
      </c>
      <c r="M407" s="39">
        <f t="shared" si="60"/>
        <v>1</v>
      </c>
      <c r="N407" s="39">
        <f t="shared" si="63"/>
        <v>0</v>
      </c>
    </row>
    <row r="408" spans="1:14" s="1" customFormat="1" ht="11.5" hidden="1" customHeight="1" x14ac:dyDescent="0.35">
      <c r="A408" s="17"/>
      <c r="B408" s="18"/>
      <c r="C408" s="18"/>
      <c r="D408" s="18"/>
      <c r="E408" s="17"/>
      <c r="F408" s="20"/>
      <c r="G408" s="24"/>
      <c r="H408" s="451"/>
      <c r="J408" s="23" t="e">
        <f>H408*J416/H416</f>
        <v>#DIV/0!</v>
      </c>
      <c r="L408" s="41">
        <f t="shared" si="62"/>
        <v>18</v>
      </c>
      <c r="M408" s="39">
        <f t="shared" si="60"/>
        <v>1</v>
      </c>
      <c r="N408" s="39">
        <f t="shared" si="63"/>
        <v>0</v>
      </c>
    </row>
    <row r="409" spans="1:14" s="1" customFormat="1" ht="11.5" hidden="1" customHeight="1" x14ac:dyDescent="0.35">
      <c r="A409" s="17"/>
      <c r="B409" s="18"/>
      <c r="C409" s="18"/>
      <c r="D409" s="18"/>
      <c r="E409" s="17"/>
      <c r="F409" s="20"/>
      <c r="G409" s="24"/>
      <c r="H409" s="451"/>
      <c r="J409" s="23" t="e">
        <f>H409*J416/H416</f>
        <v>#DIV/0!</v>
      </c>
      <c r="L409" s="41">
        <f t="shared" si="62"/>
        <v>18</v>
      </c>
      <c r="M409" s="39">
        <f t="shared" si="60"/>
        <v>1</v>
      </c>
      <c r="N409" s="39">
        <f t="shared" si="63"/>
        <v>0</v>
      </c>
    </row>
    <row r="410" spans="1:14" s="1" customFormat="1" ht="11.5" hidden="1" customHeight="1" x14ac:dyDescent="0.35">
      <c r="A410" s="19"/>
      <c r="B410" s="18"/>
      <c r="C410" s="18"/>
      <c r="D410" s="18"/>
      <c r="E410" s="17"/>
      <c r="F410" s="20"/>
      <c r="G410" s="21"/>
      <c r="H410" s="451"/>
      <c r="J410" s="23" t="e">
        <f>H410*J416/H416</f>
        <v>#DIV/0!</v>
      </c>
      <c r="L410" s="41">
        <f t="shared" si="62"/>
        <v>18</v>
      </c>
      <c r="M410" s="39">
        <f t="shared" si="60"/>
        <v>1</v>
      </c>
      <c r="N410" s="39">
        <f t="shared" si="63"/>
        <v>0</v>
      </c>
    </row>
    <row r="411" spans="1:14" s="1" customFormat="1" ht="11.5" hidden="1" customHeight="1" x14ac:dyDescent="0.25">
      <c r="A411" s="17"/>
      <c r="B411" s="18"/>
      <c r="C411" s="18"/>
      <c r="D411" s="18"/>
      <c r="E411" s="17"/>
      <c r="F411" s="28"/>
      <c r="G411" s="21"/>
      <c r="H411" s="451"/>
      <c r="J411" s="23" t="e">
        <f>H411*J416/H416</f>
        <v>#DIV/0!</v>
      </c>
      <c r="L411" s="41">
        <f t="shared" si="62"/>
        <v>18</v>
      </c>
      <c r="M411" s="39">
        <f t="shared" si="60"/>
        <v>1</v>
      </c>
      <c r="N411" s="39">
        <f t="shared" si="63"/>
        <v>0</v>
      </c>
    </row>
    <row r="412" spans="1:14" s="1" customFormat="1" ht="11.5" hidden="1" customHeight="1" x14ac:dyDescent="0.35">
      <c r="A412" s="19"/>
      <c r="B412" s="18"/>
      <c r="C412" s="18"/>
      <c r="D412" s="18"/>
      <c r="E412" s="17"/>
      <c r="F412" s="20"/>
      <c r="G412" s="21"/>
      <c r="H412" s="451"/>
      <c r="J412" s="23" t="e">
        <f>H412*J416/H416</f>
        <v>#DIV/0!</v>
      </c>
      <c r="L412" s="41">
        <f t="shared" si="62"/>
        <v>18</v>
      </c>
      <c r="M412" s="39">
        <f t="shared" si="60"/>
        <v>1</v>
      </c>
      <c r="N412" s="39">
        <f t="shared" si="63"/>
        <v>0</v>
      </c>
    </row>
    <row r="413" spans="1:14" s="1" customFormat="1" ht="11.5" hidden="1" customHeight="1" x14ac:dyDescent="0.25">
      <c r="A413" s="17"/>
      <c r="B413" s="18"/>
      <c r="C413" s="18"/>
      <c r="D413" s="18"/>
      <c r="E413" s="17"/>
      <c r="F413" s="28"/>
      <c r="G413" s="21"/>
      <c r="H413" s="451"/>
      <c r="J413" s="23" t="e">
        <f>H413*J416/H416</f>
        <v>#DIV/0!</v>
      </c>
      <c r="L413" s="41">
        <f t="shared" si="62"/>
        <v>18</v>
      </c>
      <c r="M413" s="39">
        <f t="shared" si="60"/>
        <v>1</v>
      </c>
      <c r="N413" s="39">
        <f t="shared" si="63"/>
        <v>0</v>
      </c>
    </row>
    <row r="414" spans="1:14" s="1" customFormat="1" ht="11.5" hidden="1" customHeight="1" x14ac:dyDescent="0.35">
      <c r="A414" s="19"/>
      <c r="B414" s="18"/>
      <c r="C414" s="18"/>
      <c r="D414" s="18"/>
      <c r="E414" s="17"/>
      <c r="F414" s="20"/>
      <c r="G414" s="21"/>
      <c r="H414" s="451"/>
      <c r="J414" s="23" t="e">
        <f>H414*J416/H416</f>
        <v>#DIV/0!</v>
      </c>
      <c r="L414" s="41">
        <f t="shared" si="62"/>
        <v>18</v>
      </c>
      <c r="M414" s="39">
        <f t="shared" si="60"/>
        <v>1</v>
      </c>
      <c r="N414" s="39">
        <f t="shared" si="63"/>
        <v>0</v>
      </c>
    </row>
    <row r="415" spans="1:14" s="1" customFormat="1" ht="11.5" hidden="1" customHeight="1" x14ac:dyDescent="0.35">
      <c r="A415" s="19"/>
      <c r="B415" s="18"/>
      <c r="C415" s="18"/>
      <c r="D415" s="18"/>
      <c r="E415" s="17"/>
      <c r="F415" s="20"/>
      <c r="G415" s="21"/>
      <c r="H415" s="451"/>
      <c r="J415" s="23" t="e">
        <f>H415*J416/H416</f>
        <v>#DIV/0!</v>
      </c>
      <c r="L415" s="41">
        <f t="shared" si="62"/>
        <v>18</v>
      </c>
      <c r="M415" s="39">
        <f t="shared" si="60"/>
        <v>1</v>
      </c>
      <c r="N415" s="39">
        <f t="shared" si="63"/>
        <v>0</v>
      </c>
    </row>
    <row r="416" spans="1:14" s="1" customFormat="1" ht="11.5" hidden="1" customHeight="1" x14ac:dyDescent="0.35">
      <c r="A416" s="19"/>
      <c r="B416" s="25"/>
      <c r="C416" s="25"/>
      <c r="D416" s="25"/>
      <c r="E416" s="26"/>
      <c r="F416" s="29" t="s">
        <v>18</v>
      </c>
      <c r="G416" s="27"/>
      <c r="H416" s="454"/>
      <c r="J416" s="32">
        <f>D395</f>
        <v>0</v>
      </c>
      <c r="L416" s="41">
        <f t="shared" si="62"/>
        <v>18</v>
      </c>
      <c r="M416" s="39">
        <f t="shared" si="60"/>
        <v>1</v>
      </c>
      <c r="N416" s="39">
        <v>1</v>
      </c>
    </row>
    <row r="417" spans="1:14" s="1" customFormat="1" ht="11.5" hidden="1" customHeight="1" x14ac:dyDescent="0.35">
      <c r="A417" s="33"/>
      <c r="B417" s="34"/>
      <c r="C417" s="34"/>
      <c r="D417" s="34"/>
      <c r="E417" s="35"/>
      <c r="F417" s="36"/>
      <c r="G417" s="37"/>
      <c r="H417" s="38"/>
      <c r="J417" s="38"/>
      <c r="L417" s="41">
        <f t="shared" si="62"/>
        <v>18</v>
      </c>
      <c r="M417" s="39">
        <f t="shared" si="60"/>
        <v>1</v>
      </c>
      <c r="N417" s="39">
        <v>1</v>
      </c>
    </row>
    <row r="418" spans="1:14" s="1" customFormat="1" ht="21" hidden="1" x14ac:dyDescent="0.35">
      <c r="A418" s="14"/>
      <c r="B418" s="14"/>
      <c r="C418" s="14"/>
      <c r="D418" s="427">
        <f>х!H$21</f>
        <v>64.739999999999995</v>
      </c>
      <c r="E418" s="428"/>
      <c r="F418" s="429" t="str">
        <f>х!I$21</f>
        <v>Абонемент платного питания №19 (ГПД Полдник 1-4)</v>
      </c>
      <c r="G418" s="430"/>
      <c r="H418" s="430"/>
      <c r="I418" s="13"/>
      <c r="J418" s="13"/>
      <c r="K418" s="13"/>
      <c r="L418" s="40">
        <f>L395+1</f>
        <v>19</v>
      </c>
      <c r="M418" s="39">
        <f t="shared" si="60"/>
        <v>1</v>
      </c>
      <c r="N418" s="39">
        <v>1</v>
      </c>
    </row>
    <row r="419" spans="1:14" s="1" customFormat="1" ht="11.5" hidden="1" customHeight="1" x14ac:dyDescent="0.35">
      <c r="A419" s="431" t="s">
        <v>3</v>
      </c>
      <c r="B419" s="432" t="s">
        <v>4</v>
      </c>
      <c r="C419" s="432"/>
      <c r="D419" s="432"/>
      <c r="E419" s="433" t="s">
        <v>5</v>
      </c>
      <c r="F419" s="434" t="s">
        <v>6</v>
      </c>
      <c r="G419" s="435" t="s">
        <v>7</v>
      </c>
      <c r="H419" s="436" t="s">
        <v>8</v>
      </c>
      <c r="L419" s="41">
        <f>L418</f>
        <v>19</v>
      </c>
      <c r="M419" s="39">
        <f t="shared" si="60"/>
        <v>1</v>
      </c>
      <c r="N419" s="39">
        <v>1</v>
      </c>
    </row>
    <row r="420" spans="1:14" s="1" customFormat="1" ht="11.5" hidden="1" customHeight="1" x14ac:dyDescent="0.35">
      <c r="A420" s="431"/>
      <c r="B420" s="15" t="s">
        <v>9</v>
      </c>
      <c r="C420" s="16" t="s">
        <v>10</v>
      </c>
      <c r="D420" s="16" t="s">
        <v>11</v>
      </c>
      <c r="E420" s="433"/>
      <c r="F420" s="434"/>
      <c r="G420" s="435"/>
      <c r="H420" s="436"/>
      <c r="L420" s="41">
        <f t="shared" ref="L420:L440" si="64">L419</f>
        <v>19</v>
      </c>
      <c r="M420" s="39">
        <f t="shared" si="60"/>
        <v>1</v>
      </c>
      <c r="N420" s="39">
        <v>1</v>
      </c>
    </row>
    <row r="421" spans="1:14" s="1" customFormat="1" ht="11.5" hidden="1" customHeight="1" x14ac:dyDescent="0.35">
      <c r="A421" s="50">
        <v>338</v>
      </c>
      <c r="B421" s="51">
        <v>0.4</v>
      </c>
      <c r="C421" s="51">
        <v>0.4</v>
      </c>
      <c r="D421" s="51">
        <v>9.8000000000000007</v>
      </c>
      <c r="E421" s="50">
        <v>47</v>
      </c>
      <c r="F421" s="52" t="s">
        <v>117</v>
      </c>
      <c r="G421" s="154">
        <v>100</v>
      </c>
      <c r="H421" s="453">
        <f>D418</f>
        <v>64.739999999999995</v>
      </c>
      <c r="J421" s="23" t="e">
        <f>H421*J439/H439</f>
        <v>#DIV/0!</v>
      </c>
      <c r="L421" s="41">
        <f t="shared" si="64"/>
        <v>19</v>
      </c>
      <c r="M421" s="39">
        <f t="shared" si="60"/>
        <v>1</v>
      </c>
      <c r="N421" s="39" t="str">
        <f>F421</f>
        <v>Яблоко 100 (СОШ_2018)</v>
      </c>
    </row>
    <row r="422" spans="1:14" s="1" customFormat="1" ht="11.5" hidden="1" customHeight="1" x14ac:dyDescent="0.35">
      <c r="A422" s="50">
        <v>257</v>
      </c>
      <c r="B422" s="51">
        <v>4.54</v>
      </c>
      <c r="C422" s="51">
        <v>10.98</v>
      </c>
      <c r="D422" s="51">
        <v>32.520000000000003</v>
      </c>
      <c r="E422" s="50">
        <v>248</v>
      </c>
      <c r="F422" s="52" t="s">
        <v>181</v>
      </c>
      <c r="G422" s="153">
        <v>160</v>
      </c>
      <c r="H422" s="451"/>
      <c r="J422" s="23" t="e">
        <f>H422*J439/H439</f>
        <v>#DIV/0!</v>
      </c>
      <c r="L422" s="41">
        <f t="shared" si="64"/>
        <v>19</v>
      </c>
      <c r="M422" s="39">
        <f t="shared" si="60"/>
        <v>1</v>
      </c>
      <c r="N422" s="39" t="str">
        <f t="shared" ref="N422:N438" si="65">F422</f>
        <v>Каша молочная рисовая  с маслом сливочным 150/10</v>
      </c>
    </row>
    <row r="423" spans="1:14" s="1" customFormat="1" ht="11.5" hidden="1" customHeight="1" x14ac:dyDescent="0.35">
      <c r="A423" s="50">
        <v>628</v>
      </c>
      <c r="B423" s="51">
        <v>0.1</v>
      </c>
      <c r="C423" s="51">
        <v>0.03</v>
      </c>
      <c r="D423" s="51">
        <v>15.28</v>
      </c>
      <c r="E423" s="50">
        <v>62</v>
      </c>
      <c r="F423" s="52" t="s">
        <v>241</v>
      </c>
      <c r="G423" s="153">
        <v>215</v>
      </c>
      <c r="H423" s="451"/>
      <c r="J423" s="23" t="e">
        <f>H423*J439/H439</f>
        <v>#DIV/0!</v>
      </c>
      <c r="L423" s="41">
        <f t="shared" si="64"/>
        <v>19</v>
      </c>
      <c r="M423" s="39">
        <f t="shared" si="60"/>
        <v>1</v>
      </c>
      <c r="N423" s="39" t="str">
        <f t="shared" si="65"/>
        <v>Чай с сахаром 200/15</v>
      </c>
    </row>
    <row r="424" spans="1:14" s="1" customFormat="1" ht="11.5" hidden="1" customHeight="1" x14ac:dyDescent="0.35">
      <c r="A424" s="54" t="s">
        <v>16</v>
      </c>
      <c r="B424" s="51">
        <v>3.95</v>
      </c>
      <c r="C424" s="51">
        <v>0.5</v>
      </c>
      <c r="D424" s="51">
        <v>24.15</v>
      </c>
      <c r="E424" s="50">
        <v>118</v>
      </c>
      <c r="F424" s="52" t="s">
        <v>343</v>
      </c>
      <c r="G424" s="154">
        <v>50</v>
      </c>
      <c r="H424" s="451"/>
      <c r="J424" s="23" t="e">
        <f>H424*J439/H439</f>
        <v>#DIV/0!</v>
      </c>
      <c r="L424" s="41">
        <f t="shared" si="64"/>
        <v>19</v>
      </c>
      <c r="M424" s="39">
        <f t="shared" si="60"/>
        <v>1</v>
      </c>
      <c r="N424" s="39" t="str">
        <f t="shared" si="65"/>
        <v>Хлеб пшеничный 50</v>
      </c>
    </row>
    <row r="425" spans="1:14" s="1" customFormat="1" ht="11.5" hidden="1" customHeight="1" x14ac:dyDescent="0.35">
      <c r="A425" s="17"/>
      <c r="B425" s="18"/>
      <c r="C425" s="18"/>
      <c r="D425" s="19"/>
      <c r="E425" s="17"/>
      <c r="F425" s="20"/>
      <c r="G425" s="149"/>
      <c r="H425" s="451"/>
      <c r="J425" s="23" t="e">
        <f>H425*J439/H439</f>
        <v>#DIV/0!</v>
      </c>
      <c r="L425" s="41">
        <f t="shared" si="64"/>
        <v>19</v>
      </c>
      <c r="M425" s="39">
        <f t="shared" si="60"/>
        <v>1</v>
      </c>
      <c r="N425" s="39">
        <f t="shared" si="65"/>
        <v>0</v>
      </c>
    </row>
    <row r="426" spans="1:14" s="1" customFormat="1" ht="11.5" hidden="1" customHeight="1" x14ac:dyDescent="0.35">
      <c r="A426" s="17"/>
      <c r="B426" s="18"/>
      <c r="C426" s="18"/>
      <c r="D426" s="18"/>
      <c r="E426" s="17"/>
      <c r="F426" s="20"/>
      <c r="G426" s="149"/>
      <c r="H426" s="451"/>
      <c r="J426" s="23" t="e">
        <f>H426*J439/H439</f>
        <v>#DIV/0!</v>
      </c>
      <c r="L426" s="41">
        <f t="shared" si="64"/>
        <v>19</v>
      </c>
      <c r="M426" s="39">
        <f t="shared" si="60"/>
        <v>1</v>
      </c>
      <c r="N426" s="39">
        <f t="shared" si="65"/>
        <v>0</v>
      </c>
    </row>
    <row r="427" spans="1:14" s="1" customFormat="1" ht="11.5" hidden="1" customHeight="1" x14ac:dyDescent="0.35">
      <c r="A427" s="17"/>
      <c r="B427" s="18"/>
      <c r="C427" s="18"/>
      <c r="D427" s="18"/>
      <c r="E427" s="17"/>
      <c r="F427" s="20"/>
      <c r="G427" s="150"/>
      <c r="H427" s="451"/>
      <c r="J427" s="23" t="e">
        <f>H427*J439/H439</f>
        <v>#DIV/0!</v>
      </c>
      <c r="L427" s="41">
        <f t="shared" si="64"/>
        <v>19</v>
      </c>
      <c r="M427" s="39">
        <f t="shared" si="60"/>
        <v>1</v>
      </c>
      <c r="N427" s="39">
        <f t="shared" si="65"/>
        <v>0</v>
      </c>
    </row>
    <row r="428" spans="1:14" s="1" customFormat="1" ht="11.5" hidden="1" customHeight="1" x14ac:dyDescent="0.35">
      <c r="A428" s="19"/>
      <c r="B428" s="18"/>
      <c r="C428" s="18"/>
      <c r="D428" s="18"/>
      <c r="E428" s="17"/>
      <c r="F428" s="20"/>
      <c r="G428" s="149"/>
      <c r="H428" s="451"/>
      <c r="J428" s="23" t="e">
        <f>H428*J439/H439</f>
        <v>#DIV/0!</v>
      </c>
      <c r="L428" s="41">
        <f t="shared" si="64"/>
        <v>19</v>
      </c>
      <c r="M428" s="39">
        <f t="shared" si="60"/>
        <v>1</v>
      </c>
      <c r="N428" s="39">
        <f t="shared" si="65"/>
        <v>0</v>
      </c>
    </row>
    <row r="429" spans="1:14" s="1" customFormat="1" ht="11.5" hidden="1" customHeight="1" x14ac:dyDescent="0.35">
      <c r="A429" s="19"/>
      <c r="B429" s="25"/>
      <c r="C429" s="25"/>
      <c r="D429" s="25"/>
      <c r="E429" s="26"/>
      <c r="F429" s="27"/>
      <c r="G429" s="142"/>
      <c r="H429" s="451"/>
      <c r="J429" s="23" t="e">
        <f>H429*J439/H439</f>
        <v>#DIV/0!</v>
      </c>
      <c r="L429" s="41">
        <f t="shared" si="64"/>
        <v>19</v>
      </c>
      <c r="M429" s="39">
        <f t="shared" si="60"/>
        <v>1</v>
      </c>
      <c r="N429" s="39">
        <f t="shared" si="65"/>
        <v>0</v>
      </c>
    </row>
    <row r="430" spans="1:14" s="1" customFormat="1" ht="11.5" hidden="1" customHeight="1" x14ac:dyDescent="0.35">
      <c r="A430" s="17"/>
      <c r="B430" s="18"/>
      <c r="C430" s="18"/>
      <c r="D430" s="18"/>
      <c r="E430" s="17"/>
      <c r="F430" s="20"/>
      <c r="G430" s="149"/>
      <c r="H430" s="451"/>
      <c r="J430" s="23" t="e">
        <f>H430*J439/H439</f>
        <v>#DIV/0!</v>
      </c>
      <c r="L430" s="41">
        <f t="shared" si="64"/>
        <v>19</v>
      </c>
      <c r="M430" s="39">
        <f t="shared" si="60"/>
        <v>1</v>
      </c>
      <c r="N430" s="39">
        <f t="shared" si="65"/>
        <v>0</v>
      </c>
    </row>
    <row r="431" spans="1:14" s="1" customFormat="1" ht="11.5" hidden="1" customHeight="1" x14ac:dyDescent="0.35">
      <c r="A431" s="17"/>
      <c r="B431" s="18"/>
      <c r="C431" s="18"/>
      <c r="D431" s="18"/>
      <c r="E431" s="17"/>
      <c r="F431" s="20"/>
      <c r="G431" s="24"/>
      <c r="H431" s="451"/>
      <c r="J431" s="23" t="e">
        <f>H431*J439/H439</f>
        <v>#DIV/0!</v>
      </c>
      <c r="L431" s="41">
        <f t="shared" si="64"/>
        <v>19</v>
      </c>
      <c r="M431" s="39">
        <f t="shared" si="60"/>
        <v>1</v>
      </c>
      <c r="N431" s="39">
        <f t="shared" si="65"/>
        <v>0</v>
      </c>
    </row>
    <row r="432" spans="1:14" s="1" customFormat="1" ht="11.5" hidden="1" customHeight="1" x14ac:dyDescent="0.35">
      <c r="A432" s="17"/>
      <c r="B432" s="18"/>
      <c r="C432" s="18"/>
      <c r="D432" s="18"/>
      <c r="E432" s="17"/>
      <c r="F432" s="20"/>
      <c r="G432" s="24"/>
      <c r="H432" s="451"/>
      <c r="J432" s="23" t="e">
        <f>H432*J439/H439</f>
        <v>#DIV/0!</v>
      </c>
      <c r="L432" s="41">
        <f t="shared" si="64"/>
        <v>19</v>
      </c>
      <c r="M432" s="39">
        <f t="shared" si="60"/>
        <v>1</v>
      </c>
      <c r="N432" s="39">
        <f t="shared" si="65"/>
        <v>0</v>
      </c>
    </row>
    <row r="433" spans="1:14" s="1" customFormat="1" ht="11.5" hidden="1" customHeight="1" x14ac:dyDescent="0.35">
      <c r="A433" s="19"/>
      <c r="B433" s="18"/>
      <c r="C433" s="18"/>
      <c r="D433" s="18"/>
      <c r="E433" s="17"/>
      <c r="F433" s="20"/>
      <c r="G433" s="21"/>
      <c r="H433" s="451"/>
      <c r="J433" s="23" t="e">
        <f>H433*J439/H439</f>
        <v>#DIV/0!</v>
      </c>
      <c r="L433" s="41">
        <f t="shared" si="64"/>
        <v>19</v>
      </c>
      <c r="M433" s="39">
        <f t="shared" si="60"/>
        <v>1</v>
      </c>
      <c r="N433" s="39">
        <f t="shared" si="65"/>
        <v>0</v>
      </c>
    </row>
    <row r="434" spans="1:14" s="1" customFormat="1" ht="11.5" hidden="1" customHeight="1" x14ac:dyDescent="0.25">
      <c r="A434" s="17"/>
      <c r="B434" s="18"/>
      <c r="C434" s="18"/>
      <c r="D434" s="18"/>
      <c r="E434" s="17"/>
      <c r="F434" s="28"/>
      <c r="G434" s="21"/>
      <c r="H434" s="451"/>
      <c r="J434" s="23" t="e">
        <f>H434*J439/H439</f>
        <v>#DIV/0!</v>
      </c>
      <c r="L434" s="41">
        <f t="shared" si="64"/>
        <v>19</v>
      </c>
      <c r="M434" s="39">
        <f t="shared" si="60"/>
        <v>1</v>
      </c>
      <c r="N434" s="39">
        <f t="shared" si="65"/>
        <v>0</v>
      </c>
    </row>
    <row r="435" spans="1:14" s="1" customFormat="1" ht="11.5" hidden="1" customHeight="1" x14ac:dyDescent="0.35">
      <c r="A435" s="19"/>
      <c r="B435" s="18"/>
      <c r="C435" s="18"/>
      <c r="D435" s="18"/>
      <c r="E435" s="17"/>
      <c r="F435" s="20"/>
      <c r="G435" s="21"/>
      <c r="H435" s="451"/>
      <c r="J435" s="23" t="e">
        <f>H435*J439/H439</f>
        <v>#DIV/0!</v>
      </c>
      <c r="L435" s="41">
        <f t="shared" si="64"/>
        <v>19</v>
      </c>
      <c r="M435" s="39">
        <f t="shared" si="60"/>
        <v>1</v>
      </c>
      <c r="N435" s="39">
        <f t="shared" si="65"/>
        <v>0</v>
      </c>
    </row>
    <row r="436" spans="1:14" s="1" customFormat="1" ht="11.5" hidden="1" customHeight="1" x14ac:dyDescent="0.25">
      <c r="A436" s="17"/>
      <c r="B436" s="18"/>
      <c r="C436" s="18"/>
      <c r="D436" s="18"/>
      <c r="E436" s="17"/>
      <c r="F436" s="28"/>
      <c r="G436" s="21"/>
      <c r="H436" s="451"/>
      <c r="J436" s="23" t="e">
        <f>H436*J439/H439</f>
        <v>#DIV/0!</v>
      </c>
      <c r="L436" s="41">
        <f t="shared" si="64"/>
        <v>19</v>
      </c>
      <c r="M436" s="39">
        <f t="shared" si="60"/>
        <v>1</v>
      </c>
      <c r="N436" s="39">
        <f t="shared" si="65"/>
        <v>0</v>
      </c>
    </row>
    <row r="437" spans="1:14" s="1" customFormat="1" ht="11.5" hidden="1" customHeight="1" x14ac:dyDescent="0.35">
      <c r="A437" s="19"/>
      <c r="B437" s="18"/>
      <c r="C437" s="18"/>
      <c r="D437" s="18"/>
      <c r="E437" s="17"/>
      <c r="F437" s="20"/>
      <c r="G437" s="21"/>
      <c r="H437" s="451"/>
      <c r="J437" s="23" t="e">
        <f>H437*J439/H439</f>
        <v>#DIV/0!</v>
      </c>
      <c r="L437" s="41">
        <f t="shared" si="64"/>
        <v>19</v>
      </c>
      <c r="M437" s="39">
        <f t="shared" si="60"/>
        <v>1</v>
      </c>
      <c r="N437" s="39">
        <f t="shared" si="65"/>
        <v>0</v>
      </c>
    </row>
    <row r="438" spans="1:14" s="1" customFormat="1" ht="11.5" hidden="1" customHeight="1" x14ac:dyDescent="0.35">
      <c r="A438" s="19"/>
      <c r="B438" s="18"/>
      <c r="C438" s="18"/>
      <c r="D438" s="18"/>
      <c r="E438" s="17"/>
      <c r="F438" s="20"/>
      <c r="G438" s="21"/>
      <c r="H438" s="451"/>
      <c r="J438" s="23" t="e">
        <f>H438*J439/H439</f>
        <v>#DIV/0!</v>
      </c>
      <c r="L438" s="41">
        <f t="shared" si="64"/>
        <v>19</v>
      </c>
      <c r="M438" s="39">
        <f t="shared" si="60"/>
        <v>1</v>
      </c>
      <c r="N438" s="39">
        <f t="shared" si="65"/>
        <v>0</v>
      </c>
    </row>
    <row r="439" spans="1:14" s="1" customFormat="1" ht="11.5" hidden="1" customHeight="1" x14ac:dyDescent="0.35">
      <c r="A439" s="19"/>
      <c r="B439" s="25">
        <f>SUBTOTAL(9,B421:B438)</f>
        <v>0</v>
      </c>
      <c r="C439" s="25">
        <f t="shared" ref="C439:E439" si="66">SUBTOTAL(9,C421:C438)</f>
        <v>0</v>
      </c>
      <c r="D439" s="25">
        <f t="shared" si="66"/>
        <v>0</v>
      </c>
      <c r="E439" s="26">
        <f t="shared" si="66"/>
        <v>0</v>
      </c>
      <c r="F439" s="29" t="s">
        <v>18</v>
      </c>
      <c r="G439" s="27"/>
      <c r="H439" s="454"/>
      <c r="J439" s="32">
        <f>D418</f>
        <v>64.739999999999995</v>
      </c>
      <c r="L439" s="41">
        <f t="shared" si="64"/>
        <v>19</v>
      </c>
      <c r="M439" s="39">
        <f t="shared" si="60"/>
        <v>1</v>
      </c>
      <c r="N439" s="39">
        <v>1</v>
      </c>
    </row>
    <row r="440" spans="1:14" s="1" customFormat="1" ht="11.5" hidden="1" customHeight="1" x14ac:dyDescent="0.35">
      <c r="A440" s="33"/>
      <c r="B440" s="34"/>
      <c r="C440" s="34"/>
      <c r="D440" s="34"/>
      <c r="E440" s="35"/>
      <c r="F440" s="36"/>
      <c r="G440" s="37"/>
      <c r="H440" s="38"/>
      <c r="J440" s="38"/>
      <c r="L440" s="41">
        <f t="shared" si="64"/>
        <v>19</v>
      </c>
      <c r="M440" s="39">
        <f t="shared" si="60"/>
        <v>1</v>
      </c>
      <c r="N440" s="39">
        <v>1</v>
      </c>
    </row>
    <row r="441" spans="1:14" s="1" customFormat="1" ht="21" hidden="1" x14ac:dyDescent="0.35">
      <c r="A441" s="14"/>
      <c r="B441" s="14"/>
      <c r="C441" s="14"/>
      <c r="D441" s="427">
        <f>х!H$22</f>
        <v>64.739999999999995</v>
      </c>
      <c r="E441" s="428"/>
      <c r="F441" s="429" t="str">
        <f>х!I$22</f>
        <v>Абонемент платного питания №20 (ГПД Полдник 1-4)</v>
      </c>
      <c r="G441" s="430"/>
      <c r="H441" s="430"/>
      <c r="I441" s="13"/>
      <c r="J441" s="13"/>
      <c r="K441" s="13"/>
      <c r="L441" s="40">
        <f>L418+1</f>
        <v>20</v>
      </c>
      <c r="M441" s="39">
        <f t="shared" si="60"/>
        <v>1</v>
      </c>
      <c r="N441" s="39">
        <v>1</v>
      </c>
    </row>
    <row r="442" spans="1:14" s="1" customFormat="1" ht="11.5" hidden="1" customHeight="1" x14ac:dyDescent="0.35">
      <c r="A442" s="456" t="s">
        <v>3</v>
      </c>
      <c r="B442" s="458" t="s">
        <v>4</v>
      </c>
      <c r="C442" s="459"/>
      <c r="D442" s="460"/>
      <c r="E442" s="461" t="s">
        <v>5</v>
      </c>
      <c r="F442" s="463" t="s">
        <v>6</v>
      </c>
      <c r="G442" s="465" t="s">
        <v>7</v>
      </c>
      <c r="H442" s="467" t="s">
        <v>8</v>
      </c>
      <c r="L442" s="41">
        <f>L441</f>
        <v>20</v>
      </c>
      <c r="M442" s="39">
        <f t="shared" si="60"/>
        <v>1</v>
      </c>
      <c r="N442" s="39">
        <v>1</v>
      </c>
    </row>
    <row r="443" spans="1:14" s="1" customFormat="1" ht="11.5" hidden="1" customHeight="1" x14ac:dyDescent="0.35">
      <c r="A443" s="457"/>
      <c r="B443" s="110" t="s">
        <v>9</v>
      </c>
      <c r="C443" s="111" t="s">
        <v>10</v>
      </c>
      <c r="D443" s="111" t="s">
        <v>11</v>
      </c>
      <c r="E443" s="462"/>
      <c r="F443" s="464"/>
      <c r="G443" s="466"/>
      <c r="H443" s="468"/>
      <c r="L443" s="41">
        <f t="shared" ref="L443:L462" si="67">L442</f>
        <v>20</v>
      </c>
      <c r="M443" s="39">
        <f t="shared" si="60"/>
        <v>1</v>
      </c>
      <c r="N443" s="39">
        <v>1</v>
      </c>
    </row>
    <row r="444" spans="1:14" s="1" customFormat="1" ht="11.5" hidden="1" customHeight="1" x14ac:dyDescent="0.35">
      <c r="A444" s="50">
        <v>338</v>
      </c>
      <c r="B444" s="51">
        <v>0.4</v>
      </c>
      <c r="C444" s="51">
        <v>0.4</v>
      </c>
      <c r="D444" s="51">
        <v>9.8000000000000007</v>
      </c>
      <c r="E444" s="50">
        <v>47</v>
      </c>
      <c r="F444" s="52" t="s">
        <v>117</v>
      </c>
      <c r="G444" s="154">
        <v>100</v>
      </c>
      <c r="H444" s="453">
        <f>D441</f>
        <v>64.739999999999995</v>
      </c>
      <c r="J444" s="23" t="e">
        <f>H444*J462/H462</f>
        <v>#DIV/0!</v>
      </c>
      <c r="L444" s="41">
        <f t="shared" si="67"/>
        <v>20</v>
      </c>
      <c r="M444" s="39">
        <f t="shared" si="60"/>
        <v>1</v>
      </c>
      <c r="N444" s="39" t="str">
        <f>F444</f>
        <v>Яблоко 100 (СОШ_2018)</v>
      </c>
    </row>
    <row r="445" spans="1:14" s="1" customFormat="1" ht="11.5" hidden="1" customHeight="1" x14ac:dyDescent="0.35">
      <c r="A445" s="50">
        <v>257</v>
      </c>
      <c r="B445" s="51">
        <v>4.54</v>
      </c>
      <c r="C445" s="51">
        <v>10.98</v>
      </c>
      <c r="D445" s="51">
        <v>32.520000000000003</v>
      </c>
      <c r="E445" s="50">
        <v>248</v>
      </c>
      <c r="F445" s="52" t="s">
        <v>181</v>
      </c>
      <c r="G445" s="153" t="s">
        <v>182</v>
      </c>
      <c r="H445" s="469"/>
      <c r="J445" s="23" t="e">
        <f>H445*J462/H462</f>
        <v>#DIV/0!</v>
      </c>
      <c r="L445" s="41">
        <f t="shared" si="67"/>
        <v>20</v>
      </c>
      <c r="M445" s="39">
        <f t="shared" si="60"/>
        <v>1</v>
      </c>
      <c r="N445" s="39" t="str">
        <f t="shared" ref="N445:N461" si="68">F445</f>
        <v>Каша молочная рисовая  с маслом сливочным 150/10</v>
      </c>
    </row>
    <row r="446" spans="1:14" s="1" customFormat="1" ht="11.5" hidden="1" customHeight="1" x14ac:dyDescent="0.35">
      <c r="A446" s="50">
        <v>628</v>
      </c>
      <c r="B446" s="51">
        <v>0.1</v>
      </c>
      <c r="C446" s="51">
        <v>0.03</v>
      </c>
      <c r="D446" s="51">
        <v>15.28</v>
      </c>
      <c r="E446" s="50">
        <v>62</v>
      </c>
      <c r="F446" s="52" t="s">
        <v>118</v>
      </c>
      <c r="G446" s="153" t="s">
        <v>116</v>
      </c>
      <c r="H446" s="469"/>
      <c r="J446" s="23" t="e">
        <f>H446*J462/H462</f>
        <v>#DIV/0!</v>
      </c>
      <c r="L446" s="41">
        <f t="shared" si="67"/>
        <v>20</v>
      </c>
      <c r="M446" s="39">
        <f t="shared" si="60"/>
        <v>1</v>
      </c>
      <c r="N446" s="39" t="str">
        <f t="shared" si="68"/>
        <v>Чай с сахаром</v>
      </c>
    </row>
    <row r="447" spans="1:14" s="1" customFormat="1" ht="11.5" hidden="1" customHeight="1" x14ac:dyDescent="0.35">
      <c r="A447" s="54" t="s">
        <v>16</v>
      </c>
      <c r="B447" s="51">
        <v>3.95</v>
      </c>
      <c r="C447" s="51">
        <v>0.5</v>
      </c>
      <c r="D447" s="51">
        <v>24.15</v>
      </c>
      <c r="E447" s="50">
        <v>118</v>
      </c>
      <c r="F447" s="52" t="s">
        <v>134</v>
      </c>
      <c r="G447" s="154">
        <v>50</v>
      </c>
      <c r="H447" s="469"/>
      <c r="J447" s="23" t="e">
        <f>H447*J462/H462</f>
        <v>#DIV/0!</v>
      </c>
      <c r="L447" s="41">
        <f t="shared" si="67"/>
        <v>20</v>
      </c>
      <c r="M447" s="39">
        <f t="shared" si="60"/>
        <v>1</v>
      </c>
      <c r="N447" s="39" t="str">
        <f t="shared" si="68"/>
        <v>Хлеб пшеничный</v>
      </c>
    </row>
    <row r="448" spans="1:14" s="1" customFormat="1" ht="11.5" hidden="1" customHeight="1" x14ac:dyDescent="0.35">
      <c r="A448" s="17"/>
      <c r="B448" s="18"/>
      <c r="C448" s="18"/>
      <c r="D448" s="19"/>
      <c r="E448" s="17"/>
      <c r="F448" s="20"/>
      <c r="G448" s="149"/>
      <c r="H448" s="469"/>
      <c r="J448" s="23" t="e">
        <f>H448*J462/H462</f>
        <v>#DIV/0!</v>
      </c>
      <c r="L448" s="41">
        <f t="shared" si="67"/>
        <v>20</v>
      </c>
      <c r="M448" s="39">
        <f t="shared" si="60"/>
        <v>1</v>
      </c>
      <c r="N448" s="39">
        <f t="shared" si="68"/>
        <v>0</v>
      </c>
    </row>
    <row r="449" spans="1:14" s="1" customFormat="1" ht="11.5" hidden="1" customHeight="1" x14ac:dyDescent="0.35">
      <c r="A449" s="17"/>
      <c r="B449" s="18"/>
      <c r="C449" s="18"/>
      <c r="D449" s="18"/>
      <c r="E449" s="17"/>
      <c r="F449" s="20"/>
      <c r="G449" s="149"/>
      <c r="H449" s="469"/>
      <c r="J449" s="23" t="e">
        <f>H449*J462/H462</f>
        <v>#DIV/0!</v>
      </c>
      <c r="L449" s="41">
        <f t="shared" si="67"/>
        <v>20</v>
      </c>
      <c r="M449" s="39">
        <f t="shared" si="60"/>
        <v>1</v>
      </c>
      <c r="N449" s="39">
        <f t="shared" si="68"/>
        <v>0</v>
      </c>
    </row>
    <row r="450" spans="1:14" s="1" customFormat="1" ht="11.5" hidden="1" customHeight="1" x14ac:dyDescent="0.35">
      <c r="A450" s="17"/>
      <c r="B450" s="18"/>
      <c r="C450" s="18"/>
      <c r="D450" s="18"/>
      <c r="E450" s="17"/>
      <c r="F450" s="20"/>
      <c r="G450" s="150"/>
      <c r="H450" s="469"/>
      <c r="J450" s="23" t="e">
        <f>H450*J462/H462</f>
        <v>#DIV/0!</v>
      </c>
      <c r="L450" s="41">
        <f t="shared" si="67"/>
        <v>20</v>
      </c>
      <c r="M450" s="39">
        <f t="shared" si="60"/>
        <v>1</v>
      </c>
      <c r="N450" s="39">
        <f t="shared" si="68"/>
        <v>0</v>
      </c>
    </row>
    <row r="451" spans="1:14" s="1" customFormat="1" ht="11.5" hidden="1" customHeight="1" x14ac:dyDescent="0.35">
      <c r="A451" s="19"/>
      <c r="B451" s="18"/>
      <c r="C451" s="18"/>
      <c r="D451" s="18"/>
      <c r="E451" s="17"/>
      <c r="F451" s="20"/>
      <c r="G451" s="21"/>
      <c r="H451" s="469"/>
      <c r="J451" s="23" t="e">
        <f>H451*J462/H462</f>
        <v>#DIV/0!</v>
      </c>
      <c r="L451" s="41">
        <f t="shared" si="67"/>
        <v>20</v>
      </c>
      <c r="M451" s="39">
        <f t="shared" si="60"/>
        <v>1</v>
      </c>
      <c r="N451" s="39">
        <f t="shared" si="68"/>
        <v>0</v>
      </c>
    </row>
    <row r="452" spans="1:14" s="1" customFormat="1" ht="11.5" hidden="1" customHeight="1" x14ac:dyDescent="0.35">
      <c r="A452" s="19"/>
      <c r="B452" s="25"/>
      <c r="C452" s="25"/>
      <c r="D452" s="25"/>
      <c r="E452" s="26"/>
      <c r="F452" s="112"/>
      <c r="G452" s="112"/>
      <c r="H452" s="469"/>
      <c r="J452" s="23" t="e">
        <f>H452*J462/H462</f>
        <v>#DIV/0!</v>
      </c>
      <c r="L452" s="41">
        <f t="shared" si="67"/>
        <v>20</v>
      </c>
      <c r="M452" s="39">
        <f t="shared" si="60"/>
        <v>1</v>
      </c>
      <c r="N452" s="39">
        <f t="shared" si="68"/>
        <v>0</v>
      </c>
    </row>
    <row r="453" spans="1:14" s="1" customFormat="1" ht="11.5" hidden="1" customHeight="1" x14ac:dyDescent="0.35">
      <c r="A453" s="17"/>
      <c r="B453" s="18"/>
      <c r="C453" s="18"/>
      <c r="D453" s="18"/>
      <c r="E453" s="17"/>
      <c r="F453" s="20"/>
      <c r="G453" s="21"/>
      <c r="H453" s="469"/>
      <c r="J453" s="23" t="e">
        <f>H453*J462/H462</f>
        <v>#DIV/0!</v>
      </c>
      <c r="L453" s="41">
        <f t="shared" si="67"/>
        <v>20</v>
      </c>
      <c r="M453" s="39">
        <f t="shared" ref="M453:M479" si="69">M452</f>
        <v>1</v>
      </c>
      <c r="N453" s="39">
        <f t="shared" si="68"/>
        <v>0</v>
      </c>
    </row>
    <row r="454" spans="1:14" s="1" customFormat="1" ht="11.5" hidden="1" customHeight="1" x14ac:dyDescent="0.35">
      <c r="A454" s="17"/>
      <c r="B454" s="18"/>
      <c r="C454" s="18"/>
      <c r="D454" s="18"/>
      <c r="E454" s="17"/>
      <c r="F454" s="20"/>
      <c r="G454" s="24"/>
      <c r="H454" s="469"/>
      <c r="J454" s="23" t="e">
        <f>H454*J462/H462</f>
        <v>#DIV/0!</v>
      </c>
      <c r="L454" s="41">
        <f t="shared" si="67"/>
        <v>20</v>
      </c>
      <c r="M454" s="39">
        <f t="shared" si="69"/>
        <v>1</v>
      </c>
      <c r="N454" s="39">
        <f t="shared" si="68"/>
        <v>0</v>
      </c>
    </row>
    <row r="455" spans="1:14" s="1" customFormat="1" ht="11.5" hidden="1" customHeight="1" x14ac:dyDescent="0.35">
      <c r="A455" s="17"/>
      <c r="B455" s="18"/>
      <c r="C455" s="18"/>
      <c r="D455" s="18"/>
      <c r="E455" s="17"/>
      <c r="F455" s="20"/>
      <c r="G455" s="24"/>
      <c r="H455" s="469"/>
      <c r="J455" s="23" t="e">
        <f>H455*J462/H462</f>
        <v>#DIV/0!</v>
      </c>
      <c r="L455" s="41">
        <f t="shared" si="67"/>
        <v>20</v>
      </c>
      <c r="M455" s="39">
        <f t="shared" si="69"/>
        <v>1</v>
      </c>
      <c r="N455" s="39">
        <f t="shared" si="68"/>
        <v>0</v>
      </c>
    </row>
    <row r="456" spans="1:14" s="1" customFormat="1" ht="11.5" hidden="1" customHeight="1" x14ac:dyDescent="0.35">
      <c r="A456" s="19"/>
      <c r="B456" s="18"/>
      <c r="C456" s="18"/>
      <c r="D456" s="18"/>
      <c r="E456" s="17"/>
      <c r="F456" s="20"/>
      <c r="G456" s="21"/>
      <c r="H456" s="469"/>
      <c r="J456" s="23" t="e">
        <f>H456*J462/H462</f>
        <v>#DIV/0!</v>
      </c>
      <c r="L456" s="41">
        <f t="shared" si="67"/>
        <v>20</v>
      </c>
      <c r="M456" s="39">
        <f t="shared" si="69"/>
        <v>1</v>
      </c>
      <c r="N456" s="39">
        <f t="shared" si="68"/>
        <v>0</v>
      </c>
    </row>
    <row r="457" spans="1:14" s="1" customFormat="1" ht="11.5" hidden="1" customHeight="1" x14ac:dyDescent="0.25">
      <c r="A457" s="17"/>
      <c r="B457" s="18"/>
      <c r="C457" s="18"/>
      <c r="D457" s="18"/>
      <c r="E457" s="17"/>
      <c r="F457" s="28"/>
      <c r="G457" s="21"/>
      <c r="H457" s="469"/>
      <c r="J457" s="23" t="e">
        <f>H457*J462/H462</f>
        <v>#DIV/0!</v>
      </c>
      <c r="L457" s="41">
        <f t="shared" si="67"/>
        <v>20</v>
      </c>
      <c r="M457" s="39">
        <f t="shared" si="69"/>
        <v>1</v>
      </c>
      <c r="N457" s="39">
        <f t="shared" si="68"/>
        <v>0</v>
      </c>
    </row>
    <row r="458" spans="1:14" s="1" customFormat="1" ht="11.5" hidden="1" customHeight="1" x14ac:dyDescent="0.35">
      <c r="A458" s="19"/>
      <c r="B458" s="18"/>
      <c r="C458" s="18"/>
      <c r="D458" s="18"/>
      <c r="E458" s="17"/>
      <c r="F458" s="20"/>
      <c r="G458" s="21"/>
      <c r="H458" s="469"/>
      <c r="J458" s="23" t="e">
        <f>H458*J462/H462</f>
        <v>#DIV/0!</v>
      </c>
      <c r="L458" s="41">
        <f t="shared" si="67"/>
        <v>20</v>
      </c>
      <c r="M458" s="39">
        <f t="shared" si="69"/>
        <v>1</v>
      </c>
      <c r="N458" s="39">
        <f t="shared" si="68"/>
        <v>0</v>
      </c>
    </row>
    <row r="459" spans="1:14" s="1" customFormat="1" ht="11.5" hidden="1" customHeight="1" x14ac:dyDescent="0.25">
      <c r="A459" s="17"/>
      <c r="B459" s="18"/>
      <c r="C459" s="18"/>
      <c r="D459" s="18"/>
      <c r="E459" s="17"/>
      <c r="F459" s="28"/>
      <c r="G459" s="21"/>
      <c r="H459" s="469"/>
      <c r="J459" s="23" t="e">
        <f>H459*J462/H462</f>
        <v>#DIV/0!</v>
      </c>
      <c r="L459" s="41">
        <f t="shared" si="67"/>
        <v>20</v>
      </c>
      <c r="M459" s="39">
        <f t="shared" si="69"/>
        <v>1</v>
      </c>
      <c r="N459" s="39">
        <f t="shared" si="68"/>
        <v>0</v>
      </c>
    </row>
    <row r="460" spans="1:14" s="1" customFormat="1" ht="11.5" hidden="1" customHeight="1" x14ac:dyDescent="0.35">
      <c r="A460" s="19"/>
      <c r="B460" s="18"/>
      <c r="C460" s="18"/>
      <c r="D460" s="18"/>
      <c r="E460" s="17"/>
      <c r="F460" s="20"/>
      <c r="G460" s="21"/>
      <c r="H460" s="469"/>
      <c r="J460" s="23" t="e">
        <f>H460*J462/H462</f>
        <v>#DIV/0!</v>
      </c>
      <c r="L460" s="41">
        <f t="shared" si="67"/>
        <v>20</v>
      </c>
      <c r="M460" s="39">
        <f t="shared" si="69"/>
        <v>1</v>
      </c>
      <c r="N460" s="39">
        <f t="shared" si="68"/>
        <v>0</v>
      </c>
    </row>
    <row r="461" spans="1:14" s="1" customFormat="1" ht="11.5" hidden="1" customHeight="1" x14ac:dyDescent="0.35">
      <c r="A461" s="19"/>
      <c r="B461" s="18"/>
      <c r="C461" s="18"/>
      <c r="D461" s="18"/>
      <c r="E461" s="17"/>
      <c r="F461" s="20"/>
      <c r="G461" s="21"/>
      <c r="H461" s="469"/>
      <c r="J461" s="23" t="e">
        <f>H461*J462/H462</f>
        <v>#DIV/0!</v>
      </c>
      <c r="L461" s="41">
        <f t="shared" si="67"/>
        <v>20</v>
      </c>
      <c r="M461" s="39">
        <f t="shared" si="69"/>
        <v>1</v>
      </c>
      <c r="N461" s="39">
        <f t="shared" si="68"/>
        <v>0</v>
      </c>
    </row>
    <row r="462" spans="1:14" s="1" customFormat="1" ht="11.5" hidden="1" customHeight="1" x14ac:dyDescent="0.35">
      <c r="A462" s="19"/>
      <c r="B462" s="25">
        <f>SUBTOTAL(9,B444:B461)</f>
        <v>0</v>
      </c>
      <c r="C462" s="25">
        <f t="shared" ref="C462" si="70">SUBTOTAL(9,C444:C461)</f>
        <v>0</v>
      </c>
      <c r="D462" s="25">
        <f t="shared" ref="D462" si="71">SUBTOTAL(9,D444:D461)</f>
        <v>0</v>
      </c>
      <c r="E462" s="26">
        <f t="shared" ref="E462" si="72">SUBTOTAL(9,E444:E461)</f>
        <v>0</v>
      </c>
      <c r="F462" s="29" t="s">
        <v>18</v>
      </c>
      <c r="G462" s="112"/>
      <c r="H462" s="470"/>
      <c r="J462" s="32">
        <f>D441</f>
        <v>64.739999999999995</v>
      </c>
      <c r="L462" s="41">
        <f t="shared" si="67"/>
        <v>20</v>
      </c>
      <c r="M462" s="39">
        <f t="shared" si="69"/>
        <v>1</v>
      </c>
      <c r="N462" s="39">
        <v>1</v>
      </c>
    </row>
    <row r="463" spans="1:14" ht="0.75" customHeight="1" x14ac:dyDescent="0.35">
      <c r="L463" s="290">
        <v>0</v>
      </c>
      <c r="M463" s="287">
        <f t="shared" si="69"/>
        <v>1</v>
      </c>
      <c r="N463" s="287">
        <v>1</v>
      </c>
    </row>
    <row r="464" spans="1:14" ht="11.5" customHeight="1" x14ac:dyDescent="0.35">
      <c r="L464" s="290">
        <v>0</v>
      </c>
      <c r="M464" s="287">
        <f t="shared" si="69"/>
        <v>1</v>
      </c>
      <c r="N464" s="287">
        <v>1</v>
      </c>
    </row>
    <row r="465" spans="1:14" ht="11.5" customHeight="1" x14ac:dyDescent="0.35">
      <c r="A465" s="309" t="s">
        <v>458</v>
      </c>
      <c r="B465" s="310"/>
      <c r="C465" s="310"/>
      <c r="D465" s="311"/>
      <c r="E465" s="311"/>
      <c r="F465" s="312"/>
      <c r="G465" s="313"/>
      <c r="H465" s="314"/>
      <c r="L465" s="290">
        <v>0</v>
      </c>
      <c r="M465" s="287">
        <f t="shared" si="69"/>
        <v>1</v>
      </c>
      <c r="N465" s="287">
        <v>1</v>
      </c>
    </row>
    <row r="466" spans="1:14" ht="6" customHeight="1" x14ac:dyDescent="0.35">
      <c r="A466" s="309"/>
      <c r="B466" s="310"/>
      <c r="C466" s="310"/>
      <c r="D466" s="311"/>
      <c r="E466" s="311"/>
      <c r="F466" s="315"/>
      <c r="G466" s="313"/>
      <c r="H466" s="314"/>
      <c r="L466" s="290">
        <v>0</v>
      </c>
      <c r="M466" s="287">
        <f t="shared" si="69"/>
        <v>1</v>
      </c>
      <c r="N466" s="287">
        <v>1</v>
      </c>
    </row>
    <row r="467" spans="1:14" ht="5.25" customHeight="1" x14ac:dyDescent="0.35">
      <c r="A467" s="309"/>
      <c r="B467" s="310"/>
      <c r="C467" s="310"/>
      <c r="D467" s="311"/>
      <c r="E467" s="311"/>
      <c r="F467" s="315"/>
      <c r="G467" s="313"/>
      <c r="H467" s="314"/>
      <c r="L467" s="290">
        <v>0</v>
      </c>
      <c r="M467" s="287">
        <f t="shared" si="69"/>
        <v>1</v>
      </c>
      <c r="N467" s="287">
        <v>1</v>
      </c>
    </row>
    <row r="468" spans="1:14" ht="13.5" customHeight="1" x14ac:dyDescent="0.35">
      <c r="A468" s="309" t="s">
        <v>24</v>
      </c>
      <c r="B468" s="310"/>
      <c r="C468" s="310"/>
      <c r="D468" s="311"/>
      <c r="E468" s="311"/>
      <c r="F468" s="312"/>
      <c r="G468" s="313"/>
      <c r="H468" s="314"/>
      <c r="L468" s="290">
        <v>0</v>
      </c>
      <c r="M468" s="287">
        <f t="shared" si="69"/>
        <v>1</v>
      </c>
      <c r="N468" s="287">
        <v>1</v>
      </c>
    </row>
    <row r="469" spans="1:14" ht="7.5" customHeight="1" x14ac:dyDescent="0.35">
      <c r="A469" s="309"/>
      <c r="B469" s="310"/>
      <c r="C469" s="310"/>
      <c r="D469" s="311"/>
      <c r="E469" s="311"/>
      <c r="F469" s="315"/>
      <c r="G469" s="313"/>
      <c r="H469" s="314"/>
      <c r="L469" s="290">
        <v>0</v>
      </c>
      <c r="M469" s="287">
        <f t="shared" si="69"/>
        <v>1</v>
      </c>
      <c r="N469" s="287">
        <v>1</v>
      </c>
    </row>
    <row r="470" spans="1:14" ht="11.5" customHeight="1" x14ac:dyDescent="0.35">
      <c r="A470" s="309"/>
      <c r="B470" s="310"/>
      <c r="C470" s="310"/>
      <c r="D470" s="311"/>
      <c r="E470" s="311"/>
      <c r="F470" s="315"/>
      <c r="G470" s="313"/>
      <c r="H470" s="314"/>
      <c r="L470" s="290">
        <v>0</v>
      </c>
      <c r="M470" s="287">
        <f t="shared" si="69"/>
        <v>1</v>
      </c>
      <c r="N470" s="287">
        <v>1</v>
      </c>
    </row>
    <row r="471" spans="1:14" ht="11.5" customHeight="1" x14ac:dyDescent="0.35">
      <c r="A471" s="424" t="s">
        <v>25</v>
      </c>
      <c r="B471" s="424"/>
      <c r="C471" s="424"/>
      <c r="D471" s="424"/>
      <c r="E471" s="424"/>
      <c r="F471" s="312"/>
      <c r="G471" s="313"/>
      <c r="H471" s="314"/>
      <c r="L471" s="290">
        <v>0</v>
      </c>
      <c r="M471" s="287">
        <f t="shared" si="69"/>
        <v>1</v>
      </c>
      <c r="N471" s="287">
        <v>1</v>
      </c>
    </row>
    <row r="472" spans="1:14" ht="4.5" customHeight="1" x14ac:dyDescent="0.35">
      <c r="A472" s="316"/>
      <c r="B472" s="316"/>
      <c r="C472" s="316"/>
      <c r="D472" s="316"/>
      <c r="E472" s="316"/>
      <c r="F472" s="315"/>
      <c r="G472" s="313"/>
      <c r="H472" s="314"/>
      <c r="L472" s="290">
        <v>0</v>
      </c>
      <c r="M472" s="287">
        <f t="shared" si="69"/>
        <v>1</v>
      </c>
      <c r="N472" s="287">
        <v>1</v>
      </c>
    </row>
    <row r="473" spans="1:14" ht="3.75" customHeight="1" x14ac:dyDescent="0.35">
      <c r="A473" s="316"/>
      <c r="B473" s="316"/>
      <c r="C473" s="316"/>
      <c r="D473" s="316"/>
      <c r="E473" s="316"/>
      <c r="F473" s="315"/>
      <c r="G473" s="313"/>
      <c r="H473" s="314"/>
      <c r="L473" s="290">
        <v>0</v>
      </c>
      <c r="M473" s="287">
        <f t="shared" si="69"/>
        <v>1</v>
      </c>
      <c r="N473" s="287">
        <v>1</v>
      </c>
    </row>
    <row r="474" spans="1:14" ht="11.5" customHeight="1" x14ac:dyDescent="0.35">
      <c r="A474" s="425" t="s">
        <v>26</v>
      </c>
      <c r="B474" s="425"/>
      <c r="C474" s="425"/>
      <c r="D474" s="425"/>
      <c r="E474" s="425"/>
      <c r="F474" s="425"/>
      <c r="G474" s="425"/>
      <c r="H474" s="425"/>
      <c r="L474" s="290">
        <v>0</v>
      </c>
      <c r="M474" s="287">
        <f t="shared" si="69"/>
        <v>1</v>
      </c>
      <c r="N474" s="287">
        <v>1</v>
      </c>
    </row>
    <row r="475" spans="1:14" ht="11.5" customHeight="1" x14ac:dyDescent="0.35">
      <c r="A475" s="426"/>
      <c r="B475" s="426"/>
      <c r="C475" s="426"/>
      <c r="D475" s="426"/>
      <c r="E475" s="426"/>
      <c r="F475" s="426"/>
      <c r="G475" s="426"/>
      <c r="H475" s="426"/>
      <c r="L475" s="290">
        <v>0</v>
      </c>
      <c r="M475" s="287">
        <f t="shared" si="69"/>
        <v>1</v>
      </c>
      <c r="N475" s="287">
        <v>1</v>
      </c>
    </row>
    <row r="476" spans="1:14" ht="11.5" customHeight="1" x14ac:dyDescent="0.35">
      <c r="A476" s="426"/>
      <c r="B476" s="426"/>
      <c r="C476" s="426"/>
      <c r="D476" s="426"/>
      <c r="E476" s="426"/>
      <c r="F476" s="426"/>
      <c r="G476" s="426"/>
      <c r="H476" s="426"/>
      <c r="L476" s="290">
        <v>0</v>
      </c>
      <c r="M476" s="287">
        <f t="shared" si="69"/>
        <v>1</v>
      </c>
      <c r="N476" s="287">
        <v>1</v>
      </c>
    </row>
    <row r="477" spans="1:14" ht="10.5" x14ac:dyDescent="0.35">
      <c r="L477" s="290">
        <v>0</v>
      </c>
      <c r="M477" s="287">
        <f t="shared" si="69"/>
        <v>1</v>
      </c>
      <c r="N477" s="287">
        <v>1</v>
      </c>
    </row>
    <row r="478" spans="1:14" ht="21" x14ac:dyDescent="0.35">
      <c r="A478" s="269" t="str">
        <f>х!X$1</f>
        <v>ОМС-Лечебное питание</v>
      </c>
      <c r="B478" s="270"/>
      <c r="C478" s="270"/>
      <c r="D478" s="271"/>
      <c r="E478" s="271"/>
      <c r="F478" s="270"/>
      <c r="G478" s="270"/>
      <c r="H478" s="272"/>
      <c r="L478" s="289">
        <v>0</v>
      </c>
      <c r="M478" s="287">
        <f>M3+1</f>
        <v>2</v>
      </c>
      <c r="N478" s="287">
        <v>1</v>
      </c>
    </row>
    <row r="479" spans="1:14" ht="32.5" x14ac:dyDescent="0.35">
      <c r="A479" s="447" t="str">
        <f>A2</f>
        <v>МЕНЮ МАОУ СОШ №138</v>
      </c>
      <c r="B479" s="447"/>
      <c r="C479" s="447"/>
      <c r="D479" s="447"/>
      <c r="E479" s="447"/>
      <c r="F479" s="447"/>
      <c r="G479" s="448">
        <f>х!A3</f>
        <v>46084</v>
      </c>
      <c r="H479" s="448"/>
      <c r="L479" s="318">
        <v>0</v>
      </c>
      <c r="M479" s="287">
        <f t="shared" si="69"/>
        <v>2</v>
      </c>
      <c r="N479" s="287">
        <v>1</v>
      </c>
    </row>
    <row r="480" spans="1:14" ht="21" x14ac:dyDescent="0.35">
      <c r="A480" s="275"/>
      <c r="B480" s="275"/>
      <c r="C480" s="275"/>
      <c r="D480" s="443">
        <f>х!H$3</f>
        <v>151.08000000000001</v>
      </c>
      <c r="E480" s="444"/>
      <c r="F480" s="445" t="str">
        <f>х!I$3</f>
        <v>Обед 1-4 (льготное питание)</v>
      </c>
      <c r="G480" s="446"/>
      <c r="H480" s="446"/>
      <c r="I480" s="270"/>
      <c r="J480" s="13"/>
      <c r="K480" s="13"/>
      <c r="L480" s="289">
        <v>1</v>
      </c>
      <c r="M480" s="287">
        <f>M479</f>
        <v>2</v>
      </c>
      <c r="N480" s="287">
        <v>1</v>
      </c>
    </row>
    <row r="481" spans="1:22" ht="11.5" customHeight="1" x14ac:dyDescent="0.35">
      <c r="A481" s="437" t="s">
        <v>3</v>
      </c>
      <c r="B481" s="438" t="s">
        <v>4</v>
      </c>
      <c r="C481" s="438"/>
      <c r="D481" s="438"/>
      <c r="E481" s="439" t="s">
        <v>5</v>
      </c>
      <c r="F481" s="440" t="s">
        <v>6</v>
      </c>
      <c r="G481" s="441" t="s">
        <v>7</v>
      </c>
      <c r="H481" s="442" t="s">
        <v>8</v>
      </c>
      <c r="L481" s="290">
        <f>L480</f>
        <v>1</v>
      </c>
      <c r="M481" s="287">
        <f t="shared" ref="M481:M544" si="73">M480</f>
        <v>2</v>
      </c>
      <c r="N481" s="287">
        <v>1</v>
      </c>
    </row>
    <row r="482" spans="1:22" ht="11.5" customHeight="1" x14ac:dyDescent="0.35">
      <c r="A482" s="437"/>
      <c r="B482" s="277" t="s">
        <v>9</v>
      </c>
      <c r="C482" s="278" t="s">
        <v>10</v>
      </c>
      <c r="D482" s="278" t="s">
        <v>11</v>
      </c>
      <c r="E482" s="439"/>
      <c r="F482" s="440"/>
      <c r="G482" s="441"/>
      <c r="H482" s="442"/>
      <c r="L482" s="290">
        <f t="shared" ref="L482:L502" si="74">L481</f>
        <v>1</v>
      </c>
      <c r="M482" s="287">
        <f t="shared" si="73"/>
        <v>2</v>
      </c>
      <c r="N482" s="287">
        <v>1</v>
      </c>
    </row>
    <row r="483" spans="1:22" ht="11.5" customHeight="1" x14ac:dyDescent="0.35">
      <c r="A483" s="54" t="s">
        <v>391</v>
      </c>
      <c r="B483" s="51">
        <v>0.84</v>
      </c>
      <c r="C483" s="51">
        <v>6.02</v>
      </c>
      <c r="D483" s="51">
        <v>4.37</v>
      </c>
      <c r="E483" s="50">
        <v>75</v>
      </c>
      <c r="F483" s="268" t="s">
        <v>392</v>
      </c>
      <c r="G483" s="396">
        <v>60</v>
      </c>
      <c r="H483" s="281">
        <v>15</v>
      </c>
      <c r="J483" s="23">
        <f>H483*J501/H501</f>
        <v>22.859412231930104</v>
      </c>
      <c r="L483" s="290">
        <f t="shared" si="74"/>
        <v>1</v>
      </c>
      <c r="M483" s="287">
        <f t="shared" si="73"/>
        <v>2</v>
      </c>
      <c r="N483" s="287" t="str">
        <f>F483</f>
        <v>Винегрет овощной 60 (СОШ_2018)</v>
      </c>
    </row>
    <row r="484" spans="1:22" ht="11.5" customHeight="1" x14ac:dyDescent="0.35">
      <c r="A484" s="234" t="s">
        <v>248</v>
      </c>
      <c r="B484" s="280">
        <v>1.95</v>
      </c>
      <c r="C484" s="280">
        <v>5.8</v>
      </c>
      <c r="D484" s="280">
        <v>13.73</v>
      </c>
      <c r="E484" s="240">
        <v>109</v>
      </c>
      <c r="F484" s="235" t="s">
        <v>171</v>
      </c>
      <c r="G484" s="404">
        <v>205</v>
      </c>
      <c r="H484" s="281">
        <v>20</v>
      </c>
      <c r="J484" s="23">
        <f>H484*J501/H501</f>
        <v>30.479216309240137</v>
      </c>
      <c r="L484" s="290">
        <f t="shared" si="74"/>
        <v>1</v>
      </c>
      <c r="M484" s="287">
        <f t="shared" si="73"/>
        <v>2</v>
      </c>
      <c r="N484" s="287" t="str">
        <f t="shared" ref="N484:N500" si="75">F484</f>
        <v>Рассольник ленинградский со сметаной 200/5</v>
      </c>
      <c r="P484" s="276" t="s">
        <v>442</v>
      </c>
    </row>
    <row r="485" spans="1:22" ht="11.5" customHeight="1" x14ac:dyDescent="0.35">
      <c r="A485" s="265" t="s">
        <v>249</v>
      </c>
      <c r="B485" s="266">
        <v>7.83</v>
      </c>
      <c r="C485" s="266">
        <v>7.43</v>
      </c>
      <c r="D485" s="266">
        <v>10.87</v>
      </c>
      <c r="E485" s="267">
        <v>142</v>
      </c>
      <c r="F485" s="317" t="s">
        <v>106</v>
      </c>
      <c r="G485" s="390">
        <v>90</v>
      </c>
      <c r="H485" s="281">
        <f>5.37+60.81+5.59+5.81</f>
        <v>77.580000000000013</v>
      </c>
      <c r="J485" s="23">
        <f>H485*J501/H501</f>
        <v>118.2288800635425</v>
      </c>
      <c r="L485" s="290">
        <f t="shared" si="74"/>
        <v>1</v>
      </c>
      <c r="M485" s="287">
        <f t="shared" si="73"/>
        <v>2</v>
      </c>
      <c r="N485" s="287" t="str">
        <f t="shared" si="75"/>
        <v>Тефтели рыбные 60/30 (СОШ_2018)</v>
      </c>
      <c r="P485" s="54" t="s">
        <v>393</v>
      </c>
      <c r="Q485" s="51">
        <v>16.29</v>
      </c>
      <c r="R485" s="51">
        <v>8.4600000000000009</v>
      </c>
      <c r="S485" s="51">
        <v>2.4300000000000002</v>
      </c>
      <c r="T485" s="50">
        <v>151</v>
      </c>
      <c r="U485" s="268" t="s">
        <v>394</v>
      </c>
      <c r="V485" s="259">
        <v>90</v>
      </c>
    </row>
    <row r="486" spans="1:22" ht="11.5" customHeight="1" x14ac:dyDescent="0.35">
      <c r="A486" s="234" t="s">
        <v>287</v>
      </c>
      <c r="B486" s="280">
        <v>3.24</v>
      </c>
      <c r="C486" s="280">
        <v>5.56</v>
      </c>
      <c r="D486" s="280">
        <v>22</v>
      </c>
      <c r="E486" s="240">
        <v>152</v>
      </c>
      <c r="F486" s="235" t="s">
        <v>288</v>
      </c>
      <c r="G486" s="396">
        <v>150</v>
      </c>
      <c r="H486" s="281">
        <v>20</v>
      </c>
      <c r="J486" s="23">
        <f>H486*J501/H501</f>
        <v>30.479216309240137</v>
      </c>
      <c r="L486" s="290">
        <f t="shared" si="74"/>
        <v>1</v>
      </c>
      <c r="M486" s="287">
        <f t="shared" si="73"/>
        <v>2</v>
      </c>
      <c r="N486" s="287" t="str">
        <f t="shared" si="75"/>
        <v xml:space="preserve">Картофельное пюре </v>
      </c>
    </row>
    <row r="487" spans="1:22" ht="11.5" customHeight="1" x14ac:dyDescent="0.35">
      <c r="A487" s="234" t="s">
        <v>268</v>
      </c>
      <c r="B487" s="280">
        <v>0.44</v>
      </c>
      <c r="C487" s="279"/>
      <c r="D487" s="280">
        <v>28.88</v>
      </c>
      <c r="E487" s="240">
        <v>119</v>
      </c>
      <c r="F487" s="235" t="s">
        <v>172</v>
      </c>
      <c r="G487" s="396">
        <v>200</v>
      </c>
      <c r="H487" s="281">
        <v>14</v>
      </c>
      <c r="J487" s="23">
        <f>H487*J501/H501</f>
        <v>21.335451416468096</v>
      </c>
      <c r="L487" s="290">
        <f t="shared" si="74"/>
        <v>1</v>
      </c>
      <c r="M487" s="287">
        <f t="shared" si="73"/>
        <v>2</v>
      </c>
      <c r="N487" s="287" t="str">
        <f t="shared" si="75"/>
        <v>Компот из сухофруктов</v>
      </c>
    </row>
    <row r="488" spans="1:22" ht="11.5" customHeight="1" x14ac:dyDescent="0.35">
      <c r="A488" s="185" t="s">
        <v>235</v>
      </c>
      <c r="B488" s="285">
        <v>3.95</v>
      </c>
      <c r="C488" s="285">
        <v>0.5</v>
      </c>
      <c r="D488" s="285">
        <v>24.15</v>
      </c>
      <c r="E488" s="191">
        <v>118</v>
      </c>
      <c r="F488" s="173" t="s">
        <v>148</v>
      </c>
      <c r="G488" s="389">
        <v>50</v>
      </c>
      <c r="H488" s="281">
        <v>3</v>
      </c>
      <c r="J488" s="23">
        <f>H488*J501/H501</f>
        <v>4.5718824463860201</v>
      </c>
      <c r="L488" s="290">
        <f t="shared" si="74"/>
        <v>1</v>
      </c>
      <c r="M488" s="287">
        <f t="shared" si="73"/>
        <v>2</v>
      </c>
      <c r="N488" s="287" t="str">
        <f t="shared" si="75"/>
        <v>Батон витаминизированный</v>
      </c>
    </row>
    <row r="489" spans="1:22" ht="11.5" customHeight="1" x14ac:dyDescent="0.35">
      <c r="A489" s="185" t="s">
        <v>235</v>
      </c>
      <c r="B489" s="285">
        <v>1.65</v>
      </c>
      <c r="C489" s="285">
        <v>0.3</v>
      </c>
      <c r="D489" s="285">
        <v>8.35</v>
      </c>
      <c r="E489" s="191">
        <v>44</v>
      </c>
      <c r="F489" s="173" t="s">
        <v>236</v>
      </c>
      <c r="G489" s="389">
        <v>25</v>
      </c>
      <c r="H489" s="281">
        <v>1.5</v>
      </c>
      <c r="J489" s="23">
        <f>H489*J501/H501</f>
        <v>2.2859412231930101</v>
      </c>
      <c r="L489" s="290">
        <f t="shared" si="74"/>
        <v>1</v>
      </c>
      <c r="M489" s="287">
        <f t="shared" si="73"/>
        <v>2</v>
      </c>
      <c r="N489" s="287" t="str">
        <f t="shared" si="75"/>
        <v xml:space="preserve">Хлеб ржаной </v>
      </c>
    </row>
    <row r="490" spans="1:22" s="1" customFormat="1" ht="11.5" hidden="1" customHeight="1" x14ac:dyDescent="0.35">
      <c r="A490" s="19"/>
      <c r="B490" s="18"/>
      <c r="C490" s="18"/>
      <c r="D490" s="18"/>
      <c r="E490" s="17"/>
      <c r="F490" s="20"/>
      <c r="G490" s="149"/>
      <c r="H490" s="22"/>
      <c r="J490" s="23">
        <f>H490*J501/H501</f>
        <v>0</v>
      </c>
      <c r="L490" s="41">
        <f t="shared" si="74"/>
        <v>1</v>
      </c>
      <c r="M490" s="39">
        <f t="shared" si="73"/>
        <v>2</v>
      </c>
      <c r="N490" s="39">
        <f t="shared" si="75"/>
        <v>0</v>
      </c>
    </row>
    <row r="491" spans="1:22" s="1" customFormat="1" ht="11.5" hidden="1" customHeight="1" x14ac:dyDescent="0.35">
      <c r="A491" s="19"/>
      <c r="B491" s="25"/>
      <c r="C491" s="25"/>
      <c r="D491" s="25"/>
      <c r="E491" s="26"/>
      <c r="F491" s="27"/>
      <c r="G491" s="142"/>
      <c r="H491" s="22"/>
      <c r="J491" s="23">
        <f>H491*J501/H501</f>
        <v>0</v>
      </c>
      <c r="L491" s="41">
        <f t="shared" si="74"/>
        <v>1</v>
      </c>
      <c r="M491" s="39">
        <f t="shared" si="73"/>
        <v>2</v>
      </c>
      <c r="N491" s="39">
        <f t="shared" si="75"/>
        <v>0</v>
      </c>
    </row>
    <row r="492" spans="1:22" s="1" customFormat="1" ht="11.5" hidden="1" customHeight="1" x14ac:dyDescent="0.35">
      <c r="A492" s="17"/>
      <c r="B492" s="18"/>
      <c r="C492" s="18"/>
      <c r="D492" s="18"/>
      <c r="E492" s="17"/>
      <c r="F492" s="20"/>
      <c r="G492" s="149"/>
      <c r="H492" s="22"/>
      <c r="J492" s="23">
        <f>H492*J501/H501</f>
        <v>0</v>
      </c>
      <c r="L492" s="41">
        <f t="shared" si="74"/>
        <v>1</v>
      </c>
      <c r="M492" s="39">
        <f t="shared" si="73"/>
        <v>2</v>
      </c>
      <c r="N492" s="39">
        <f t="shared" si="75"/>
        <v>0</v>
      </c>
    </row>
    <row r="493" spans="1:22" s="1" customFormat="1" ht="11.5" hidden="1" customHeight="1" x14ac:dyDescent="0.35">
      <c r="A493" s="17"/>
      <c r="B493" s="18"/>
      <c r="C493" s="18"/>
      <c r="D493" s="18"/>
      <c r="E493" s="17"/>
      <c r="F493" s="20"/>
      <c r="G493" s="150"/>
      <c r="H493" s="22"/>
      <c r="J493" s="23">
        <f>H493*J501/H501</f>
        <v>0</v>
      </c>
      <c r="L493" s="41">
        <f t="shared" si="74"/>
        <v>1</v>
      </c>
      <c r="M493" s="39">
        <f t="shared" si="73"/>
        <v>2</v>
      </c>
      <c r="N493" s="39">
        <f t="shared" si="75"/>
        <v>0</v>
      </c>
    </row>
    <row r="494" spans="1:22" s="1" customFormat="1" ht="11.5" hidden="1" customHeight="1" x14ac:dyDescent="0.35">
      <c r="A494" s="17"/>
      <c r="B494" s="18"/>
      <c r="C494" s="18"/>
      <c r="D494" s="18"/>
      <c r="E494" s="17"/>
      <c r="F494" s="20"/>
      <c r="G494" s="150"/>
      <c r="H494" s="22"/>
      <c r="J494" s="23">
        <f>H494*J501/H501</f>
        <v>0</v>
      </c>
      <c r="L494" s="41">
        <f t="shared" si="74"/>
        <v>1</v>
      </c>
      <c r="M494" s="39">
        <f t="shared" si="73"/>
        <v>2</v>
      </c>
      <c r="N494" s="39">
        <f t="shared" si="75"/>
        <v>0</v>
      </c>
    </row>
    <row r="495" spans="1:22" s="1" customFormat="1" ht="11.5" hidden="1" customHeight="1" x14ac:dyDescent="0.35">
      <c r="A495" s="19"/>
      <c r="B495" s="18"/>
      <c r="C495" s="18"/>
      <c r="D495" s="18"/>
      <c r="E495" s="17"/>
      <c r="F495" s="20"/>
      <c r="G495" s="149"/>
      <c r="H495" s="22"/>
      <c r="J495" s="23">
        <f>H495*J501/H501</f>
        <v>0</v>
      </c>
      <c r="L495" s="41">
        <f t="shared" si="74"/>
        <v>1</v>
      </c>
      <c r="M495" s="39">
        <f t="shared" si="73"/>
        <v>2</v>
      </c>
      <c r="N495" s="39">
        <f t="shared" si="75"/>
        <v>0</v>
      </c>
    </row>
    <row r="496" spans="1:22" s="1" customFormat="1" ht="11.5" hidden="1" customHeight="1" x14ac:dyDescent="0.25">
      <c r="A496" s="17"/>
      <c r="B496" s="18"/>
      <c r="C496" s="18"/>
      <c r="D496" s="18"/>
      <c r="E496" s="17"/>
      <c r="F496" s="28"/>
      <c r="G496" s="21"/>
      <c r="H496" s="22"/>
      <c r="J496" s="23">
        <f>H496*J501/H501</f>
        <v>0</v>
      </c>
      <c r="L496" s="41">
        <f t="shared" si="74"/>
        <v>1</v>
      </c>
      <c r="M496" s="39">
        <f t="shared" si="73"/>
        <v>2</v>
      </c>
      <c r="N496" s="39">
        <f t="shared" si="75"/>
        <v>0</v>
      </c>
    </row>
    <row r="497" spans="1:22" s="1" customFormat="1" ht="11.5" hidden="1" customHeight="1" x14ac:dyDescent="0.35">
      <c r="A497" s="19"/>
      <c r="B497" s="18"/>
      <c r="C497" s="18"/>
      <c r="D497" s="18"/>
      <c r="E497" s="17"/>
      <c r="F497" s="20"/>
      <c r="G497" s="21"/>
      <c r="H497" s="22"/>
      <c r="J497" s="23">
        <f>H497*J501/H501</f>
        <v>0</v>
      </c>
      <c r="L497" s="41">
        <f t="shared" si="74"/>
        <v>1</v>
      </c>
      <c r="M497" s="39">
        <f t="shared" si="73"/>
        <v>2</v>
      </c>
      <c r="N497" s="39">
        <f t="shared" si="75"/>
        <v>0</v>
      </c>
    </row>
    <row r="498" spans="1:22" s="1" customFormat="1" ht="11.5" hidden="1" customHeight="1" x14ac:dyDescent="0.25">
      <c r="A498" s="17"/>
      <c r="B498" s="18"/>
      <c r="C498" s="18"/>
      <c r="D498" s="18"/>
      <c r="E498" s="17"/>
      <c r="F498" s="28"/>
      <c r="G498" s="21"/>
      <c r="H498" s="22"/>
      <c r="J498" s="23">
        <f>H498*J501/H501</f>
        <v>0</v>
      </c>
      <c r="L498" s="41">
        <f t="shared" si="74"/>
        <v>1</v>
      </c>
      <c r="M498" s="39">
        <f t="shared" si="73"/>
        <v>2</v>
      </c>
      <c r="N498" s="39">
        <f t="shared" si="75"/>
        <v>0</v>
      </c>
    </row>
    <row r="499" spans="1:22" s="1" customFormat="1" ht="11.5" hidden="1" customHeight="1" x14ac:dyDescent="0.35">
      <c r="A499" s="19"/>
      <c r="B499" s="18"/>
      <c r="C499" s="18"/>
      <c r="D499" s="18"/>
      <c r="E499" s="17"/>
      <c r="F499" s="20"/>
      <c r="G499" s="21"/>
      <c r="H499" s="22"/>
      <c r="J499" s="23">
        <f>H499*J501/H501</f>
        <v>0</v>
      </c>
      <c r="L499" s="41">
        <f t="shared" si="74"/>
        <v>1</v>
      </c>
      <c r="M499" s="39">
        <f t="shared" si="73"/>
        <v>2</v>
      </c>
      <c r="N499" s="39">
        <f t="shared" si="75"/>
        <v>0</v>
      </c>
    </row>
    <row r="500" spans="1:22" s="1" customFormat="1" ht="11.5" hidden="1" customHeight="1" x14ac:dyDescent="0.35">
      <c r="A500" s="19"/>
      <c r="B500" s="18"/>
      <c r="C500" s="18"/>
      <c r="D500" s="18"/>
      <c r="E500" s="17"/>
      <c r="F500" s="20"/>
      <c r="G500" s="21"/>
      <c r="H500" s="22"/>
      <c r="J500" s="23">
        <f>H500*J501/H501</f>
        <v>0</v>
      </c>
      <c r="L500" s="41">
        <f t="shared" si="74"/>
        <v>1</v>
      </c>
      <c r="M500" s="39">
        <f t="shared" si="73"/>
        <v>2</v>
      </c>
      <c r="N500" s="39">
        <f t="shared" si="75"/>
        <v>0</v>
      </c>
    </row>
    <row r="501" spans="1:22" ht="11.5" customHeight="1" x14ac:dyDescent="0.35">
      <c r="A501" s="291"/>
      <c r="B501" s="292">
        <f>SUBTOTAL(9,B483:B500)</f>
        <v>19.899999999999999</v>
      </c>
      <c r="C501" s="292">
        <f t="shared" ref="C501:E501" si="76">SUBTOTAL(9,C483:C500)</f>
        <v>25.61</v>
      </c>
      <c r="D501" s="292">
        <f t="shared" si="76"/>
        <v>112.35</v>
      </c>
      <c r="E501" s="293">
        <f t="shared" si="76"/>
        <v>759</v>
      </c>
      <c r="F501" s="294" t="s">
        <v>18</v>
      </c>
      <c r="G501" s="394"/>
      <c r="H501" s="296">
        <f>SUM(H483:H500)</f>
        <v>151.08000000000001</v>
      </c>
      <c r="J501" s="2">
        <v>230.24</v>
      </c>
      <c r="L501" s="290">
        <f t="shared" si="74"/>
        <v>1</v>
      </c>
      <c r="M501" s="287">
        <f t="shared" si="73"/>
        <v>2</v>
      </c>
      <c r="N501" s="287">
        <v>1</v>
      </c>
    </row>
    <row r="502" spans="1:22" ht="11.5" customHeight="1" x14ac:dyDescent="0.35">
      <c r="A502" s="297"/>
      <c r="B502" s="298"/>
      <c r="C502" s="298"/>
      <c r="D502" s="298"/>
      <c r="E502" s="299"/>
      <c r="F502" s="300"/>
      <c r="G502" s="301"/>
      <c r="H502" s="302"/>
      <c r="J502" s="37"/>
      <c r="L502" s="290">
        <f t="shared" si="74"/>
        <v>1</v>
      </c>
      <c r="M502" s="287">
        <f t="shared" si="73"/>
        <v>2</v>
      </c>
      <c r="N502" s="287">
        <v>1</v>
      </c>
    </row>
    <row r="503" spans="1:22" ht="21" x14ac:dyDescent="0.35">
      <c r="A503" s="275"/>
      <c r="B503" s="275"/>
      <c r="C503" s="275"/>
      <c r="D503" s="443">
        <f>х!H$4</f>
        <v>176.93</v>
      </c>
      <c r="E503" s="444"/>
      <c r="F503" s="445" t="str">
        <f>х!I$4</f>
        <v>Обед 5-11 (льготное питание)</v>
      </c>
      <c r="G503" s="446"/>
      <c r="H503" s="446"/>
      <c r="I503" s="270"/>
      <c r="J503" s="13"/>
      <c r="K503" s="13"/>
      <c r="L503" s="289">
        <f>L480+1</f>
        <v>2</v>
      </c>
      <c r="M503" s="287">
        <f t="shared" si="73"/>
        <v>2</v>
      </c>
      <c r="N503" s="287">
        <v>1</v>
      </c>
    </row>
    <row r="504" spans="1:22" ht="11.5" customHeight="1" x14ac:dyDescent="0.35">
      <c r="A504" s="437" t="s">
        <v>3</v>
      </c>
      <c r="B504" s="438" t="s">
        <v>4</v>
      </c>
      <c r="C504" s="438"/>
      <c r="D504" s="438"/>
      <c r="E504" s="439" t="s">
        <v>5</v>
      </c>
      <c r="F504" s="440" t="s">
        <v>6</v>
      </c>
      <c r="G504" s="441" t="s">
        <v>7</v>
      </c>
      <c r="H504" s="442" t="s">
        <v>8</v>
      </c>
      <c r="L504" s="290">
        <f>L503</f>
        <v>2</v>
      </c>
      <c r="M504" s="287">
        <f t="shared" si="73"/>
        <v>2</v>
      </c>
      <c r="N504" s="287">
        <v>1</v>
      </c>
    </row>
    <row r="505" spans="1:22" ht="11.5" customHeight="1" x14ac:dyDescent="0.35">
      <c r="A505" s="437"/>
      <c r="B505" s="277" t="s">
        <v>9</v>
      </c>
      <c r="C505" s="278" t="s">
        <v>10</v>
      </c>
      <c r="D505" s="278" t="s">
        <v>11</v>
      </c>
      <c r="E505" s="439"/>
      <c r="F505" s="440"/>
      <c r="G505" s="441"/>
      <c r="H505" s="442"/>
      <c r="L505" s="290">
        <f t="shared" ref="L505:L525" si="77">L504</f>
        <v>2</v>
      </c>
      <c r="M505" s="287">
        <f t="shared" si="73"/>
        <v>2</v>
      </c>
      <c r="N505" s="287">
        <v>1</v>
      </c>
    </row>
    <row r="506" spans="1:22" ht="11.5" customHeight="1" x14ac:dyDescent="0.35">
      <c r="A506" s="54" t="s">
        <v>391</v>
      </c>
      <c r="B506" s="51">
        <v>18.100000000000001</v>
      </c>
      <c r="C506" s="51">
        <v>9.4</v>
      </c>
      <c r="D506" s="51">
        <v>2.7</v>
      </c>
      <c r="E506" s="50">
        <v>168</v>
      </c>
      <c r="F506" s="268" t="s">
        <v>396</v>
      </c>
      <c r="G506" s="396">
        <v>100</v>
      </c>
      <c r="H506" s="281">
        <v>25</v>
      </c>
      <c r="J506" s="23">
        <f>H506*J524/H524</f>
        <v>25</v>
      </c>
      <c r="L506" s="290">
        <f t="shared" si="77"/>
        <v>2</v>
      </c>
      <c r="M506" s="287">
        <f t="shared" si="73"/>
        <v>2</v>
      </c>
      <c r="N506" s="287" t="str">
        <f>F506</f>
        <v>Винегрет овощной 100 (СОШ_2018)</v>
      </c>
    </row>
    <row r="507" spans="1:22" ht="11.5" customHeight="1" x14ac:dyDescent="0.35">
      <c r="A507" s="234" t="s">
        <v>248</v>
      </c>
      <c r="B507" s="280">
        <v>2.41</v>
      </c>
      <c r="C507" s="280">
        <v>6.88</v>
      </c>
      <c r="D507" s="280">
        <v>17.12</v>
      </c>
      <c r="E507" s="240">
        <v>134</v>
      </c>
      <c r="F507" s="235" t="s">
        <v>253</v>
      </c>
      <c r="G507" s="404">
        <v>255</v>
      </c>
      <c r="H507" s="281">
        <v>25</v>
      </c>
      <c r="J507" s="23">
        <f>H507*J524/H524</f>
        <v>25</v>
      </c>
      <c r="L507" s="290">
        <f t="shared" si="77"/>
        <v>2</v>
      </c>
      <c r="M507" s="287">
        <f t="shared" si="73"/>
        <v>2</v>
      </c>
      <c r="N507" s="287" t="str">
        <f t="shared" ref="N507:N523" si="78">F507</f>
        <v>Рассольник ленинградский со сметаной 250/5</v>
      </c>
    </row>
    <row r="508" spans="1:22" ht="11.5" customHeight="1" x14ac:dyDescent="0.35">
      <c r="A508" s="265" t="s">
        <v>249</v>
      </c>
      <c r="B508" s="266">
        <v>9.0399999999999991</v>
      </c>
      <c r="C508" s="266">
        <v>8.42</v>
      </c>
      <c r="D508" s="266">
        <v>12.33</v>
      </c>
      <c r="E508" s="267">
        <v>161</v>
      </c>
      <c r="F508" s="319" t="s">
        <v>443</v>
      </c>
      <c r="G508" s="390">
        <v>100</v>
      </c>
      <c r="H508" s="281">
        <f>6.29+66.79+6.54+6.81</f>
        <v>86.430000000000021</v>
      </c>
      <c r="J508" s="23">
        <f>H508*J524/H524</f>
        <v>86.430000000000021</v>
      </c>
      <c r="L508" s="290">
        <f t="shared" si="77"/>
        <v>2</v>
      </c>
      <c r="M508" s="287">
        <f t="shared" si="73"/>
        <v>2</v>
      </c>
      <c r="N508" s="287" t="str">
        <f t="shared" si="78"/>
        <v>Тефтели рыбные 70/30 (СОШ_2018)</v>
      </c>
      <c r="P508" s="54" t="s">
        <v>393</v>
      </c>
      <c r="Q508" s="51">
        <v>9.0399999999999991</v>
      </c>
      <c r="R508" s="51">
        <v>8.42</v>
      </c>
      <c r="S508" s="51">
        <v>12.33</v>
      </c>
      <c r="T508" s="50">
        <v>161</v>
      </c>
      <c r="U508" s="268" t="s">
        <v>397</v>
      </c>
      <c r="V508" s="259">
        <v>100</v>
      </c>
    </row>
    <row r="509" spans="1:22" ht="11.5" customHeight="1" x14ac:dyDescent="0.35">
      <c r="A509" s="234" t="s">
        <v>287</v>
      </c>
      <c r="B509" s="280">
        <v>3.89</v>
      </c>
      <c r="C509" s="280">
        <v>6.68</v>
      </c>
      <c r="D509" s="280">
        <v>26.41</v>
      </c>
      <c r="E509" s="240">
        <v>182</v>
      </c>
      <c r="F509" s="235" t="s">
        <v>288</v>
      </c>
      <c r="G509" s="396">
        <v>180</v>
      </c>
      <c r="H509" s="281">
        <v>22</v>
      </c>
      <c r="J509" s="23">
        <f>H509*J524/H524</f>
        <v>22</v>
      </c>
      <c r="L509" s="290">
        <f t="shared" si="77"/>
        <v>2</v>
      </c>
      <c r="M509" s="287">
        <f t="shared" si="73"/>
        <v>2</v>
      </c>
      <c r="N509" s="287" t="str">
        <f t="shared" si="78"/>
        <v xml:space="preserve">Картофельное пюре </v>
      </c>
    </row>
    <row r="510" spans="1:22" ht="11.5" customHeight="1" x14ac:dyDescent="0.35">
      <c r="A510" s="234" t="s">
        <v>268</v>
      </c>
      <c r="B510" s="280">
        <v>0.44</v>
      </c>
      <c r="C510" s="279"/>
      <c r="D510" s="280">
        <v>28.88</v>
      </c>
      <c r="E510" s="240">
        <v>119</v>
      </c>
      <c r="F510" s="235" t="s">
        <v>172</v>
      </c>
      <c r="G510" s="396">
        <v>200</v>
      </c>
      <c r="H510" s="281">
        <v>14</v>
      </c>
      <c r="J510" s="23">
        <f>H510*J524/H524</f>
        <v>14</v>
      </c>
      <c r="L510" s="290">
        <f t="shared" si="77"/>
        <v>2</v>
      </c>
      <c r="M510" s="287">
        <f t="shared" si="73"/>
        <v>2</v>
      </c>
      <c r="N510" s="287" t="str">
        <f t="shared" si="78"/>
        <v>Компот из сухофруктов</v>
      </c>
    </row>
    <row r="511" spans="1:22" ht="11.5" customHeight="1" x14ac:dyDescent="0.35">
      <c r="A511" s="185" t="s">
        <v>235</v>
      </c>
      <c r="B511" s="285">
        <v>3.95</v>
      </c>
      <c r="C511" s="285">
        <v>0.5</v>
      </c>
      <c r="D511" s="285">
        <v>24.15</v>
      </c>
      <c r="E511" s="191">
        <v>118</v>
      </c>
      <c r="F511" s="173" t="s">
        <v>148</v>
      </c>
      <c r="G511" s="389">
        <v>50</v>
      </c>
      <c r="H511" s="281">
        <v>3</v>
      </c>
      <c r="J511" s="23">
        <f>H511*J524/H524</f>
        <v>2.9999999999999996</v>
      </c>
      <c r="L511" s="290">
        <f t="shared" si="77"/>
        <v>2</v>
      </c>
      <c r="M511" s="287">
        <f t="shared" si="73"/>
        <v>2</v>
      </c>
      <c r="N511" s="287" t="str">
        <f t="shared" si="78"/>
        <v>Батон витаминизированный</v>
      </c>
    </row>
    <row r="512" spans="1:22" ht="11.5" customHeight="1" x14ac:dyDescent="0.35">
      <c r="A512" s="185" t="s">
        <v>235</v>
      </c>
      <c r="B512" s="285">
        <v>1.65</v>
      </c>
      <c r="C512" s="285">
        <v>0.3</v>
      </c>
      <c r="D512" s="285">
        <v>8.35</v>
      </c>
      <c r="E512" s="191">
        <v>44</v>
      </c>
      <c r="F512" s="173" t="s">
        <v>236</v>
      </c>
      <c r="G512" s="389">
        <v>25</v>
      </c>
      <c r="H512" s="281">
        <v>1.5</v>
      </c>
      <c r="J512" s="23">
        <f>H512*J524/H524</f>
        <v>1.4999999999999998</v>
      </c>
      <c r="L512" s="290">
        <f t="shared" si="77"/>
        <v>2</v>
      </c>
      <c r="M512" s="287">
        <f t="shared" si="73"/>
        <v>2</v>
      </c>
      <c r="N512" s="287" t="str">
        <f t="shared" si="78"/>
        <v xml:space="preserve">Хлеб ржаной </v>
      </c>
    </row>
    <row r="513" spans="1:14" s="1" customFormat="1" ht="11.5" hidden="1" customHeight="1" x14ac:dyDescent="0.35">
      <c r="A513" s="19"/>
      <c r="B513" s="18"/>
      <c r="C513" s="18"/>
      <c r="D513" s="18"/>
      <c r="E513" s="17"/>
      <c r="F513" s="20"/>
      <c r="G513" s="149"/>
      <c r="H513" s="22"/>
      <c r="J513" s="23">
        <f>H513*J524/H524</f>
        <v>0</v>
      </c>
      <c r="L513" s="41">
        <f t="shared" si="77"/>
        <v>2</v>
      </c>
      <c r="M513" s="39">
        <f t="shared" si="73"/>
        <v>2</v>
      </c>
      <c r="N513" s="39">
        <f t="shared" si="78"/>
        <v>0</v>
      </c>
    </row>
    <row r="514" spans="1:14" s="1" customFormat="1" ht="11.5" hidden="1" customHeight="1" x14ac:dyDescent="0.35">
      <c r="A514" s="19"/>
      <c r="B514" s="25"/>
      <c r="C514" s="25"/>
      <c r="D514" s="25"/>
      <c r="E514" s="26"/>
      <c r="F514" s="27"/>
      <c r="G514" s="142"/>
      <c r="H514" s="22"/>
      <c r="J514" s="23">
        <f>H514*J524/H524</f>
        <v>0</v>
      </c>
      <c r="L514" s="41">
        <f t="shared" si="77"/>
        <v>2</v>
      </c>
      <c r="M514" s="39">
        <f t="shared" si="73"/>
        <v>2</v>
      </c>
      <c r="N514" s="39">
        <f t="shared" si="78"/>
        <v>0</v>
      </c>
    </row>
    <row r="515" spans="1:14" s="1" customFormat="1" ht="11.5" hidden="1" customHeight="1" x14ac:dyDescent="0.35">
      <c r="A515" s="17"/>
      <c r="B515" s="18"/>
      <c r="C515" s="18"/>
      <c r="D515" s="18"/>
      <c r="E515" s="17"/>
      <c r="F515" s="20"/>
      <c r="G515" s="21"/>
      <c r="H515" s="22"/>
      <c r="J515" s="23">
        <f>H515*J524/H524</f>
        <v>0</v>
      </c>
      <c r="L515" s="41">
        <f t="shared" si="77"/>
        <v>2</v>
      </c>
      <c r="M515" s="39">
        <f t="shared" si="73"/>
        <v>2</v>
      </c>
      <c r="N515" s="39">
        <f t="shared" si="78"/>
        <v>0</v>
      </c>
    </row>
    <row r="516" spans="1:14" s="1" customFormat="1" ht="11.5" hidden="1" customHeight="1" x14ac:dyDescent="0.35">
      <c r="A516" s="17"/>
      <c r="B516" s="18"/>
      <c r="C516" s="18"/>
      <c r="D516" s="18"/>
      <c r="E516" s="17"/>
      <c r="F516" s="20"/>
      <c r="G516" s="24"/>
      <c r="H516" s="22"/>
      <c r="J516" s="23">
        <f>H516*J524/H524</f>
        <v>0</v>
      </c>
      <c r="L516" s="41">
        <f t="shared" si="77"/>
        <v>2</v>
      </c>
      <c r="M516" s="39">
        <f t="shared" si="73"/>
        <v>2</v>
      </c>
      <c r="N516" s="39">
        <f t="shared" si="78"/>
        <v>0</v>
      </c>
    </row>
    <row r="517" spans="1:14" s="1" customFormat="1" ht="11.5" hidden="1" customHeight="1" x14ac:dyDescent="0.35">
      <c r="A517" s="17"/>
      <c r="B517" s="18"/>
      <c r="C517" s="18"/>
      <c r="D517" s="18"/>
      <c r="E517" s="17"/>
      <c r="F517" s="20"/>
      <c r="G517" s="24"/>
      <c r="H517" s="22"/>
      <c r="J517" s="23">
        <f>H517*J524/H524</f>
        <v>0</v>
      </c>
      <c r="L517" s="41">
        <f t="shared" si="77"/>
        <v>2</v>
      </c>
      <c r="M517" s="39">
        <f t="shared" si="73"/>
        <v>2</v>
      </c>
      <c r="N517" s="39">
        <f t="shared" si="78"/>
        <v>0</v>
      </c>
    </row>
    <row r="518" spans="1:14" s="1" customFormat="1" ht="11.5" hidden="1" customHeight="1" x14ac:dyDescent="0.35">
      <c r="A518" s="19"/>
      <c r="B518" s="18"/>
      <c r="C518" s="18"/>
      <c r="D518" s="18"/>
      <c r="E518" s="17"/>
      <c r="F518" s="20"/>
      <c r="G518" s="21"/>
      <c r="H518" s="22"/>
      <c r="J518" s="23">
        <f>H518*J524/H524</f>
        <v>0</v>
      </c>
      <c r="L518" s="41">
        <f t="shared" si="77"/>
        <v>2</v>
      </c>
      <c r="M518" s="39">
        <f t="shared" si="73"/>
        <v>2</v>
      </c>
      <c r="N518" s="39">
        <f t="shared" si="78"/>
        <v>0</v>
      </c>
    </row>
    <row r="519" spans="1:14" s="1" customFormat="1" ht="11.5" hidden="1" customHeight="1" x14ac:dyDescent="0.25">
      <c r="A519" s="17"/>
      <c r="B519" s="18"/>
      <c r="C519" s="18"/>
      <c r="D519" s="18"/>
      <c r="E519" s="17"/>
      <c r="F519" s="28"/>
      <c r="G519" s="21"/>
      <c r="H519" s="22"/>
      <c r="J519" s="23">
        <f>H519*J524/H524</f>
        <v>0</v>
      </c>
      <c r="L519" s="41">
        <f t="shared" si="77"/>
        <v>2</v>
      </c>
      <c r="M519" s="39">
        <f t="shared" si="73"/>
        <v>2</v>
      </c>
      <c r="N519" s="39">
        <f t="shared" si="78"/>
        <v>0</v>
      </c>
    </row>
    <row r="520" spans="1:14" s="1" customFormat="1" ht="11.5" hidden="1" customHeight="1" x14ac:dyDescent="0.35">
      <c r="A520" s="19"/>
      <c r="B520" s="18"/>
      <c r="C520" s="18"/>
      <c r="D520" s="18"/>
      <c r="E520" s="17"/>
      <c r="F520" s="20"/>
      <c r="G520" s="21"/>
      <c r="H520" s="22"/>
      <c r="J520" s="23">
        <f>H520*J524/H524</f>
        <v>0</v>
      </c>
      <c r="L520" s="41">
        <f t="shared" si="77"/>
        <v>2</v>
      </c>
      <c r="M520" s="39">
        <f t="shared" si="73"/>
        <v>2</v>
      </c>
      <c r="N520" s="39">
        <f t="shared" si="78"/>
        <v>0</v>
      </c>
    </row>
    <row r="521" spans="1:14" s="1" customFormat="1" ht="11.5" hidden="1" customHeight="1" x14ac:dyDescent="0.25">
      <c r="A521" s="17"/>
      <c r="B521" s="18"/>
      <c r="C521" s="18"/>
      <c r="D521" s="18"/>
      <c r="E521" s="17"/>
      <c r="F521" s="28"/>
      <c r="G521" s="21"/>
      <c r="H521" s="22"/>
      <c r="J521" s="23">
        <f>H521*J524/H524</f>
        <v>0</v>
      </c>
      <c r="L521" s="41">
        <f t="shared" si="77"/>
        <v>2</v>
      </c>
      <c r="M521" s="39">
        <f t="shared" si="73"/>
        <v>2</v>
      </c>
      <c r="N521" s="39">
        <f t="shared" si="78"/>
        <v>0</v>
      </c>
    </row>
    <row r="522" spans="1:14" s="1" customFormat="1" ht="11.5" hidden="1" customHeight="1" x14ac:dyDescent="0.35">
      <c r="A522" s="19"/>
      <c r="B522" s="18"/>
      <c r="C522" s="18"/>
      <c r="D522" s="18"/>
      <c r="E522" s="17"/>
      <c r="F522" s="20"/>
      <c r="G522" s="21"/>
      <c r="H522" s="22"/>
      <c r="J522" s="23">
        <f>H522*J524/H524</f>
        <v>0</v>
      </c>
      <c r="L522" s="41">
        <f t="shared" si="77"/>
        <v>2</v>
      </c>
      <c r="M522" s="39">
        <f t="shared" si="73"/>
        <v>2</v>
      </c>
      <c r="N522" s="39">
        <f t="shared" si="78"/>
        <v>0</v>
      </c>
    </row>
    <row r="523" spans="1:14" s="1" customFormat="1" ht="11.5" hidden="1" customHeight="1" x14ac:dyDescent="0.35">
      <c r="A523" s="19"/>
      <c r="B523" s="18"/>
      <c r="C523" s="18"/>
      <c r="D523" s="18"/>
      <c r="E523" s="17"/>
      <c r="F523" s="20"/>
      <c r="G523" s="21"/>
      <c r="H523" s="22"/>
      <c r="J523" s="23">
        <f>H523*J524/H524</f>
        <v>0</v>
      </c>
      <c r="L523" s="41">
        <f t="shared" si="77"/>
        <v>2</v>
      </c>
      <c r="M523" s="39">
        <f t="shared" si="73"/>
        <v>2</v>
      </c>
      <c r="N523" s="39">
        <f t="shared" si="78"/>
        <v>0</v>
      </c>
    </row>
    <row r="524" spans="1:14" ht="11.5" customHeight="1" x14ac:dyDescent="0.35">
      <c r="A524" s="291"/>
      <c r="B524" s="292">
        <f>SUBTOTAL(9,B506:B523)</f>
        <v>39.479999999999997</v>
      </c>
      <c r="C524" s="292">
        <f t="shared" ref="C524:E524" si="79">SUBTOTAL(9,C506:C523)</f>
        <v>32.18</v>
      </c>
      <c r="D524" s="292">
        <f t="shared" si="79"/>
        <v>119.94</v>
      </c>
      <c r="E524" s="293">
        <f t="shared" si="79"/>
        <v>926</v>
      </c>
      <c r="F524" s="294" t="s">
        <v>18</v>
      </c>
      <c r="G524" s="295"/>
      <c r="H524" s="296">
        <f>SUM(H506:H523)</f>
        <v>176.93</v>
      </c>
      <c r="J524" s="32">
        <f>D503</f>
        <v>176.93</v>
      </c>
      <c r="L524" s="290">
        <f t="shared" si="77"/>
        <v>2</v>
      </c>
      <c r="M524" s="287">
        <f t="shared" si="73"/>
        <v>2</v>
      </c>
      <c r="N524" s="287">
        <v>1</v>
      </c>
    </row>
    <row r="525" spans="1:14" ht="11.5" customHeight="1" x14ac:dyDescent="0.35">
      <c r="A525" s="297"/>
      <c r="B525" s="298"/>
      <c r="C525" s="298"/>
      <c r="D525" s="298"/>
      <c r="E525" s="299"/>
      <c r="F525" s="300"/>
      <c r="G525" s="301"/>
      <c r="H525" s="302"/>
      <c r="J525" s="38"/>
      <c r="L525" s="290">
        <f t="shared" si="77"/>
        <v>2</v>
      </c>
      <c r="M525" s="287">
        <f t="shared" si="73"/>
        <v>2</v>
      </c>
      <c r="N525" s="287">
        <v>1</v>
      </c>
    </row>
    <row r="526" spans="1:14" ht="21" x14ac:dyDescent="0.35">
      <c r="A526" s="275"/>
      <c r="B526" s="275"/>
      <c r="C526" s="275"/>
      <c r="D526" s="443">
        <f>х!H$5</f>
        <v>259</v>
      </c>
      <c r="E526" s="444"/>
      <c r="F526" s="445" t="str">
        <f>х!I$5</f>
        <v>ДОВЗ (1-4)</v>
      </c>
      <c r="G526" s="446"/>
      <c r="H526" s="446"/>
      <c r="I526" s="270"/>
      <c r="J526" s="13"/>
      <c r="K526" s="13"/>
      <c r="L526" s="289">
        <f>L503+1</f>
        <v>3</v>
      </c>
      <c r="M526" s="287">
        <f t="shared" si="73"/>
        <v>2</v>
      </c>
      <c r="N526" s="287">
        <v>1</v>
      </c>
    </row>
    <row r="527" spans="1:14" ht="11.5" customHeight="1" x14ac:dyDescent="0.35">
      <c r="A527" s="437" t="s">
        <v>3</v>
      </c>
      <c r="B527" s="438" t="s">
        <v>4</v>
      </c>
      <c r="C527" s="438"/>
      <c r="D527" s="438"/>
      <c r="E527" s="439" t="s">
        <v>5</v>
      </c>
      <c r="F527" s="440" t="s">
        <v>6</v>
      </c>
      <c r="G527" s="440" t="s">
        <v>7</v>
      </c>
      <c r="H527" s="442" t="s">
        <v>8</v>
      </c>
      <c r="L527" s="290">
        <f>L526</f>
        <v>3</v>
      </c>
      <c r="M527" s="287">
        <f t="shared" si="73"/>
        <v>2</v>
      </c>
      <c r="N527" s="287">
        <v>1</v>
      </c>
    </row>
    <row r="528" spans="1:14" ht="11.5" customHeight="1" x14ac:dyDescent="0.35">
      <c r="A528" s="437"/>
      <c r="B528" s="277" t="s">
        <v>9</v>
      </c>
      <c r="C528" s="278" t="s">
        <v>10</v>
      </c>
      <c r="D528" s="278" t="s">
        <v>11</v>
      </c>
      <c r="E528" s="439"/>
      <c r="F528" s="440"/>
      <c r="G528" s="440"/>
      <c r="H528" s="442"/>
      <c r="L528" s="290">
        <f t="shared" ref="L528:L548" si="80">L527</f>
        <v>3</v>
      </c>
      <c r="M528" s="287">
        <f t="shared" si="73"/>
        <v>2</v>
      </c>
      <c r="N528" s="287">
        <v>1</v>
      </c>
    </row>
    <row r="529" spans="1:22" ht="11.5" customHeight="1" x14ac:dyDescent="0.35">
      <c r="A529" s="236" t="s">
        <v>235</v>
      </c>
      <c r="B529" s="113">
        <v>0.8</v>
      </c>
      <c r="C529" s="113">
        <v>0.2</v>
      </c>
      <c r="D529" s="113">
        <v>7.5</v>
      </c>
      <c r="E529" s="217">
        <v>38</v>
      </c>
      <c r="F529" s="360" t="s">
        <v>410</v>
      </c>
      <c r="G529" s="405">
        <v>100</v>
      </c>
      <c r="H529" s="22">
        <v>12</v>
      </c>
      <c r="J529" s="23">
        <f>H529*J547/H547</f>
        <v>12</v>
      </c>
      <c r="L529" s="290">
        <f t="shared" si="80"/>
        <v>3</v>
      </c>
      <c r="M529" s="287">
        <f t="shared" si="73"/>
        <v>2</v>
      </c>
      <c r="N529" s="287" t="str">
        <f>F529</f>
        <v>Мандарины 100 (СОШ_2018)</v>
      </c>
    </row>
    <row r="530" spans="1:22" ht="11.5" customHeight="1" x14ac:dyDescent="0.35">
      <c r="A530" s="228" t="s">
        <v>243</v>
      </c>
      <c r="B530" s="358">
        <v>6.12</v>
      </c>
      <c r="C530" s="358">
        <v>12.22</v>
      </c>
      <c r="D530" s="358">
        <v>33.76</v>
      </c>
      <c r="E530" s="361">
        <v>270</v>
      </c>
      <c r="F530" s="359" t="s">
        <v>245</v>
      </c>
      <c r="G530" s="388">
        <v>210</v>
      </c>
      <c r="H530" s="281">
        <f>3.84+60.93+3.99+4.16</f>
        <v>72.919999999999987</v>
      </c>
      <c r="J530" s="23">
        <f>H530*J547/H547</f>
        <v>72.919999999999987</v>
      </c>
      <c r="L530" s="290">
        <f t="shared" si="80"/>
        <v>3</v>
      </c>
      <c r="M530" s="287">
        <f t="shared" si="73"/>
        <v>2</v>
      </c>
      <c r="N530" s="287" t="str">
        <f t="shared" ref="N530:N546" si="81">F530</f>
        <v>Каша молочная Дружба с маслом сливочным 200/10</v>
      </c>
    </row>
    <row r="531" spans="1:22" ht="11.5" customHeight="1" x14ac:dyDescent="0.35">
      <c r="A531" s="234" t="s">
        <v>271</v>
      </c>
      <c r="B531" s="280">
        <v>3.87</v>
      </c>
      <c r="C531" s="280">
        <v>3.9</v>
      </c>
      <c r="D531" s="280">
        <v>25.78</v>
      </c>
      <c r="E531" s="240">
        <v>151</v>
      </c>
      <c r="F531" s="235" t="s">
        <v>272</v>
      </c>
      <c r="G531" s="396">
        <v>200</v>
      </c>
      <c r="H531" s="22">
        <v>20</v>
      </c>
      <c r="J531" s="23">
        <f>H531*J547/H547</f>
        <v>20</v>
      </c>
      <c r="L531" s="290">
        <f t="shared" si="80"/>
        <v>3</v>
      </c>
      <c r="M531" s="287">
        <f t="shared" si="73"/>
        <v>2</v>
      </c>
      <c r="N531" s="287" t="str">
        <f t="shared" si="81"/>
        <v>Какао с молоком</v>
      </c>
    </row>
    <row r="532" spans="1:22" ht="11.5" customHeight="1" x14ac:dyDescent="0.35">
      <c r="A532" s="185" t="s">
        <v>235</v>
      </c>
      <c r="B532" s="285">
        <v>3.95</v>
      </c>
      <c r="C532" s="285">
        <v>0.5</v>
      </c>
      <c r="D532" s="285">
        <v>24.15</v>
      </c>
      <c r="E532" s="191">
        <v>118</v>
      </c>
      <c r="F532" s="173" t="s">
        <v>148</v>
      </c>
      <c r="G532" s="389">
        <v>50</v>
      </c>
      <c r="H532" s="22">
        <v>3</v>
      </c>
      <c r="J532" s="23">
        <f>H532*J547/H547</f>
        <v>3</v>
      </c>
      <c r="L532" s="290">
        <f t="shared" si="80"/>
        <v>3</v>
      </c>
      <c r="M532" s="287">
        <f t="shared" si="73"/>
        <v>2</v>
      </c>
      <c r="N532" s="287" t="str">
        <f t="shared" si="81"/>
        <v>Батон витаминизированный</v>
      </c>
    </row>
    <row r="533" spans="1:22" s="1" customFormat="1" ht="11.5" hidden="1" customHeight="1" x14ac:dyDescent="0.35">
      <c r="A533" s="47"/>
      <c r="B533" s="44"/>
      <c r="C533" s="44"/>
      <c r="D533" s="44"/>
      <c r="E533" s="43"/>
      <c r="F533" s="45"/>
      <c r="G533" s="147"/>
      <c r="H533" s="22"/>
      <c r="J533" s="23">
        <f>H533*J547/H547</f>
        <v>0</v>
      </c>
      <c r="L533" s="41">
        <f t="shared" si="80"/>
        <v>3</v>
      </c>
      <c r="M533" s="39">
        <f t="shared" si="73"/>
        <v>2</v>
      </c>
      <c r="N533" s="39">
        <f t="shared" si="81"/>
        <v>0</v>
      </c>
    </row>
    <row r="534" spans="1:22" ht="11.5" customHeight="1" x14ac:dyDescent="0.35">
      <c r="A534" s="54"/>
      <c r="B534" s="65">
        <f>SUM(B529:B533)</f>
        <v>14.739999999999998</v>
      </c>
      <c r="C534" s="65">
        <f>SUM(C529:C533)</f>
        <v>16.82</v>
      </c>
      <c r="D534" s="65">
        <f>SUM(D529:D533)</f>
        <v>91.19</v>
      </c>
      <c r="E534" s="66">
        <f>SUM(E529:E533)</f>
        <v>577</v>
      </c>
      <c r="F534" s="264" t="s">
        <v>18</v>
      </c>
      <c r="G534" s="402"/>
      <c r="H534" s="286"/>
      <c r="J534" s="23">
        <f>H534*J547/H547</f>
        <v>0</v>
      </c>
      <c r="L534" s="290">
        <f t="shared" si="80"/>
        <v>3</v>
      </c>
      <c r="M534" s="287">
        <f t="shared" si="73"/>
        <v>2</v>
      </c>
      <c r="N534" s="287" t="str">
        <f t="shared" si="81"/>
        <v>Итого</v>
      </c>
    </row>
    <row r="535" spans="1:22" ht="11.5" customHeight="1" x14ac:dyDescent="0.35">
      <c r="A535" s="54" t="s">
        <v>391</v>
      </c>
      <c r="B535" s="51">
        <v>0.84</v>
      </c>
      <c r="C535" s="51">
        <v>6.02</v>
      </c>
      <c r="D535" s="51">
        <v>4.37</v>
      </c>
      <c r="E535" s="50">
        <v>75</v>
      </c>
      <c r="F535" s="268" t="s">
        <v>392</v>
      </c>
      <c r="G535" s="396">
        <v>60</v>
      </c>
      <c r="H535" s="281">
        <v>15</v>
      </c>
      <c r="J535" s="23">
        <f>H535*J547/H547</f>
        <v>15</v>
      </c>
      <c r="L535" s="290">
        <f t="shared" si="80"/>
        <v>3</v>
      </c>
      <c r="M535" s="287">
        <f t="shared" si="73"/>
        <v>2</v>
      </c>
      <c r="N535" s="287" t="str">
        <f t="shared" si="81"/>
        <v>Винегрет овощной 60 (СОШ_2018)</v>
      </c>
    </row>
    <row r="536" spans="1:22" ht="11.5" customHeight="1" x14ac:dyDescent="0.35">
      <c r="A536" s="234" t="s">
        <v>248</v>
      </c>
      <c r="B536" s="280">
        <v>1.95</v>
      </c>
      <c r="C536" s="280">
        <v>5.8</v>
      </c>
      <c r="D536" s="280">
        <v>13.73</v>
      </c>
      <c r="E536" s="240">
        <v>109</v>
      </c>
      <c r="F536" s="235" t="s">
        <v>171</v>
      </c>
      <c r="G536" s="404">
        <v>205</v>
      </c>
      <c r="H536" s="281">
        <v>20</v>
      </c>
      <c r="J536" s="23">
        <f>H536*J547/H547</f>
        <v>20</v>
      </c>
      <c r="L536" s="290">
        <f t="shared" si="80"/>
        <v>3</v>
      </c>
      <c r="M536" s="287">
        <f t="shared" si="73"/>
        <v>2</v>
      </c>
      <c r="N536" s="287" t="str">
        <f t="shared" si="81"/>
        <v>Рассольник ленинградский со сметаной 200/5</v>
      </c>
    </row>
    <row r="537" spans="1:22" ht="11.5" customHeight="1" x14ac:dyDescent="0.35">
      <c r="A537" s="265" t="s">
        <v>249</v>
      </c>
      <c r="B537" s="266">
        <v>7.83</v>
      </c>
      <c r="C537" s="266">
        <v>7.43</v>
      </c>
      <c r="D537" s="266">
        <v>10.87</v>
      </c>
      <c r="E537" s="267">
        <v>142</v>
      </c>
      <c r="F537" s="317" t="s">
        <v>106</v>
      </c>
      <c r="G537" s="390">
        <v>90</v>
      </c>
      <c r="H537" s="281">
        <f>5.37+60.81+5.59+5.81</f>
        <v>77.580000000000013</v>
      </c>
      <c r="J537" s="23">
        <f>H537*J547/H547</f>
        <v>77.580000000000013</v>
      </c>
      <c r="L537" s="290">
        <f t="shared" si="80"/>
        <v>3</v>
      </c>
      <c r="M537" s="287">
        <f t="shared" si="73"/>
        <v>2</v>
      </c>
      <c r="N537" s="287" t="str">
        <f t="shared" si="81"/>
        <v>Тефтели рыбные 60/30 (СОШ_2018)</v>
      </c>
      <c r="P537" s="54" t="s">
        <v>393</v>
      </c>
      <c r="Q537" s="51">
        <v>16.29</v>
      </c>
      <c r="R537" s="51">
        <v>8.4600000000000009</v>
      </c>
      <c r="S537" s="51">
        <v>2.4300000000000002</v>
      </c>
      <c r="T537" s="50">
        <v>151</v>
      </c>
      <c r="U537" s="268" t="s">
        <v>394</v>
      </c>
      <c r="V537" s="259">
        <v>90</v>
      </c>
    </row>
    <row r="538" spans="1:22" ht="11.5" customHeight="1" x14ac:dyDescent="0.35">
      <c r="A538" s="234" t="s">
        <v>287</v>
      </c>
      <c r="B538" s="280">
        <v>3.24</v>
      </c>
      <c r="C538" s="280">
        <v>5.56</v>
      </c>
      <c r="D538" s="280">
        <v>22</v>
      </c>
      <c r="E538" s="240">
        <v>152</v>
      </c>
      <c r="F538" s="235" t="s">
        <v>288</v>
      </c>
      <c r="G538" s="396">
        <v>150</v>
      </c>
      <c r="H538" s="281">
        <v>20</v>
      </c>
      <c r="J538" s="23">
        <f>H538*J547/H547</f>
        <v>20</v>
      </c>
      <c r="L538" s="290">
        <f t="shared" si="80"/>
        <v>3</v>
      </c>
      <c r="M538" s="287">
        <f t="shared" si="73"/>
        <v>2</v>
      </c>
      <c r="N538" s="287" t="str">
        <f t="shared" si="81"/>
        <v xml:space="preserve">Картофельное пюре </v>
      </c>
    </row>
    <row r="539" spans="1:22" ht="11.5" customHeight="1" x14ac:dyDescent="0.35">
      <c r="A539" s="234" t="s">
        <v>268</v>
      </c>
      <c r="B539" s="280">
        <v>0.44</v>
      </c>
      <c r="C539" s="279"/>
      <c r="D539" s="280">
        <v>28.88</v>
      </c>
      <c r="E539" s="240">
        <v>119</v>
      </c>
      <c r="F539" s="235" t="s">
        <v>172</v>
      </c>
      <c r="G539" s="396">
        <v>200</v>
      </c>
      <c r="H539" s="281">
        <v>14</v>
      </c>
      <c r="J539" s="23">
        <f>H539*J547/H547</f>
        <v>14</v>
      </c>
      <c r="L539" s="290">
        <f t="shared" si="80"/>
        <v>3</v>
      </c>
      <c r="M539" s="287">
        <f t="shared" si="73"/>
        <v>2</v>
      </c>
      <c r="N539" s="287" t="str">
        <f t="shared" si="81"/>
        <v>Компот из сухофруктов</v>
      </c>
    </row>
    <row r="540" spans="1:22" ht="11.5" customHeight="1" x14ac:dyDescent="0.35">
      <c r="A540" s="185" t="s">
        <v>235</v>
      </c>
      <c r="B540" s="285">
        <v>3.95</v>
      </c>
      <c r="C540" s="285">
        <v>0.5</v>
      </c>
      <c r="D540" s="285">
        <v>24.15</v>
      </c>
      <c r="E540" s="191">
        <v>118</v>
      </c>
      <c r="F540" s="173" t="s">
        <v>148</v>
      </c>
      <c r="G540" s="389">
        <v>50</v>
      </c>
      <c r="H540" s="281">
        <v>3</v>
      </c>
      <c r="J540" s="23">
        <f>H540*J547/H547</f>
        <v>3</v>
      </c>
      <c r="L540" s="290">
        <f t="shared" si="80"/>
        <v>3</v>
      </c>
      <c r="M540" s="287">
        <f t="shared" si="73"/>
        <v>2</v>
      </c>
      <c r="N540" s="287" t="str">
        <f t="shared" si="81"/>
        <v>Батон витаминизированный</v>
      </c>
    </row>
    <row r="541" spans="1:22" ht="11.5" customHeight="1" x14ac:dyDescent="0.35">
      <c r="A541" s="185" t="s">
        <v>235</v>
      </c>
      <c r="B541" s="285">
        <v>1.65</v>
      </c>
      <c r="C541" s="285">
        <v>0.3</v>
      </c>
      <c r="D541" s="285">
        <v>8.35</v>
      </c>
      <c r="E541" s="191">
        <v>44</v>
      </c>
      <c r="F541" s="173" t="s">
        <v>236</v>
      </c>
      <c r="G541" s="389">
        <v>25</v>
      </c>
      <c r="H541" s="281">
        <v>1.5</v>
      </c>
      <c r="J541" s="23">
        <f>H541*J547/H547</f>
        <v>1.5</v>
      </c>
      <c r="L541" s="290">
        <f t="shared" si="80"/>
        <v>3</v>
      </c>
      <c r="M541" s="287">
        <f t="shared" si="73"/>
        <v>2</v>
      </c>
      <c r="N541" s="287" t="str">
        <f t="shared" si="81"/>
        <v xml:space="preserve">Хлеб ржаной </v>
      </c>
    </row>
    <row r="542" spans="1:22" s="1" customFormat="1" ht="11.5" hidden="1" customHeight="1" x14ac:dyDescent="0.25">
      <c r="A542" s="17"/>
      <c r="B542" s="18"/>
      <c r="C542" s="18"/>
      <c r="D542" s="18"/>
      <c r="E542" s="17"/>
      <c r="F542" s="28"/>
      <c r="G542" s="149"/>
      <c r="H542" s="22"/>
      <c r="J542" s="23">
        <f>H542*J547/H547</f>
        <v>0</v>
      </c>
      <c r="L542" s="41">
        <f t="shared" si="80"/>
        <v>3</v>
      </c>
      <c r="M542" s="39">
        <f t="shared" si="73"/>
        <v>2</v>
      </c>
      <c r="N542" s="39">
        <f t="shared" si="81"/>
        <v>0</v>
      </c>
    </row>
    <row r="543" spans="1:22" s="1" customFormat="1" ht="11.5" hidden="1" customHeight="1" x14ac:dyDescent="0.35">
      <c r="A543" s="19"/>
      <c r="B543" s="18"/>
      <c r="C543" s="18"/>
      <c r="D543" s="18"/>
      <c r="E543" s="17"/>
      <c r="F543" s="20"/>
      <c r="G543" s="149"/>
      <c r="H543" s="22"/>
      <c r="J543" s="23">
        <f>H543*J547/H547</f>
        <v>0</v>
      </c>
      <c r="L543" s="41">
        <f t="shared" si="80"/>
        <v>3</v>
      </c>
      <c r="M543" s="39">
        <f t="shared" si="73"/>
        <v>2</v>
      </c>
      <c r="N543" s="39">
        <f t="shared" si="81"/>
        <v>0</v>
      </c>
    </row>
    <row r="544" spans="1:22" s="1" customFormat="1" ht="11.5" hidden="1" customHeight="1" x14ac:dyDescent="0.25">
      <c r="A544" s="17"/>
      <c r="B544" s="18"/>
      <c r="C544" s="18"/>
      <c r="D544" s="18"/>
      <c r="E544" s="17"/>
      <c r="F544" s="28"/>
      <c r="G544" s="21"/>
      <c r="H544" s="22"/>
      <c r="J544" s="23">
        <f>H544*J547/H547</f>
        <v>0</v>
      </c>
      <c r="L544" s="41">
        <f t="shared" si="80"/>
        <v>3</v>
      </c>
      <c r="M544" s="39">
        <f t="shared" si="73"/>
        <v>2</v>
      </c>
      <c r="N544" s="39">
        <f t="shared" si="81"/>
        <v>0</v>
      </c>
    </row>
    <row r="545" spans="1:22" s="1" customFormat="1" ht="11.5" hidden="1" customHeight="1" x14ac:dyDescent="0.35">
      <c r="A545" s="19"/>
      <c r="B545" s="18"/>
      <c r="C545" s="18"/>
      <c r="D545" s="18"/>
      <c r="E545" s="17"/>
      <c r="F545" s="20"/>
      <c r="G545" s="21"/>
      <c r="H545" s="22"/>
      <c r="J545" s="23">
        <f>H545*J547/H547</f>
        <v>0</v>
      </c>
      <c r="L545" s="41">
        <f t="shared" si="80"/>
        <v>3</v>
      </c>
      <c r="M545" s="39">
        <f t="shared" ref="M545:M608" si="82">M544</f>
        <v>2</v>
      </c>
      <c r="N545" s="39">
        <f t="shared" si="81"/>
        <v>0</v>
      </c>
    </row>
    <row r="546" spans="1:22" s="1" customFormat="1" ht="11.5" hidden="1" customHeight="1" x14ac:dyDescent="0.35">
      <c r="A546" s="19"/>
      <c r="B546" s="18"/>
      <c r="C546" s="18"/>
      <c r="D546" s="18"/>
      <c r="E546" s="17"/>
      <c r="F546" s="20"/>
      <c r="G546" s="21"/>
      <c r="H546" s="22"/>
      <c r="J546" s="23">
        <f>H546*J547/H547</f>
        <v>0</v>
      </c>
      <c r="L546" s="41">
        <f t="shared" si="80"/>
        <v>3</v>
      </c>
      <c r="M546" s="39">
        <f t="shared" si="82"/>
        <v>2</v>
      </c>
      <c r="N546" s="39">
        <f t="shared" si="81"/>
        <v>0</v>
      </c>
    </row>
    <row r="547" spans="1:22" ht="11.5" customHeight="1" x14ac:dyDescent="0.35">
      <c r="A547" s="291"/>
      <c r="B547" s="292">
        <f>SUBTOTAL(9,B535:B546)</f>
        <v>19.899999999999999</v>
      </c>
      <c r="C547" s="292">
        <f t="shared" ref="C547:E547" si="83">SUBTOTAL(9,C535:C546)</f>
        <v>25.61</v>
      </c>
      <c r="D547" s="292">
        <f t="shared" si="83"/>
        <v>112.35</v>
      </c>
      <c r="E547" s="293">
        <f t="shared" si="83"/>
        <v>759</v>
      </c>
      <c r="F547" s="294" t="s">
        <v>18</v>
      </c>
      <c r="G547" s="320"/>
      <c r="H547" s="303">
        <f>SUM(H529:H546)</f>
        <v>259</v>
      </c>
      <c r="J547" s="32">
        <f>D526</f>
        <v>259</v>
      </c>
      <c r="L547" s="290">
        <f t="shared" si="80"/>
        <v>3</v>
      </c>
      <c r="M547" s="287">
        <f t="shared" si="82"/>
        <v>2</v>
      </c>
      <c r="N547" s="287">
        <v>1</v>
      </c>
    </row>
    <row r="548" spans="1:22" ht="11.5" customHeight="1" x14ac:dyDescent="0.35">
      <c r="A548" s="297"/>
      <c r="B548" s="298"/>
      <c r="C548" s="298"/>
      <c r="D548" s="298"/>
      <c r="E548" s="299"/>
      <c r="F548" s="300"/>
      <c r="G548" s="301"/>
      <c r="H548" s="302"/>
      <c r="J548" s="38"/>
      <c r="L548" s="290">
        <f t="shared" si="80"/>
        <v>3</v>
      </c>
      <c r="M548" s="287">
        <f t="shared" si="82"/>
        <v>2</v>
      </c>
      <c r="N548" s="287">
        <v>1</v>
      </c>
    </row>
    <row r="549" spans="1:22" ht="21" x14ac:dyDescent="0.35">
      <c r="A549" s="275"/>
      <c r="B549" s="275"/>
      <c r="C549" s="275"/>
      <c r="D549" s="443">
        <f>х!H$6</f>
        <v>303.32</v>
      </c>
      <c r="E549" s="444"/>
      <c r="F549" s="445" t="str">
        <f>х!I$6</f>
        <v>ДОВЗ (5-11)</v>
      </c>
      <c r="G549" s="446"/>
      <c r="H549" s="446"/>
      <c r="I549" s="270"/>
      <c r="J549" s="13"/>
      <c r="K549" s="13"/>
      <c r="L549" s="289">
        <f>L526+1</f>
        <v>4</v>
      </c>
      <c r="M549" s="287">
        <f t="shared" si="82"/>
        <v>2</v>
      </c>
      <c r="N549" s="287">
        <v>1</v>
      </c>
    </row>
    <row r="550" spans="1:22" ht="11.5" customHeight="1" x14ac:dyDescent="0.35">
      <c r="A550" s="437" t="s">
        <v>3</v>
      </c>
      <c r="B550" s="438" t="s">
        <v>4</v>
      </c>
      <c r="C550" s="438"/>
      <c r="D550" s="438"/>
      <c r="E550" s="439" t="s">
        <v>5</v>
      </c>
      <c r="F550" s="440" t="s">
        <v>6</v>
      </c>
      <c r="G550" s="441" t="s">
        <v>7</v>
      </c>
      <c r="H550" s="442" t="s">
        <v>8</v>
      </c>
      <c r="L550" s="290">
        <f>L549</f>
        <v>4</v>
      </c>
      <c r="M550" s="287">
        <f t="shared" si="82"/>
        <v>2</v>
      </c>
      <c r="N550" s="287">
        <v>1</v>
      </c>
    </row>
    <row r="551" spans="1:22" ht="11.5" customHeight="1" x14ac:dyDescent="0.35">
      <c r="A551" s="437"/>
      <c r="B551" s="277" t="s">
        <v>9</v>
      </c>
      <c r="C551" s="278" t="s">
        <v>10</v>
      </c>
      <c r="D551" s="278" t="s">
        <v>11</v>
      </c>
      <c r="E551" s="439"/>
      <c r="F551" s="440"/>
      <c r="G551" s="441"/>
      <c r="H551" s="442"/>
      <c r="L551" s="290">
        <f t="shared" ref="L551:L571" si="84">L550</f>
        <v>4</v>
      </c>
      <c r="M551" s="287">
        <f t="shared" si="82"/>
        <v>2</v>
      </c>
      <c r="N551" s="287">
        <v>1</v>
      </c>
    </row>
    <row r="552" spans="1:22" ht="11.5" customHeight="1" x14ac:dyDescent="0.35">
      <c r="A552" s="236" t="s">
        <v>235</v>
      </c>
      <c r="B552" s="113">
        <v>0.8</v>
      </c>
      <c r="C552" s="113">
        <v>0.2</v>
      </c>
      <c r="D552" s="113">
        <v>7.5</v>
      </c>
      <c r="E552" s="217">
        <v>38</v>
      </c>
      <c r="F552" s="360" t="s">
        <v>410</v>
      </c>
      <c r="G552" s="405">
        <v>100</v>
      </c>
      <c r="H552" s="22">
        <v>12</v>
      </c>
      <c r="J552" s="23">
        <f>H552*J570/H570</f>
        <v>12</v>
      </c>
      <c r="L552" s="290">
        <f t="shared" si="84"/>
        <v>4</v>
      </c>
      <c r="M552" s="287">
        <f t="shared" si="82"/>
        <v>2</v>
      </c>
      <c r="N552" s="287" t="str">
        <f>F552</f>
        <v>Мандарины 100 (СОШ_2018)</v>
      </c>
    </row>
    <row r="553" spans="1:22" ht="11.5" customHeight="1" x14ac:dyDescent="0.35">
      <c r="A553" s="228" t="s">
        <v>243</v>
      </c>
      <c r="B553" s="358">
        <v>7.63</v>
      </c>
      <c r="C553" s="358">
        <v>13.21</v>
      </c>
      <c r="D553" s="358">
        <v>42.18</v>
      </c>
      <c r="E553" s="361">
        <v>319</v>
      </c>
      <c r="F553" s="359" t="s">
        <v>444</v>
      </c>
      <c r="G553" s="406">
        <v>260</v>
      </c>
      <c r="H553" s="281">
        <f>4.49+77.35+4.68+4.87</f>
        <v>91.389999999999986</v>
      </c>
      <c r="J553" s="23">
        <f>H553*J570/H570</f>
        <v>91.389999999999986</v>
      </c>
      <c r="L553" s="290">
        <f t="shared" si="84"/>
        <v>4</v>
      </c>
      <c r="M553" s="287">
        <f t="shared" si="82"/>
        <v>2</v>
      </c>
      <c r="N553" s="287" t="str">
        <f t="shared" ref="N553:N569" si="85">F553</f>
        <v>Каша молочная Дружба с маслом сливочным 250/10</v>
      </c>
    </row>
    <row r="554" spans="1:22" ht="11.5" customHeight="1" x14ac:dyDescent="0.35">
      <c r="A554" s="234" t="s">
        <v>271</v>
      </c>
      <c r="B554" s="280">
        <v>3.87</v>
      </c>
      <c r="C554" s="280">
        <v>3.9</v>
      </c>
      <c r="D554" s="280">
        <v>25.78</v>
      </c>
      <c r="E554" s="240">
        <v>151</v>
      </c>
      <c r="F554" s="235" t="s">
        <v>272</v>
      </c>
      <c r="G554" s="396">
        <v>200</v>
      </c>
      <c r="H554" s="22">
        <v>20</v>
      </c>
      <c r="J554" s="23">
        <f>H554*J570/H570</f>
        <v>20</v>
      </c>
      <c r="L554" s="290">
        <f t="shared" si="84"/>
        <v>4</v>
      </c>
      <c r="M554" s="287">
        <f t="shared" si="82"/>
        <v>2</v>
      </c>
      <c r="N554" s="287" t="str">
        <f t="shared" si="85"/>
        <v>Какао с молоком</v>
      </c>
    </row>
    <row r="555" spans="1:22" ht="11.5" customHeight="1" x14ac:dyDescent="0.35">
      <c r="A555" s="185" t="s">
        <v>235</v>
      </c>
      <c r="B555" s="285">
        <v>3.95</v>
      </c>
      <c r="C555" s="285">
        <v>0.5</v>
      </c>
      <c r="D555" s="285">
        <v>24.15</v>
      </c>
      <c r="E555" s="191">
        <v>118</v>
      </c>
      <c r="F555" s="173" t="s">
        <v>148</v>
      </c>
      <c r="G555" s="389">
        <v>50</v>
      </c>
      <c r="H555" s="22">
        <v>3</v>
      </c>
      <c r="J555" s="23">
        <f>H555*J570/H570</f>
        <v>3</v>
      </c>
      <c r="L555" s="290">
        <f t="shared" si="84"/>
        <v>4</v>
      </c>
      <c r="M555" s="287">
        <f t="shared" si="82"/>
        <v>2</v>
      </c>
      <c r="N555" s="287" t="str">
        <f t="shared" si="85"/>
        <v>Батон витаминизированный</v>
      </c>
    </row>
    <row r="556" spans="1:22" s="1" customFormat="1" ht="11.5" hidden="1" customHeight="1" x14ac:dyDescent="0.35">
      <c r="A556" s="47"/>
      <c r="B556" s="44"/>
      <c r="C556" s="44"/>
      <c r="D556" s="44"/>
      <c r="E556" s="43"/>
      <c r="F556" s="45"/>
      <c r="G556" s="147"/>
      <c r="H556" s="22"/>
      <c r="J556" s="23">
        <f>H556*J570/H570</f>
        <v>0</v>
      </c>
      <c r="L556" s="41">
        <f t="shared" si="84"/>
        <v>4</v>
      </c>
      <c r="M556" s="39">
        <f t="shared" si="82"/>
        <v>2</v>
      </c>
      <c r="N556" s="39">
        <f t="shared" si="85"/>
        <v>0</v>
      </c>
    </row>
    <row r="557" spans="1:22" ht="11.5" customHeight="1" x14ac:dyDescent="0.35">
      <c r="A557" s="54"/>
      <c r="B557" s="65">
        <f>SUM(B552:B556)</f>
        <v>16.25</v>
      </c>
      <c r="C557" s="65">
        <f>SUM(C552:C556)</f>
        <v>17.809999999999999</v>
      </c>
      <c r="D557" s="65">
        <f>SUM(D552:D556)</f>
        <v>99.610000000000014</v>
      </c>
      <c r="E557" s="66">
        <f>SUM(E552:E556)</f>
        <v>626</v>
      </c>
      <c r="F557" s="264" t="s">
        <v>18</v>
      </c>
      <c r="G557" s="402"/>
      <c r="H557" s="286"/>
      <c r="J557" s="23">
        <f>H557*J570/H570</f>
        <v>0</v>
      </c>
      <c r="L557" s="290">
        <f t="shared" si="84"/>
        <v>4</v>
      </c>
      <c r="M557" s="287">
        <f t="shared" si="82"/>
        <v>2</v>
      </c>
      <c r="N557" s="287" t="str">
        <f t="shared" si="85"/>
        <v>Итого</v>
      </c>
    </row>
    <row r="558" spans="1:22" ht="11.5" customHeight="1" x14ac:dyDescent="0.35">
      <c r="A558" s="54" t="s">
        <v>391</v>
      </c>
      <c r="B558" s="51">
        <v>18.100000000000001</v>
      </c>
      <c r="C558" s="51">
        <v>9.4</v>
      </c>
      <c r="D558" s="51">
        <v>2.7</v>
      </c>
      <c r="E558" s="50">
        <v>168</v>
      </c>
      <c r="F558" s="268" t="s">
        <v>396</v>
      </c>
      <c r="G558" s="396">
        <v>100</v>
      </c>
      <c r="H558" s="281">
        <v>25</v>
      </c>
      <c r="J558" s="23">
        <f>H558*J570/H570</f>
        <v>25</v>
      </c>
      <c r="L558" s="290">
        <f t="shared" si="84"/>
        <v>4</v>
      </c>
      <c r="M558" s="287">
        <f t="shared" si="82"/>
        <v>2</v>
      </c>
      <c r="N558" s="287" t="str">
        <f t="shared" si="85"/>
        <v>Винегрет овощной 100 (СОШ_2018)</v>
      </c>
    </row>
    <row r="559" spans="1:22" ht="11.5" customHeight="1" x14ac:dyDescent="0.35">
      <c r="A559" s="234" t="s">
        <v>248</v>
      </c>
      <c r="B559" s="280">
        <v>2.41</v>
      </c>
      <c r="C559" s="280">
        <v>6.88</v>
      </c>
      <c r="D559" s="280">
        <v>17.12</v>
      </c>
      <c r="E559" s="240">
        <v>134</v>
      </c>
      <c r="F559" s="235" t="s">
        <v>253</v>
      </c>
      <c r="G559" s="404">
        <v>255</v>
      </c>
      <c r="H559" s="281">
        <v>25</v>
      </c>
      <c r="J559" s="23">
        <f>H559*J570/H570</f>
        <v>25</v>
      </c>
      <c r="L559" s="290">
        <f t="shared" si="84"/>
        <v>4</v>
      </c>
      <c r="M559" s="287">
        <f t="shared" si="82"/>
        <v>2</v>
      </c>
      <c r="N559" s="287" t="str">
        <f t="shared" si="85"/>
        <v>Рассольник ленинградский со сметаной 250/5</v>
      </c>
    </row>
    <row r="560" spans="1:22" ht="11.5" customHeight="1" x14ac:dyDescent="0.35">
      <c r="A560" s="265" t="s">
        <v>249</v>
      </c>
      <c r="B560" s="266">
        <v>9.0399999999999991</v>
      </c>
      <c r="C560" s="266">
        <v>8.42</v>
      </c>
      <c r="D560" s="266">
        <v>12.33</v>
      </c>
      <c r="E560" s="267">
        <v>161</v>
      </c>
      <c r="F560" s="319" t="s">
        <v>443</v>
      </c>
      <c r="G560" s="390">
        <v>100</v>
      </c>
      <c r="H560" s="281">
        <f>6.29+66.79+6.54+6.81</f>
        <v>86.430000000000021</v>
      </c>
      <c r="J560" s="23">
        <f>H560*J570/H570</f>
        <v>86.430000000000021</v>
      </c>
      <c r="L560" s="290">
        <f t="shared" si="84"/>
        <v>4</v>
      </c>
      <c r="M560" s="287">
        <f t="shared" si="82"/>
        <v>2</v>
      </c>
      <c r="N560" s="287" t="str">
        <f t="shared" si="85"/>
        <v>Тефтели рыбные 70/30 (СОШ_2018)</v>
      </c>
      <c r="P560" s="54" t="s">
        <v>393</v>
      </c>
      <c r="Q560" s="51">
        <v>9.0399999999999991</v>
      </c>
      <c r="R560" s="51">
        <v>8.42</v>
      </c>
      <c r="S560" s="51">
        <v>12.33</v>
      </c>
      <c r="T560" s="50">
        <v>161</v>
      </c>
      <c r="U560" s="268" t="s">
        <v>397</v>
      </c>
      <c r="V560" s="259">
        <v>100</v>
      </c>
    </row>
    <row r="561" spans="1:14" ht="11.5" customHeight="1" x14ac:dyDescent="0.35">
      <c r="A561" s="234" t="s">
        <v>287</v>
      </c>
      <c r="B561" s="280">
        <v>3.89</v>
      </c>
      <c r="C561" s="280">
        <v>6.68</v>
      </c>
      <c r="D561" s="280">
        <v>26.41</v>
      </c>
      <c r="E561" s="240">
        <v>182</v>
      </c>
      <c r="F561" s="235" t="s">
        <v>288</v>
      </c>
      <c r="G561" s="396">
        <v>180</v>
      </c>
      <c r="H561" s="281">
        <v>22</v>
      </c>
      <c r="J561" s="23">
        <f>H561*J570/H570</f>
        <v>22</v>
      </c>
      <c r="L561" s="290">
        <f t="shared" si="84"/>
        <v>4</v>
      </c>
      <c r="M561" s="287">
        <f t="shared" si="82"/>
        <v>2</v>
      </c>
      <c r="N561" s="287" t="str">
        <f t="shared" si="85"/>
        <v xml:space="preserve">Картофельное пюре </v>
      </c>
    </row>
    <row r="562" spans="1:14" ht="11.5" customHeight="1" x14ac:dyDescent="0.35">
      <c r="A562" s="234" t="s">
        <v>268</v>
      </c>
      <c r="B562" s="280">
        <v>0.44</v>
      </c>
      <c r="C562" s="279"/>
      <c r="D562" s="280">
        <v>28.88</v>
      </c>
      <c r="E562" s="240">
        <v>119</v>
      </c>
      <c r="F562" s="235" t="s">
        <v>172</v>
      </c>
      <c r="G562" s="396">
        <v>200</v>
      </c>
      <c r="H562" s="281">
        <v>14</v>
      </c>
      <c r="J562" s="23">
        <f>H562*J570/H570</f>
        <v>13.999999999999998</v>
      </c>
      <c r="L562" s="290">
        <f t="shared" si="84"/>
        <v>4</v>
      </c>
      <c r="M562" s="287">
        <f t="shared" si="82"/>
        <v>2</v>
      </c>
      <c r="N562" s="287" t="str">
        <f t="shared" si="85"/>
        <v>Компот из сухофруктов</v>
      </c>
    </row>
    <row r="563" spans="1:14" ht="11.5" customHeight="1" x14ac:dyDescent="0.35">
      <c r="A563" s="185" t="s">
        <v>235</v>
      </c>
      <c r="B563" s="285">
        <v>3.95</v>
      </c>
      <c r="C563" s="285">
        <v>0.5</v>
      </c>
      <c r="D563" s="285">
        <v>24.15</v>
      </c>
      <c r="E563" s="191">
        <v>118</v>
      </c>
      <c r="F563" s="173" t="s">
        <v>148</v>
      </c>
      <c r="G563" s="389">
        <v>50</v>
      </c>
      <c r="H563" s="281">
        <v>3</v>
      </c>
      <c r="J563" s="23">
        <f>H563*J570/H570</f>
        <v>3</v>
      </c>
      <c r="L563" s="290">
        <f t="shared" si="84"/>
        <v>4</v>
      </c>
      <c r="M563" s="287">
        <f t="shared" si="82"/>
        <v>2</v>
      </c>
      <c r="N563" s="287" t="str">
        <f t="shared" si="85"/>
        <v>Батон витаминизированный</v>
      </c>
    </row>
    <row r="564" spans="1:14" ht="11.5" customHeight="1" x14ac:dyDescent="0.35">
      <c r="A564" s="185" t="s">
        <v>235</v>
      </c>
      <c r="B564" s="285">
        <v>1.65</v>
      </c>
      <c r="C564" s="285">
        <v>0.3</v>
      </c>
      <c r="D564" s="285">
        <v>8.35</v>
      </c>
      <c r="E564" s="191">
        <v>44</v>
      </c>
      <c r="F564" s="173" t="s">
        <v>236</v>
      </c>
      <c r="G564" s="389">
        <v>25</v>
      </c>
      <c r="H564" s="281">
        <v>1.5</v>
      </c>
      <c r="J564" s="23">
        <f>H564*J570/H570</f>
        <v>1.5</v>
      </c>
      <c r="L564" s="290">
        <f t="shared" si="84"/>
        <v>4</v>
      </c>
      <c r="M564" s="287">
        <f t="shared" si="82"/>
        <v>2</v>
      </c>
      <c r="N564" s="287" t="str">
        <f t="shared" si="85"/>
        <v xml:space="preserve">Хлеб ржаной </v>
      </c>
    </row>
    <row r="565" spans="1:14" s="1" customFormat="1" ht="11.5" hidden="1" customHeight="1" x14ac:dyDescent="0.25">
      <c r="A565" s="17"/>
      <c r="B565" s="18"/>
      <c r="C565" s="18"/>
      <c r="D565" s="18"/>
      <c r="E565" s="17"/>
      <c r="F565" s="28"/>
      <c r="G565" s="21"/>
      <c r="H565" s="22"/>
      <c r="J565" s="23">
        <f>H565*J570/H570</f>
        <v>0</v>
      </c>
      <c r="L565" s="41">
        <f t="shared" si="84"/>
        <v>4</v>
      </c>
      <c r="M565" s="39">
        <f t="shared" si="82"/>
        <v>2</v>
      </c>
      <c r="N565" s="39">
        <f t="shared" si="85"/>
        <v>0</v>
      </c>
    </row>
    <row r="566" spans="1:14" s="1" customFormat="1" ht="11.5" hidden="1" customHeight="1" x14ac:dyDescent="0.35">
      <c r="A566" s="19"/>
      <c r="B566" s="18"/>
      <c r="C566" s="18"/>
      <c r="D566" s="18"/>
      <c r="E566" s="17"/>
      <c r="F566" s="20"/>
      <c r="G566" s="21"/>
      <c r="H566" s="22"/>
      <c r="J566" s="23">
        <f>H566*J570/H570</f>
        <v>0</v>
      </c>
      <c r="L566" s="41">
        <f t="shared" si="84"/>
        <v>4</v>
      </c>
      <c r="M566" s="39">
        <f t="shared" si="82"/>
        <v>2</v>
      </c>
      <c r="N566" s="39">
        <f t="shared" si="85"/>
        <v>0</v>
      </c>
    </row>
    <row r="567" spans="1:14" s="1" customFormat="1" ht="11.5" hidden="1" customHeight="1" x14ac:dyDescent="0.25">
      <c r="A567" s="17"/>
      <c r="B567" s="18"/>
      <c r="C567" s="18"/>
      <c r="D567" s="18"/>
      <c r="E567" s="17"/>
      <c r="F567" s="28"/>
      <c r="G567" s="21"/>
      <c r="H567" s="22"/>
      <c r="J567" s="23">
        <f>H567*J570/H570</f>
        <v>0</v>
      </c>
      <c r="L567" s="41">
        <f t="shared" si="84"/>
        <v>4</v>
      </c>
      <c r="M567" s="39">
        <f t="shared" si="82"/>
        <v>2</v>
      </c>
      <c r="N567" s="39">
        <f t="shared" si="85"/>
        <v>0</v>
      </c>
    </row>
    <row r="568" spans="1:14" s="1" customFormat="1" ht="11.5" hidden="1" customHeight="1" x14ac:dyDescent="0.35">
      <c r="A568" s="19"/>
      <c r="B568" s="18"/>
      <c r="C568" s="18"/>
      <c r="D568" s="18"/>
      <c r="E568" s="17"/>
      <c r="F568" s="20"/>
      <c r="G568" s="21"/>
      <c r="H568" s="22"/>
      <c r="J568" s="23">
        <f>H568*J570/H570</f>
        <v>0</v>
      </c>
      <c r="L568" s="41">
        <f t="shared" si="84"/>
        <v>4</v>
      </c>
      <c r="M568" s="39">
        <f t="shared" si="82"/>
        <v>2</v>
      </c>
      <c r="N568" s="39">
        <f t="shared" si="85"/>
        <v>0</v>
      </c>
    </row>
    <row r="569" spans="1:14" s="1" customFormat="1" ht="11.5" hidden="1" customHeight="1" x14ac:dyDescent="0.35">
      <c r="A569" s="19"/>
      <c r="B569" s="18"/>
      <c r="C569" s="18"/>
      <c r="D569" s="18"/>
      <c r="E569" s="17"/>
      <c r="F569" s="20"/>
      <c r="G569" s="21"/>
      <c r="H569" s="22"/>
      <c r="J569" s="23">
        <f>H569*J570/H570</f>
        <v>0</v>
      </c>
      <c r="L569" s="41">
        <f t="shared" si="84"/>
        <v>4</v>
      </c>
      <c r="M569" s="39">
        <f t="shared" si="82"/>
        <v>2</v>
      </c>
      <c r="N569" s="39">
        <f t="shared" si="85"/>
        <v>0</v>
      </c>
    </row>
    <row r="570" spans="1:14" ht="11.5" customHeight="1" x14ac:dyDescent="0.35">
      <c r="A570" s="291"/>
      <c r="B570" s="292">
        <f>SUBTOTAL(9,B558:B569)</f>
        <v>39.479999999999997</v>
      </c>
      <c r="C570" s="292">
        <f t="shared" ref="C570:E570" si="86">SUBTOTAL(9,C558:C569)</f>
        <v>32.18</v>
      </c>
      <c r="D570" s="292">
        <f t="shared" si="86"/>
        <v>119.94</v>
      </c>
      <c r="E570" s="293">
        <f t="shared" si="86"/>
        <v>926</v>
      </c>
      <c r="F570" s="294" t="s">
        <v>18</v>
      </c>
      <c r="G570" s="394"/>
      <c r="H570" s="296">
        <f>SUM(H552:H569)</f>
        <v>303.32</v>
      </c>
      <c r="J570" s="32">
        <f>D549</f>
        <v>303.32</v>
      </c>
      <c r="L570" s="290">
        <f t="shared" si="84"/>
        <v>4</v>
      </c>
      <c r="M570" s="287">
        <f t="shared" si="82"/>
        <v>2</v>
      </c>
      <c r="N570" s="287">
        <v>1</v>
      </c>
    </row>
    <row r="571" spans="1:14" ht="11.5" customHeight="1" x14ac:dyDescent="0.35">
      <c r="A571" s="297"/>
      <c r="B571" s="298"/>
      <c r="C571" s="298"/>
      <c r="D571" s="298"/>
      <c r="E571" s="299"/>
      <c r="F571" s="300"/>
      <c r="G571" s="301"/>
      <c r="H571" s="302"/>
      <c r="J571" s="38"/>
      <c r="L571" s="290">
        <f t="shared" si="84"/>
        <v>4</v>
      </c>
      <c r="M571" s="287">
        <f t="shared" si="82"/>
        <v>2</v>
      </c>
      <c r="N571" s="287">
        <v>1</v>
      </c>
    </row>
    <row r="572" spans="1:14" ht="21" x14ac:dyDescent="0.35">
      <c r="A572" s="275"/>
      <c r="B572" s="275"/>
      <c r="C572" s="275"/>
      <c r="D572" s="443">
        <f>х!H$7</f>
        <v>107.91</v>
      </c>
      <c r="E572" s="444"/>
      <c r="F572" s="445" t="str">
        <f>х!I$7</f>
        <v>Завтрак 1-4 (льготное питание)</v>
      </c>
      <c r="G572" s="446"/>
      <c r="H572" s="446"/>
      <c r="I572" s="270"/>
      <c r="J572" s="13"/>
      <c r="K572" s="13"/>
      <c r="L572" s="289">
        <f>L549+1</f>
        <v>5</v>
      </c>
      <c r="M572" s="287">
        <f t="shared" si="82"/>
        <v>2</v>
      </c>
      <c r="N572" s="287">
        <v>1</v>
      </c>
    </row>
    <row r="573" spans="1:14" ht="11.5" customHeight="1" x14ac:dyDescent="0.35">
      <c r="A573" s="437" t="s">
        <v>3</v>
      </c>
      <c r="B573" s="438" t="s">
        <v>4</v>
      </c>
      <c r="C573" s="438"/>
      <c r="D573" s="438"/>
      <c r="E573" s="439" t="s">
        <v>5</v>
      </c>
      <c r="F573" s="440" t="s">
        <v>6</v>
      </c>
      <c r="G573" s="441" t="s">
        <v>7</v>
      </c>
      <c r="H573" s="442" t="s">
        <v>8</v>
      </c>
      <c r="L573" s="290">
        <f>L572</f>
        <v>5</v>
      </c>
      <c r="M573" s="287">
        <f t="shared" si="82"/>
        <v>2</v>
      </c>
      <c r="N573" s="287">
        <v>1</v>
      </c>
    </row>
    <row r="574" spans="1:14" ht="11.5" customHeight="1" x14ac:dyDescent="0.35">
      <c r="A574" s="437"/>
      <c r="B574" s="277" t="s">
        <v>9</v>
      </c>
      <c r="C574" s="278" t="s">
        <v>10</v>
      </c>
      <c r="D574" s="278" t="s">
        <v>11</v>
      </c>
      <c r="E574" s="439"/>
      <c r="F574" s="440"/>
      <c r="G574" s="441"/>
      <c r="H574" s="442"/>
      <c r="L574" s="290">
        <f t="shared" ref="L574:L594" si="87">L573</f>
        <v>5</v>
      </c>
      <c r="M574" s="287">
        <f t="shared" si="82"/>
        <v>2</v>
      </c>
      <c r="N574" s="287">
        <v>1</v>
      </c>
    </row>
    <row r="575" spans="1:14" ht="11.5" customHeight="1" x14ac:dyDescent="0.35">
      <c r="A575" s="236" t="s">
        <v>235</v>
      </c>
      <c r="B575" s="113">
        <v>0.8</v>
      </c>
      <c r="C575" s="113">
        <v>0.2</v>
      </c>
      <c r="D575" s="113">
        <v>7.5</v>
      </c>
      <c r="E575" s="217">
        <v>38</v>
      </c>
      <c r="F575" s="360" t="s">
        <v>410</v>
      </c>
      <c r="G575" s="405">
        <v>100</v>
      </c>
      <c r="H575" s="22">
        <v>12</v>
      </c>
      <c r="J575" s="23">
        <f>H575*J593/H593</f>
        <v>12.000000000000002</v>
      </c>
      <c r="L575" s="290">
        <f t="shared" si="87"/>
        <v>5</v>
      </c>
      <c r="M575" s="287">
        <f t="shared" si="82"/>
        <v>2</v>
      </c>
      <c r="N575" s="287" t="str">
        <f>F575</f>
        <v>Мандарины 100 (СОШ_2018)</v>
      </c>
    </row>
    <row r="576" spans="1:14" ht="11.5" customHeight="1" x14ac:dyDescent="0.35">
      <c r="A576" s="228" t="s">
        <v>243</v>
      </c>
      <c r="B576" s="358">
        <v>6.12</v>
      </c>
      <c r="C576" s="358">
        <v>12.22</v>
      </c>
      <c r="D576" s="358">
        <v>33.76</v>
      </c>
      <c r="E576" s="361">
        <v>270</v>
      </c>
      <c r="F576" s="359" t="s">
        <v>245</v>
      </c>
      <c r="G576" s="388">
        <v>210</v>
      </c>
      <c r="H576" s="281">
        <f>3.84+60.93+3.99+4.15</f>
        <v>72.91</v>
      </c>
      <c r="J576" s="23">
        <f>H576*J593/H593</f>
        <v>72.91</v>
      </c>
      <c r="L576" s="290">
        <f t="shared" si="87"/>
        <v>5</v>
      </c>
      <c r="M576" s="287">
        <f t="shared" si="82"/>
        <v>2</v>
      </c>
      <c r="N576" s="287" t="str">
        <f t="shared" ref="N576:N592" si="88">F576</f>
        <v>Каша молочная Дружба с маслом сливочным 200/10</v>
      </c>
    </row>
    <row r="577" spans="1:14" ht="11.5" customHeight="1" x14ac:dyDescent="0.35">
      <c r="A577" s="234" t="s">
        <v>271</v>
      </c>
      <c r="B577" s="280">
        <v>3.87</v>
      </c>
      <c r="C577" s="280">
        <v>3.9</v>
      </c>
      <c r="D577" s="280">
        <v>25.78</v>
      </c>
      <c r="E577" s="240">
        <v>151</v>
      </c>
      <c r="F577" s="235" t="s">
        <v>272</v>
      </c>
      <c r="G577" s="396">
        <v>200</v>
      </c>
      <c r="H577" s="22">
        <v>20</v>
      </c>
      <c r="J577" s="23">
        <f>H577*J593/H593</f>
        <v>20</v>
      </c>
      <c r="L577" s="290">
        <f t="shared" si="87"/>
        <v>5</v>
      </c>
      <c r="M577" s="287">
        <f t="shared" si="82"/>
        <v>2</v>
      </c>
      <c r="N577" s="287" t="str">
        <f t="shared" si="88"/>
        <v>Какао с молоком</v>
      </c>
    </row>
    <row r="578" spans="1:14" ht="11.5" customHeight="1" x14ac:dyDescent="0.35">
      <c r="A578" s="185" t="s">
        <v>235</v>
      </c>
      <c r="B578" s="285">
        <v>3.95</v>
      </c>
      <c r="C578" s="285">
        <v>0.5</v>
      </c>
      <c r="D578" s="285">
        <v>24.15</v>
      </c>
      <c r="E578" s="191">
        <v>118</v>
      </c>
      <c r="F578" s="173" t="s">
        <v>148</v>
      </c>
      <c r="G578" s="389">
        <v>50</v>
      </c>
      <c r="H578" s="22">
        <v>3</v>
      </c>
      <c r="J578" s="23">
        <f>H578*J593/H593</f>
        <v>3.0000000000000004</v>
      </c>
      <c r="L578" s="290">
        <f t="shared" si="87"/>
        <v>5</v>
      </c>
      <c r="M578" s="287">
        <f t="shared" si="82"/>
        <v>2</v>
      </c>
      <c r="N578" s="287" t="str">
        <f t="shared" si="88"/>
        <v>Батон витаминизированный</v>
      </c>
    </row>
    <row r="579" spans="1:14" s="1" customFormat="1" ht="11.5" hidden="1" customHeight="1" x14ac:dyDescent="0.35">
      <c r="A579" s="47"/>
      <c r="B579" s="44"/>
      <c r="C579" s="44"/>
      <c r="D579" s="44"/>
      <c r="E579" s="43"/>
      <c r="F579" s="45"/>
      <c r="G579" s="147"/>
      <c r="H579" s="22"/>
      <c r="J579" s="23">
        <f>H579*J593/H593</f>
        <v>0</v>
      </c>
      <c r="L579" s="41">
        <f t="shared" si="87"/>
        <v>5</v>
      </c>
      <c r="M579" s="39">
        <f t="shared" si="82"/>
        <v>2</v>
      </c>
      <c r="N579" s="39">
        <f t="shared" si="88"/>
        <v>0</v>
      </c>
    </row>
    <row r="580" spans="1:14" s="1" customFormat="1" ht="11.5" hidden="1" customHeight="1" x14ac:dyDescent="0.35">
      <c r="A580" s="17"/>
      <c r="B580" s="18"/>
      <c r="C580" s="18"/>
      <c r="D580" s="18"/>
      <c r="E580" s="17"/>
      <c r="F580" s="20"/>
      <c r="G580" s="149"/>
      <c r="H580" s="22"/>
      <c r="J580" s="23">
        <f>H580*J593/H593</f>
        <v>0</v>
      </c>
      <c r="L580" s="41">
        <f t="shared" si="87"/>
        <v>5</v>
      </c>
      <c r="M580" s="39">
        <f t="shared" si="82"/>
        <v>2</v>
      </c>
      <c r="N580" s="39">
        <f t="shared" si="88"/>
        <v>0</v>
      </c>
    </row>
    <row r="581" spans="1:14" s="1" customFormat="1" ht="11.5" hidden="1" customHeight="1" x14ac:dyDescent="0.35">
      <c r="A581" s="17"/>
      <c r="B581" s="18"/>
      <c r="C581" s="18"/>
      <c r="D581" s="18"/>
      <c r="E581" s="17"/>
      <c r="F581" s="20"/>
      <c r="G581" s="150"/>
      <c r="H581" s="22"/>
      <c r="J581" s="23">
        <f>H581*J593/H593</f>
        <v>0</v>
      </c>
      <c r="L581" s="41">
        <f t="shared" si="87"/>
        <v>5</v>
      </c>
      <c r="M581" s="39">
        <f t="shared" si="82"/>
        <v>2</v>
      </c>
      <c r="N581" s="39">
        <f t="shared" si="88"/>
        <v>0</v>
      </c>
    </row>
    <row r="582" spans="1:14" s="1" customFormat="1" ht="11.5" hidden="1" customHeight="1" x14ac:dyDescent="0.35">
      <c r="A582" s="19"/>
      <c r="B582" s="18"/>
      <c r="C582" s="18"/>
      <c r="D582" s="18"/>
      <c r="E582" s="17"/>
      <c r="F582" s="20"/>
      <c r="G582" s="21"/>
      <c r="H582" s="22"/>
      <c r="J582" s="23">
        <f>H582*J593/H593</f>
        <v>0</v>
      </c>
      <c r="L582" s="41">
        <f t="shared" si="87"/>
        <v>5</v>
      </c>
      <c r="M582" s="39">
        <f t="shared" si="82"/>
        <v>2</v>
      </c>
      <c r="N582" s="39">
        <f t="shared" si="88"/>
        <v>0</v>
      </c>
    </row>
    <row r="583" spans="1:14" s="1" customFormat="1" ht="11.5" hidden="1" customHeight="1" x14ac:dyDescent="0.35">
      <c r="A583" s="19"/>
      <c r="B583" s="25"/>
      <c r="C583" s="25"/>
      <c r="D583" s="25"/>
      <c r="E583" s="26"/>
      <c r="F583" s="27"/>
      <c r="G583" s="27"/>
      <c r="H583" s="22"/>
      <c r="J583" s="23">
        <f>H583*J593/H593</f>
        <v>0</v>
      </c>
      <c r="L583" s="41">
        <f t="shared" si="87"/>
        <v>5</v>
      </c>
      <c r="M583" s="39">
        <f t="shared" si="82"/>
        <v>2</v>
      </c>
      <c r="N583" s="39">
        <f t="shared" si="88"/>
        <v>0</v>
      </c>
    </row>
    <row r="584" spans="1:14" s="1" customFormat="1" ht="11.5" hidden="1" customHeight="1" x14ac:dyDescent="0.35">
      <c r="A584" s="17"/>
      <c r="B584" s="18"/>
      <c r="C584" s="18"/>
      <c r="D584" s="18"/>
      <c r="E584" s="17"/>
      <c r="F584" s="20"/>
      <c r="G584" s="21"/>
      <c r="H584" s="22"/>
      <c r="J584" s="23">
        <f>H584*J593/H593</f>
        <v>0</v>
      </c>
      <c r="L584" s="41">
        <f t="shared" si="87"/>
        <v>5</v>
      </c>
      <c r="M584" s="39">
        <f t="shared" si="82"/>
        <v>2</v>
      </c>
      <c r="N584" s="39">
        <f t="shared" si="88"/>
        <v>0</v>
      </c>
    </row>
    <row r="585" spans="1:14" s="1" customFormat="1" ht="11.5" hidden="1" customHeight="1" x14ac:dyDescent="0.35">
      <c r="A585" s="17"/>
      <c r="B585" s="18"/>
      <c r="C585" s="18"/>
      <c r="D585" s="18"/>
      <c r="E585" s="17"/>
      <c r="F585" s="20"/>
      <c r="G585" s="24"/>
      <c r="H585" s="22"/>
      <c r="J585" s="23">
        <f>H585*J593/H593</f>
        <v>0</v>
      </c>
      <c r="L585" s="41">
        <f t="shared" si="87"/>
        <v>5</v>
      </c>
      <c r="M585" s="39">
        <f t="shared" si="82"/>
        <v>2</v>
      </c>
      <c r="N585" s="39">
        <f t="shared" si="88"/>
        <v>0</v>
      </c>
    </row>
    <row r="586" spans="1:14" s="1" customFormat="1" ht="11.5" hidden="1" customHeight="1" x14ac:dyDescent="0.35">
      <c r="A586" s="17"/>
      <c r="B586" s="18"/>
      <c r="C586" s="18"/>
      <c r="D586" s="18"/>
      <c r="E586" s="17"/>
      <c r="F586" s="20"/>
      <c r="G586" s="24"/>
      <c r="H586" s="22"/>
      <c r="J586" s="23">
        <f>H586*J593/H593</f>
        <v>0</v>
      </c>
      <c r="L586" s="41">
        <f t="shared" si="87"/>
        <v>5</v>
      </c>
      <c r="M586" s="39">
        <f t="shared" si="82"/>
        <v>2</v>
      </c>
      <c r="N586" s="39">
        <f t="shared" si="88"/>
        <v>0</v>
      </c>
    </row>
    <row r="587" spans="1:14" s="1" customFormat="1" ht="11.5" hidden="1" customHeight="1" x14ac:dyDescent="0.35">
      <c r="A587" s="19"/>
      <c r="B587" s="18"/>
      <c r="C587" s="18"/>
      <c r="D587" s="18"/>
      <c r="E587" s="17"/>
      <c r="F587" s="20"/>
      <c r="G587" s="21"/>
      <c r="H587" s="22"/>
      <c r="J587" s="23">
        <f>H587*J593/H593</f>
        <v>0</v>
      </c>
      <c r="L587" s="41">
        <f t="shared" si="87"/>
        <v>5</v>
      </c>
      <c r="M587" s="39">
        <f t="shared" si="82"/>
        <v>2</v>
      </c>
      <c r="N587" s="39">
        <f t="shared" si="88"/>
        <v>0</v>
      </c>
    </row>
    <row r="588" spans="1:14" s="1" customFormat="1" ht="11.5" hidden="1" customHeight="1" x14ac:dyDescent="0.25">
      <c r="A588" s="17"/>
      <c r="B588" s="18"/>
      <c r="C588" s="18"/>
      <c r="D588" s="18"/>
      <c r="E588" s="17"/>
      <c r="F588" s="28"/>
      <c r="G588" s="21"/>
      <c r="H588" s="22"/>
      <c r="J588" s="23">
        <f>H588*J593/H593</f>
        <v>0</v>
      </c>
      <c r="L588" s="41">
        <f t="shared" si="87"/>
        <v>5</v>
      </c>
      <c r="M588" s="39">
        <f t="shared" si="82"/>
        <v>2</v>
      </c>
      <c r="N588" s="39">
        <f t="shared" si="88"/>
        <v>0</v>
      </c>
    </row>
    <row r="589" spans="1:14" s="1" customFormat="1" ht="11.5" hidden="1" customHeight="1" x14ac:dyDescent="0.35">
      <c r="A589" s="19"/>
      <c r="B589" s="18"/>
      <c r="C589" s="18"/>
      <c r="D589" s="18"/>
      <c r="E589" s="17"/>
      <c r="F589" s="20"/>
      <c r="G589" s="21"/>
      <c r="H589" s="22"/>
      <c r="J589" s="23">
        <f>H589*J593/H593</f>
        <v>0</v>
      </c>
      <c r="L589" s="41">
        <f t="shared" si="87"/>
        <v>5</v>
      </c>
      <c r="M589" s="39">
        <f t="shared" si="82"/>
        <v>2</v>
      </c>
      <c r="N589" s="39">
        <f t="shared" si="88"/>
        <v>0</v>
      </c>
    </row>
    <row r="590" spans="1:14" s="1" customFormat="1" ht="11.5" hidden="1" customHeight="1" x14ac:dyDescent="0.25">
      <c r="A590" s="17"/>
      <c r="B590" s="18"/>
      <c r="C590" s="18"/>
      <c r="D590" s="18"/>
      <c r="E590" s="17"/>
      <c r="F590" s="28"/>
      <c r="G590" s="21"/>
      <c r="H590" s="22"/>
      <c r="J590" s="23">
        <f>H590*J593/H593</f>
        <v>0</v>
      </c>
      <c r="L590" s="41">
        <f t="shared" si="87"/>
        <v>5</v>
      </c>
      <c r="M590" s="39">
        <f t="shared" si="82"/>
        <v>2</v>
      </c>
      <c r="N590" s="39">
        <f t="shared" si="88"/>
        <v>0</v>
      </c>
    </row>
    <row r="591" spans="1:14" s="1" customFormat="1" ht="11.5" hidden="1" customHeight="1" x14ac:dyDescent="0.35">
      <c r="A591" s="19"/>
      <c r="B591" s="18"/>
      <c r="C591" s="18"/>
      <c r="D591" s="18"/>
      <c r="E591" s="17"/>
      <c r="F591" s="20"/>
      <c r="G591" s="21"/>
      <c r="H591" s="22"/>
      <c r="J591" s="23">
        <f>H591*J593/H593</f>
        <v>0</v>
      </c>
      <c r="L591" s="41">
        <f t="shared" si="87"/>
        <v>5</v>
      </c>
      <c r="M591" s="39">
        <f t="shared" si="82"/>
        <v>2</v>
      </c>
      <c r="N591" s="39">
        <f t="shared" si="88"/>
        <v>0</v>
      </c>
    </row>
    <row r="592" spans="1:14" s="1" customFormat="1" ht="11.5" hidden="1" customHeight="1" x14ac:dyDescent="0.35">
      <c r="A592" s="19"/>
      <c r="B592" s="18"/>
      <c r="C592" s="18"/>
      <c r="D592" s="18"/>
      <c r="E592" s="17"/>
      <c r="F592" s="20"/>
      <c r="G592" s="21"/>
      <c r="H592" s="22"/>
      <c r="J592" s="23">
        <f>H592*J593/H593</f>
        <v>0</v>
      </c>
      <c r="L592" s="41">
        <f t="shared" si="87"/>
        <v>5</v>
      </c>
      <c r="M592" s="39">
        <f t="shared" si="82"/>
        <v>2</v>
      </c>
      <c r="N592" s="39">
        <f t="shared" si="88"/>
        <v>0</v>
      </c>
    </row>
    <row r="593" spans="1:14" ht="11.5" customHeight="1" x14ac:dyDescent="0.35">
      <c r="A593" s="291"/>
      <c r="B593" s="292">
        <f>SUBTOTAL(9,B575:B592)</f>
        <v>14.739999999999998</v>
      </c>
      <c r="C593" s="292">
        <f t="shared" ref="C593:E593" si="89">SUBTOTAL(9,C575:C592)</f>
        <v>16.82</v>
      </c>
      <c r="D593" s="292">
        <f t="shared" si="89"/>
        <v>91.19</v>
      </c>
      <c r="E593" s="293">
        <f t="shared" si="89"/>
        <v>577</v>
      </c>
      <c r="F593" s="294" t="s">
        <v>18</v>
      </c>
      <c r="G593" s="394"/>
      <c r="H593" s="296">
        <f>SUM(H575:H592)</f>
        <v>107.91</v>
      </c>
      <c r="J593" s="32">
        <f>D572</f>
        <v>107.91</v>
      </c>
      <c r="L593" s="290">
        <f t="shared" si="87"/>
        <v>5</v>
      </c>
      <c r="M593" s="287">
        <f t="shared" si="82"/>
        <v>2</v>
      </c>
      <c r="N593" s="287">
        <v>1</v>
      </c>
    </row>
    <row r="594" spans="1:14" ht="11.5" customHeight="1" x14ac:dyDescent="0.35">
      <c r="A594" s="297"/>
      <c r="B594" s="298"/>
      <c r="C594" s="298"/>
      <c r="D594" s="298"/>
      <c r="E594" s="299"/>
      <c r="F594" s="300"/>
      <c r="G594" s="301"/>
      <c r="H594" s="302"/>
      <c r="J594" s="38"/>
      <c r="L594" s="290">
        <f t="shared" si="87"/>
        <v>5</v>
      </c>
      <c r="M594" s="287">
        <f t="shared" si="82"/>
        <v>2</v>
      </c>
      <c r="N594" s="287">
        <v>1</v>
      </c>
    </row>
    <row r="595" spans="1:14" ht="21" x14ac:dyDescent="0.35">
      <c r="A595" s="275"/>
      <c r="B595" s="275"/>
      <c r="C595" s="275"/>
      <c r="D595" s="443">
        <f>х!H$8</f>
        <v>126.38</v>
      </c>
      <c r="E595" s="444"/>
      <c r="F595" s="445" t="str">
        <f>х!I$8</f>
        <v>Завтрак 5-11 (льготное питание)</v>
      </c>
      <c r="G595" s="446"/>
      <c r="H595" s="446"/>
      <c r="I595" s="270"/>
      <c r="J595" s="13"/>
      <c r="K595" s="13"/>
      <c r="L595" s="289">
        <f>L572+1</f>
        <v>6</v>
      </c>
      <c r="M595" s="287">
        <f t="shared" si="82"/>
        <v>2</v>
      </c>
      <c r="N595" s="287">
        <v>1</v>
      </c>
    </row>
    <row r="596" spans="1:14" ht="11.5" customHeight="1" x14ac:dyDescent="0.35">
      <c r="A596" s="437" t="s">
        <v>3</v>
      </c>
      <c r="B596" s="438" t="s">
        <v>4</v>
      </c>
      <c r="C596" s="438"/>
      <c r="D596" s="438"/>
      <c r="E596" s="439" t="s">
        <v>5</v>
      </c>
      <c r="F596" s="440" t="s">
        <v>6</v>
      </c>
      <c r="G596" s="441" t="s">
        <v>7</v>
      </c>
      <c r="H596" s="442" t="s">
        <v>8</v>
      </c>
      <c r="L596" s="290">
        <f>L595</f>
        <v>6</v>
      </c>
      <c r="M596" s="287">
        <f t="shared" si="82"/>
        <v>2</v>
      </c>
      <c r="N596" s="287">
        <v>1</v>
      </c>
    </row>
    <row r="597" spans="1:14" ht="11.5" customHeight="1" x14ac:dyDescent="0.35">
      <c r="A597" s="437"/>
      <c r="B597" s="277" t="s">
        <v>9</v>
      </c>
      <c r="C597" s="278" t="s">
        <v>10</v>
      </c>
      <c r="D597" s="278" t="s">
        <v>11</v>
      </c>
      <c r="E597" s="439"/>
      <c r="F597" s="440"/>
      <c r="G597" s="441"/>
      <c r="H597" s="442"/>
      <c r="L597" s="290">
        <f t="shared" ref="L597:L617" si="90">L596</f>
        <v>6</v>
      </c>
      <c r="M597" s="287">
        <f t="shared" si="82"/>
        <v>2</v>
      </c>
      <c r="N597" s="287">
        <v>1</v>
      </c>
    </row>
    <row r="598" spans="1:14" ht="11.5" customHeight="1" x14ac:dyDescent="0.35">
      <c r="A598" s="236" t="s">
        <v>235</v>
      </c>
      <c r="B598" s="113">
        <v>0.8</v>
      </c>
      <c r="C598" s="113">
        <v>0.2</v>
      </c>
      <c r="D598" s="113">
        <v>7.5</v>
      </c>
      <c r="E598" s="217">
        <v>38</v>
      </c>
      <c r="F598" s="360" t="s">
        <v>410</v>
      </c>
      <c r="G598" s="405">
        <v>100</v>
      </c>
      <c r="H598" s="22">
        <v>12</v>
      </c>
      <c r="J598" s="23">
        <f>H598*J616/H616</f>
        <v>12.000000000000002</v>
      </c>
      <c r="L598" s="290">
        <f t="shared" si="90"/>
        <v>6</v>
      </c>
      <c r="M598" s="287">
        <f t="shared" si="82"/>
        <v>2</v>
      </c>
      <c r="N598" s="287" t="str">
        <f>F598</f>
        <v>Мандарины 100 (СОШ_2018)</v>
      </c>
    </row>
    <row r="599" spans="1:14" ht="11.5" customHeight="1" x14ac:dyDescent="0.35">
      <c r="A599" s="228" t="s">
        <v>243</v>
      </c>
      <c r="B599" s="358">
        <v>7.63</v>
      </c>
      <c r="C599" s="358">
        <v>13.21</v>
      </c>
      <c r="D599" s="358">
        <v>42.18</v>
      </c>
      <c r="E599" s="361">
        <v>319</v>
      </c>
      <c r="F599" s="359" t="s">
        <v>444</v>
      </c>
      <c r="G599" s="406">
        <v>260</v>
      </c>
      <c r="H599" s="281">
        <f>4.49+77.35+4.68+4.86</f>
        <v>91.379999999999981</v>
      </c>
      <c r="J599" s="23">
        <f>H599*J616/H616</f>
        <v>91.379999999999981</v>
      </c>
      <c r="L599" s="290">
        <f t="shared" si="90"/>
        <v>6</v>
      </c>
      <c r="M599" s="287">
        <f t="shared" si="82"/>
        <v>2</v>
      </c>
      <c r="N599" s="287" t="str">
        <f t="shared" ref="N599:N615" si="91">F599</f>
        <v>Каша молочная Дружба с маслом сливочным 250/10</v>
      </c>
    </row>
    <row r="600" spans="1:14" ht="11.5" customHeight="1" x14ac:dyDescent="0.35">
      <c r="A600" s="234" t="s">
        <v>271</v>
      </c>
      <c r="B600" s="280">
        <v>3.87</v>
      </c>
      <c r="C600" s="280">
        <v>3.9</v>
      </c>
      <c r="D600" s="280">
        <v>25.78</v>
      </c>
      <c r="E600" s="240">
        <v>151</v>
      </c>
      <c r="F600" s="235" t="s">
        <v>272</v>
      </c>
      <c r="G600" s="396">
        <v>200</v>
      </c>
      <c r="H600" s="22">
        <v>20</v>
      </c>
      <c r="J600" s="23">
        <f>H600*J616/H616</f>
        <v>20.000000000000004</v>
      </c>
      <c r="L600" s="290">
        <f t="shared" si="90"/>
        <v>6</v>
      </c>
      <c r="M600" s="287">
        <f t="shared" si="82"/>
        <v>2</v>
      </c>
      <c r="N600" s="287" t="str">
        <f t="shared" si="91"/>
        <v>Какао с молоком</v>
      </c>
    </row>
    <row r="601" spans="1:14" ht="11.5" customHeight="1" x14ac:dyDescent="0.35">
      <c r="A601" s="185" t="s">
        <v>235</v>
      </c>
      <c r="B601" s="285">
        <v>3.95</v>
      </c>
      <c r="C601" s="285">
        <v>0.5</v>
      </c>
      <c r="D601" s="285">
        <v>24.15</v>
      </c>
      <c r="E601" s="191">
        <v>118</v>
      </c>
      <c r="F601" s="173" t="s">
        <v>148</v>
      </c>
      <c r="G601" s="389">
        <v>50</v>
      </c>
      <c r="H601" s="22">
        <v>3</v>
      </c>
      <c r="J601" s="23">
        <f>H601*J616/H616</f>
        <v>3.0000000000000004</v>
      </c>
      <c r="L601" s="290">
        <f t="shared" si="90"/>
        <v>6</v>
      </c>
      <c r="M601" s="287">
        <f t="shared" si="82"/>
        <v>2</v>
      </c>
      <c r="N601" s="287" t="str">
        <f t="shared" si="91"/>
        <v>Батон витаминизированный</v>
      </c>
    </row>
    <row r="602" spans="1:14" s="1" customFormat="1" ht="11.5" hidden="1" customHeight="1" x14ac:dyDescent="0.35">
      <c r="A602" s="47"/>
      <c r="B602" s="44"/>
      <c r="C602" s="44"/>
      <c r="D602" s="44"/>
      <c r="E602" s="43"/>
      <c r="F602" s="45"/>
      <c r="G602" s="147"/>
      <c r="H602" s="22"/>
      <c r="J602" s="23">
        <f>H602*J616/H616</f>
        <v>0</v>
      </c>
      <c r="L602" s="41">
        <f t="shared" si="90"/>
        <v>6</v>
      </c>
      <c r="M602" s="39">
        <f t="shared" si="82"/>
        <v>2</v>
      </c>
      <c r="N602" s="39">
        <f t="shared" si="91"/>
        <v>0</v>
      </c>
    </row>
    <row r="603" spans="1:14" s="1" customFormat="1" ht="11.5" hidden="1" customHeight="1" x14ac:dyDescent="0.35">
      <c r="A603" s="17"/>
      <c r="B603" s="18"/>
      <c r="C603" s="18"/>
      <c r="D603" s="18"/>
      <c r="E603" s="17"/>
      <c r="F603" s="20"/>
      <c r="G603" s="149"/>
      <c r="H603" s="22"/>
      <c r="J603" s="23">
        <f>H603*J616/H616</f>
        <v>0</v>
      </c>
      <c r="L603" s="41">
        <f t="shared" si="90"/>
        <v>6</v>
      </c>
      <c r="M603" s="39">
        <f t="shared" si="82"/>
        <v>2</v>
      </c>
      <c r="N603" s="39">
        <f t="shared" si="91"/>
        <v>0</v>
      </c>
    </row>
    <row r="604" spans="1:14" s="1" customFormat="1" ht="11.5" hidden="1" customHeight="1" x14ac:dyDescent="0.35">
      <c r="A604" s="17"/>
      <c r="B604" s="18"/>
      <c r="C604" s="18"/>
      <c r="D604" s="18"/>
      <c r="E604" s="17"/>
      <c r="F604" s="20"/>
      <c r="G604" s="150"/>
      <c r="H604" s="22"/>
      <c r="J604" s="23">
        <f>H604*J616/H616</f>
        <v>0</v>
      </c>
      <c r="L604" s="41">
        <f t="shared" si="90"/>
        <v>6</v>
      </c>
      <c r="M604" s="39">
        <f t="shared" si="82"/>
        <v>2</v>
      </c>
      <c r="N604" s="39">
        <f t="shared" si="91"/>
        <v>0</v>
      </c>
    </row>
    <row r="605" spans="1:14" s="1" customFormat="1" ht="11.5" hidden="1" customHeight="1" x14ac:dyDescent="0.35">
      <c r="A605" s="19"/>
      <c r="B605" s="18"/>
      <c r="C605" s="18"/>
      <c r="D605" s="18"/>
      <c r="E605" s="17"/>
      <c r="F605" s="20"/>
      <c r="G605" s="21"/>
      <c r="H605" s="22"/>
      <c r="J605" s="23">
        <f>H605*J616/H616</f>
        <v>0</v>
      </c>
      <c r="L605" s="41">
        <f t="shared" si="90"/>
        <v>6</v>
      </c>
      <c r="M605" s="39">
        <f t="shared" si="82"/>
        <v>2</v>
      </c>
      <c r="N605" s="39">
        <f t="shared" si="91"/>
        <v>0</v>
      </c>
    </row>
    <row r="606" spans="1:14" s="1" customFormat="1" ht="11.5" hidden="1" customHeight="1" x14ac:dyDescent="0.35">
      <c r="A606" s="19"/>
      <c r="B606" s="25"/>
      <c r="C606" s="25"/>
      <c r="D606" s="25"/>
      <c r="E606" s="26"/>
      <c r="F606" s="27"/>
      <c r="G606" s="27"/>
      <c r="H606" s="22"/>
      <c r="J606" s="23">
        <f>H606*J616/H616</f>
        <v>0</v>
      </c>
      <c r="L606" s="41">
        <f t="shared" si="90"/>
        <v>6</v>
      </c>
      <c r="M606" s="39">
        <f t="shared" si="82"/>
        <v>2</v>
      </c>
      <c r="N606" s="39">
        <f t="shared" si="91"/>
        <v>0</v>
      </c>
    </row>
    <row r="607" spans="1:14" s="1" customFormat="1" ht="11.5" hidden="1" customHeight="1" x14ac:dyDescent="0.35">
      <c r="A607" s="17"/>
      <c r="B607" s="18"/>
      <c r="C607" s="18"/>
      <c r="D607" s="18"/>
      <c r="E607" s="17"/>
      <c r="F607" s="20"/>
      <c r="G607" s="21"/>
      <c r="H607" s="22"/>
      <c r="J607" s="23">
        <f>H607*J616/H616</f>
        <v>0</v>
      </c>
      <c r="L607" s="41">
        <f t="shared" si="90"/>
        <v>6</v>
      </c>
      <c r="M607" s="39">
        <f t="shared" si="82"/>
        <v>2</v>
      </c>
      <c r="N607" s="39">
        <f t="shared" si="91"/>
        <v>0</v>
      </c>
    </row>
    <row r="608" spans="1:14" s="1" customFormat="1" ht="11.5" hidden="1" customHeight="1" x14ac:dyDescent="0.35">
      <c r="A608" s="17"/>
      <c r="B608" s="18"/>
      <c r="C608" s="18"/>
      <c r="D608" s="18"/>
      <c r="E608" s="17"/>
      <c r="F608" s="20"/>
      <c r="G608" s="24"/>
      <c r="H608" s="22"/>
      <c r="J608" s="23">
        <f>H608*J616/H616</f>
        <v>0</v>
      </c>
      <c r="L608" s="41">
        <f t="shared" si="90"/>
        <v>6</v>
      </c>
      <c r="M608" s="39">
        <f t="shared" si="82"/>
        <v>2</v>
      </c>
      <c r="N608" s="39">
        <f t="shared" si="91"/>
        <v>0</v>
      </c>
    </row>
    <row r="609" spans="1:14" s="1" customFormat="1" ht="11.5" hidden="1" customHeight="1" x14ac:dyDescent="0.35">
      <c r="A609" s="17"/>
      <c r="B609" s="18"/>
      <c r="C609" s="18"/>
      <c r="D609" s="18"/>
      <c r="E609" s="17"/>
      <c r="F609" s="20"/>
      <c r="G609" s="24"/>
      <c r="H609" s="22"/>
      <c r="J609" s="23">
        <f>H609*J616/H616</f>
        <v>0</v>
      </c>
      <c r="L609" s="41">
        <f t="shared" si="90"/>
        <v>6</v>
      </c>
      <c r="M609" s="39">
        <f t="shared" ref="M609:M672" si="92">M608</f>
        <v>2</v>
      </c>
      <c r="N609" s="39">
        <f t="shared" si="91"/>
        <v>0</v>
      </c>
    </row>
    <row r="610" spans="1:14" s="1" customFormat="1" ht="11.5" hidden="1" customHeight="1" x14ac:dyDescent="0.35">
      <c r="A610" s="19"/>
      <c r="B610" s="18"/>
      <c r="C610" s="18"/>
      <c r="D610" s="18"/>
      <c r="E610" s="17"/>
      <c r="F610" s="20"/>
      <c r="G610" s="21"/>
      <c r="H610" s="22"/>
      <c r="J610" s="23">
        <f>H610*J616/H616</f>
        <v>0</v>
      </c>
      <c r="L610" s="41">
        <f t="shared" si="90"/>
        <v>6</v>
      </c>
      <c r="M610" s="39">
        <f t="shared" si="92"/>
        <v>2</v>
      </c>
      <c r="N610" s="39">
        <f t="shared" si="91"/>
        <v>0</v>
      </c>
    </row>
    <row r="611" spans="1:14" s="1" customFormat="1" ht="11.5" hidden="1" customHeight="1" x14ac:dyDescent="0.25">
      <c r="A611" s="17"/>
      <c r="B611" s="18"/>
      <c r="C611" s="18"/>
      <c r="D611" s="18"/>
      <c r="E611" s="17"/>
      <c r="F611" s="28"/>
      <c r="G611" s="21"/>
      <c r="H611" s="22"/>
      <c r="J611" s="23">
        <f>H611*J616/H616</f>
        <v>0</v>
      </c>
      <c r="L611" s="41">
        <f t="shared" si="90"/>
        <v>6</v>
      </c>
      <c r="M611" s="39">
        <f t="shared" si="92"/>
        <v>2</v>
      </c>
      <c r="N611" s="39">
        <f t="shared" si="91"/>
        <v>0</v>
      </c>
    </row>
    <row r="612" spans="1:14" s="1" customFormat="1" ht="11.5" hidden="1" customHeight="1" x14ac:dyDescent="0.35">
      <c r="A612" s="19"/>
      <c r="B612" s="18"/>
      <c r="C612" s="18"/>
      <c r="D612" s="18"/>
      <c r="E612" s="17"/>
      <c r="F612" s="20"/>
      <c r="G612" s="21"/>
      <c r="H612" s="22"/>
      <c r="J612" s="23">
        <f>H612*J616/H616</f>
        <v>0</v>
      </c>
      <c r="L612" s="41">
        <f t="shared" si="90"/>
        <v>6</v>
      </c>
      <c r="M612" s="39">
        <f t="shared" si="92"/>
        <v>2</v>
      </c>
      <c r="N612" s="39">
        <f t="shared" si="91"/>
        <v>0</v>
      </c>
    </row>
    <row r="613" spans="1:14" s="1" customFormat="1" ht="11.5" hidden="1" customHeight="1" x14ac:dyDescent="0.25">
      <c r="A613" s="17"/>
      <c r="B613" s="18"/>
      <c r="C613" s="18"/>
      <c r="D613" s="18"/>
      <c r="E613" s="17"/>
      <c r="F613" s="28"/>
      <c r="G613" s="21"/>
      <c r="H613" s="22"/>
      <c r="J613" s="23">
        <f>H613*J616/H616</f>
        <v>0</v>
      </c>
      <c r="L613" s="41">
        <f t="shared" si="90"/>
        <v>6</v>
      </c>
      <c r="M613" s="39">
        <f t="shared" si="92"/>
        <v>2</v>
      </c>
      <c r="N613" s="39">
        <f t="shared" si="91"/>
        <v>0</v>
      </c>
    </row>
    <row r="614" spans="1:14" s="1" customFormat="1" ht="11.5" hidden="1" customHeight="1" x14ac:dyDescent="0.35">
      <c r="A614" s="19"/>
      <c r="B614" s="18"/>
      <c r="C614" s="18"/>
      <c r="D614" s="18"/>
      <c r="E614" s="17"/>
      <c r="F614" s="20"/>
      <c r="G614" s="21"/>
      <c r="H614" s="22"/>
      <c r="J614" s="23">
        <f>H614*J616/H616</f>
        <v>0</v>
      </c>
      <c r="L614" s="41">
        <f t="shared" si="90"/>
        <v>6</v>
      </c>
      <c r="M614" s="39">
        <f t="shared" si="92"/>
        <v>2</v>
      </c>
      <c r="N614" s="39">
        <f t="shared" si="91"/>
        <v>0</v>
      </c>
    </row>
    <row r="615" spans="1:14" s="1" customFormat="1" ht="11.5" hidden="1" customHeight="1" x14ac:dyDescent="0.35">
      <c r="A615" s="19"/>
      <c r="B615" s="18"/>
      <c r="C615" s="18"/>
      <c r="D615" s="18"/>
      <c r="E615" s="17"/>
      <c r="F615" s="20"/>
      <c r="G615" s="21"/>
      <c r="H615" s="22"/>
      <c r="J615" s="23">
        <f>H615*J616/H616</f>
        <v>0</v>
      </c>
      <c r="L615" s="41">
        <f t="shared" si="90"/>
        <v>6</v>
      </c>
      <c r="M615" s="39">
        <f t="shared" si="92"/>
        <v>2</v>
      </c>
      <c r="N615" s="39">
        <f t="shared" si="91"/>
        <v>0</v>
      </c>
    </row>
    <row r="616" spans="1:14" ht="11.5" customHeight="1" x14ac:dyDescent="0.35">
      <c r="A616" s="291"/>
      <c r="B616" s="292">
        <f>SUBTOTAL(9,B598:B615)</f>
        <v>16.25</v>
      </c>
      <c r="C616" s="292">
        <f t="shared" ref="C616:E616" si="93">SUBTOTAL(9,C598:C615)</f>
        <v>17.809999999999999</v>
      </c>
      <c r="D616" s="292">
        <f t="shared" si="93"/>
        <v>99.610000000000014</v>
      </c>
      <c r="E616" s="293">
        <f t="shared" si="93"/>
        <v>626</v>
      </c>
      <c r="F616" s="294" t="s">
        <v>18</v>
      </c>
      <c r="G616" s="394"/>
      <c r="H616" s="296">
        <f>SUM(H598:H615)</f>
        <v>126.37999999999998</v>
      </c>
      <c r="J616" s="32">
        <f>D595</f>
        <v>126.38</v>
      </c>
      <c r="L616" s="290">
        <f t="shared" si="90"/>
        <v>6</v>
      </c>
      <c r="M616" s="287">
        <f t="shared" si="92"/>
        <v>2</v>
      </c>
      <c r="N616" s="287">
        <v>1</v>
      </c>
    </row>
    <row r="617" spans="1:14" ht="11.5" customHeight="1" x14ac:dyDescent="0.35">
      <c r="A617" s="297"/>
      <c r="B617" s="298"/>
      <c r="C617" s="298"/>
      <c r="D617" s="298"/>
      <c r="E617" s="299"/>
      <c r="F617" s="300"/>
      <c r="G617" s="301"/>
      <c r="H617" s="302"/>
      <c r="J617" s="38"/>
      <c r="L617" s="290">
        <f t="shared" si="90"/>
        <v>6</v>
      </c>
      <c r="M617" s="287">
        <f t="shared" si="92"/>
        <v>2</v>
      </c>
      <c r="N617" s="287">
        <v>1</v>
      </c>
    </row>
    <row r="618" spans="1:14" ht="21" hidden="1" x14ac:dyDescent="0.35">
      <c r="A618" s="275"/>
      <c r="B618" s="275"/>
      <c r="C618" s="275"/>
      <c r="D618" s="443">
        <f>х!H$9</f>
        <v>86</v>
      </c>
      <c r="E618" s="444"/>
      <c r="F618" s="445" t="str">
        <f>х!I$9</f>
        <v>Абонемент платного питания №1 (Завтрак 1-4)</v>
      </c>
      <c r="G618" s="446"/>
      <c r="H618" s="446"/>
      <c r="I618" s="270"/>
      <c r="J618" s="13"/>
      <c r="K618" s="13"/>
      <c r="L618" s="289">
        <f>L595+1</f>
        <v>7</v>
      </c>
      <c r="M618" s="287">
        <f t="shared" si="92"/>
        <v>2</v>
      </c>
      <c r="N618" s="287">
        <v>1</v>
      </c>
    </row>
    <row r="619" spans="1:14" ht="11.5" hidden="1" customHeight="1" x14ac:dyDescent="0.35">
      <c r="A619" s="437" t="s">
        <v>3</v>
      </c>
      <c r="B619" s="438" t="s">
        <v>4</v>
      </c>
      <c r="C619" s="438"/>
      <c r="D619" s="438"/>
      <c r="E619" s="439" t="s">
        <v>5</v>
      </c>
      <c r="F619" s="440" t="s">
        <v>6</v>
      </c>
      <c r="G619" s="441" t="s">
        <v>7</v>
      </c>
      <c r="H619" s="442" t="s">
        <v>8</v>
      </c>
      <c r="L619" s="290">
        <f>L618</f>
        <v>7</v>
      </c>
      <c r="M619" s="287">
        <f t="shared" si="92"/>
        <v>2</v>
      </c>
      <c r="N619" s="287">
        <v>1</v>
      </c>
    </row>
    <row r="620" spans="1:14" ht="11.5" hidden="1" customHeight="1" x14ac:dyDescent="0.35">
      <c r="A620" s="437"/>
      <c r="B620" s="277" t="s">
        <v>9</v>
      </c>
      <c r="C620" s="278" t="s">
        <v>10</v>
      </c>
      <c r="D620" s="278" t="s">
        <v>11</v>
      </c>
      <c r="E620" s="439"/>
      <c r="F620" s="440"/>
      <c r="G620" s="441"/>
      <c r="H620" s="442"/>
      <c r="L620" s="290">
        <f t="shared" ref="L620:L640" si="94">L619</f>
        <v>7</v>
      </c>
      <c r="M620" s="287">
        <f t="shared" si="92"/>
        <v>2</v>
      </c>
      <c r="N620" s="287">
        <v>1</v>
      </c>
    </row>
    <row r="621" spans="1:14" ht="11.5" hidden="1" customHeight="1" x14ac:dyDescent="0.35">
      <c r="A621" s="50">
        <v>22</v>
      </c>
      <c r="B621" s="51">
        <v>0.05</v>
      </c>
      <c r="C621" s="51">
        <v>8.25</v>
      </c>
      <c r="D621" s="51">
        <v>0.08</v>
      </c>
      <c r="E621" s="50">
        <v>75</v>
      </c>
      <c r="F621" s="52" t="s">
        <v>347</v>
      </c>
      <c r="G621" s="159">
        <v>10</v>
      </c>
      <c r="H621" s="449">
        <f>D618</f>
        <v>86</v>
      </c>
      <c r="J621" s="23" t="e">
        <f>H621*J639/H639</f>
        <v>#DIV/0!</v>
      </c>
      <c r="L621" s="290">
        <f t="shared" si="94"/>
        <v>7</v>
      </c>
      <c r="M621" s="287">
        <f t="shared" si="92"/>
        <v>2</v>
      </c>
      <c r="N621" s="287" t="str">
        <f>F621</f>
        <v>Масло сливочное 10</v>
      </c>
    </row>
    <row r="622" spans="1:14" ht="11.5" hidden="1" customHeight="1" x14ac:dyDescent="0.35">
      <c r="A622" s="50">
        <v>175</v>
      </c>
      <c r="B622" s="51">
        <v>4.5999999999999996</v>
      </c>
      <c r="C622" s="51">
        <v>11.23</v>
      </c>
      <c r="D622" s="51">
        <v>25.38</v>
      </c>
      <c r="E622" s="50">
        <v>221</v>
      </c>
      <c r="F622" s="52" t="s">
        <v>188</v>
      </c>
      <c r="G622" s="390">
        <v>160</v>
      </c>
      <c r="H622" s="450"/>
      <c r="J622" s="23" t="e">
        <f>H622*J639/H639</f>
        <v>#DIV/0!</v>
      </c>
      <c r="L622" s="290">
        <f t="shared" si="94"/>
        <v>7</v>
      </c>
      <c r="M622" s="287">
        <f t="shared" si="92"/>
        <v>2</v>
      </c>
      <c r="N622" s="287" t="str">
        <f t="shared" ref="N622:N638" si="95">F622</f>
        <v>Каша молочная Дружба с маслом сливочным 150/10</v>
      </c>
    </row>
    <row r="623" spans="1:14" ht="11.5" hidden="1" customHeight="1" x14ac:dyDescent="0.35">
      <c r="A623" s="50">
        <v>629</v>
      </c>
      <c r="B623" s="51">
        <v>0.16</v>
      </c>
      <c r="C623" s="51">
        <v>0.03</v>
      </c>
      <c r="D623" s="51">
        <v>15.49</v>
      </c>
      <c r="E623" s="50">
        <v>64</v>
      </c>
      <c r="F623" s="52" t="s">
        <v>244</v>
      </c>
      <c r="G623" s="390">
        <v>222</v>
      </c>
      <c r="H623" s="450"/>
      <c r="J623" s="23" t="e">
        <f>H623*J639/H639</f>
        <v>#DIV/0!</v>
      </c>
      <c r="L623" s="290">
        <f t="shared" si="94"/>
        <v>7</v>
      </c>
      <c r="M623" s="287">
        <f t="shared" si="92"/>
        <v>2</v>
      </c>
      <c r="N623" s="287" t="str">
        <f t="shared" si="95"/>
        <v>Чай с сахаром с лимоном 200/15/7</v>
      </c>
    </row>
    <row r="624" spans="1:14" ht="11.5" hidden="1" customHeight="1" x14ac:dyDescent="0.35">
      <c r="A624" s="54" t="s">
        <v>16</v>
      </c>
      <c r="B624" s="51">
        <v>3.95</v>
      </c>
      <c r="C624" s="51">
        <v>0.5</v>
      </c>
      <c r="D624" s="51">
        <v>24.15</v>
      </c>
      <c r="E624" s="50">
        <v>118</v>
      </c>
      <c r="F624" s="52" t="s">
        <v>348</v>
      </c>
      <c r="G624" s="159">
        <v>50</v>
      </c>
      <c r="H624" s="450"/>
      <c r="J624" s="23" t="e">
        <f>H624*J639/H639</f>
        <v>#DIV/0!</v>
      </c>
      <c r="L624" s="290">
        <f t="shared" si="94"/>
        <v>7</v>
      </c>
      <c r="M624" s="287">
        <f t="shared" si="92"/>
        <v>2</v>
      </c>
      <c r="N624" s="287" t="str">
        <f t="shared" si="95"/>
        <v>Батон витаминизированный 50</v>
      </c>
    </row>
    <row r="625" spans="1:14" s="1" customFormat="1" ht="11.5" hidden="1" customHeight="1" x14ac:dyDescent="0.35">
      <c r="A625" s="17"/>
      <c r="B625" s="18"/>
      <c r="C625" s="18"/>
      <c r="D625" s="19"/>
      <c r="E625" s="17"/>
      <c r="F625" s="20"/>
      <c r="G625" s="149"/>
      <c r="H625" s="451"/>
      <c r="J625" s="23" t="e">
        <f>H625*J639/H639</f>
        <v>#DIV/0!</v>
      </c>
      <c r="L625" s="41">
        <f t="shared" si="94"/>
        <v>7</v>
      </c>
      <c r="M625" s="39">
        <f t="shared" si="92"/>
        <v>2</v>
      </c>
      <c r="N625" s="39">
        <f t="shared" si="95"/>
        <v>0</v>
      </c>
    </row>
    <row r="626" spans="1:14" s="1" customFormat="1" ht="11.5" hidden="1" customHeight="1" x14ac:dyDescent="0.35">
      <c r="A626" s="17"/>
      <c r="B626" s="18"/>
      <c r="C626" s="18"/>
      <c r="D626" s="18"/>
      <c r="E626" s="17"/>
      <c r="F626" s="20"/>
      <c r="G626" s="21"/>
      <c r="H626" s="451"/>
      <c r="J626" s="23" t="e">
        <f>H626*J639/H639</f>
        <v>#DIV/0!</v>
      </c>
      <c r="L626" s="41">
        <f t="shared" si="94"/>
        <v>7</v>
      </c>
      <c r="M626" s="39">
        <f t="shared" si="92"/>
        <v>2</v>
      </c>
      <c r="N626" s="39">
        <f t="shared" si="95"/>
        <v>0</v>
      </c>
    </row>
    <row r="627" spans="1:14" s="1" customFormat="1" ht="11.5" hidden="1" customHeight="1" x14ac:dyDescent="0.35">
      <c r="A627" s="17"/>
      <c r="B627" s="18"/>
      <c r="C627" s="18"/>
      <c r="D627" s="18"/>
      <c r="E627" s="17"/>
      <c r="F627" s="20"/>
      <c r="G627" s="24"/>
      <c r="H627" s="451"/>
      <c r="J627" s="23" t="e">
        <f>H627*J639/H639</f>
        <v>#DIV/0!</v>
      </c>
      <c r="L627" s="41">
        <f t="shared" si="94"/>
        <v>7</v>
      </c>
      <c r="M627" s="39">
        <f t="shared" si="92"/>
        <v>2</v>
      </c>
      <c r="N627" s="39">
        <f t="shared" si="95"/>
        <v>0</v>
      </c>
    </row>
    <row r="628" spans="1:14" s="1" customFormat="1" ht="11.5" hidden="1" customHeight="1" x14ac:dyDescent="0.35">
      <c r="A628" s="19"/>
      <c r="B628" s="18"/>
      <c r="C628" s="18"/>
      <c r="D628" s="18"/>
      <c r="E628" s="17"/>
      <c r="F628" s="20"/>
      <c r="G628" s="21"/>
      <c r="H628" s="451"/>
      <c r="J628" s="23" t="e">
        <f>H628*J639/H639</f>
        <v>#DIV/0!</v>
      </c>
      <c r="L628" s="41">
        <f t="shared" si="94"/>
        <v>7</v>
      </c>
      <c r="M628" s="39">
        <f t="shared" si="92"/>
        <v>2</v>
      </c>
      <c r="N628" s="39">
        <f t="shared" si="95"/>
        <v>0</v>
      </c>
    </row>
    <row r="629" spans="1:14" s="1" customFormat="1" ht="11.5" hidden="1" customHeight="1" x14ac:dyDescent="0.35">
      <c r="A629" s="19"/>
      <c r="B629" s="25"/>
      <c r="C629" s="25"/>
      <c r="D629" s="25"/>
      <c r="E629" s="26"/>
      <c r="F629" s="27"/>
      <c r="G629" s="27"/>
      <c r="H629" s="451"/>
      <c r="J629" s="23" t="e">
        <f>H629*J639/H639</f>
        <v>#DIV/0!</v>
      </c>
      <c r="L629" s="41">
        <f t="shared" si="94"/>
        <v>7</v>
      </c>
      <c r="M629" s="39">
        <f t="shared" si="92"/>
        <v>2</v>
      </c>
      <c r="N629" s="39">
        <f t="shared" si="95"/>
        <v>0</v>
      </c>
    </row>
    <row r="630" spans="1:14" s="1" customFormat="1" ht="11.5" hidden="1" customHeight="1" x14ac:dyDescent="0.35">
      <c r="A630" s="17"/>
      <c r="B630" s="18"/>
      <c r="C630" s="18"/>
      <c r="D630" s="18"/>
      <c r="E630" s="17"/>
      <c r="F630" s="20"/>
      <c r="G630" s="21"/>
      <c r="H630" s="451"/>
      <c r="J630" s="23" t="e">
        <f>H630*J639/H639</f>
        <v>#DIV/0!</v>
      </c>
      <c r="L630" s="41">
        <f t="shared" si="94"/>
        <v>7</v>
      </c>
      <c r="M630" s="39">
        <f t="shared" si="92"/>
        <v>2</v>
      </c>
      <c r="N630" s="39">
        <f t="shared" si="95"/>
        <v>0</v>
      </c>
    </row>
    <row r="631" spans="1:14" s="1" customFormat="1" ht="11.5" hidden="1" customHeight="1" x14ac:dyDescent="0.35">
      <c r="A631" s="17"/>
      <c r="B631" s="18"/>
      <c r="C631" s="18"/>
      <c r="D631" s="18"/>
      <c r="E631" s="17"/>
      <c r="F631" s="20"/>
      <c r="G631" s="24"/>
      <c r="H631" s="451"/>
      <c r="J631" s="23" t="e">
        <f>H631*J639/H639</f>
        <v>#DIV/0!</v>
      </c>
      <c r="L631" s="41">
        <f t="shared" si="94"/>
        <v>7</v>
      </c>
      <c r="M631" s="39">
        <f t="shared" si="92"/>
        <v>2</v>
      </c>
      <c r="N631" s="39">
        <f t="shared" si="95"/>
        <v>0</v>
      </c>
    </row>
    <row r="632" spans="1:14" s="1" customFormat="1" ht="11.5" hidden="1" customHeight="1" x14ac:dyDescent="0.35">
      <c r="A632" s="17"/>
      <c r="B632" s="18"/>
      <c r="C632" s="18"/>
      <c r="D632" s="18"/>
      <c r="E632" s="17"/>
      <c r="F632" s="20"/>
      <c r="G632" s="24"/>
      <c r="H632" s="451"/>
      <c r="J632" s="23" t="e">
        <f>H632*J639/H639</f>
        <v>#DIV/0!</v>
      </c>
      <c r="L632" s="41">
        <f t="shared" si="94"/>
        <v>7</v>
      </c>
      <c r="M632" s="39">
        <f t="shared" si="92"/>
        <v>2</v>
      </c>
      <c r="N632" s="39">
        <f t="shared" si="95"/>
        <v>0</v>
      </c>
    </row>
    <row r="633" spans="1:14" s="1" customFormat="1" ht="11.5" hidden="1" customHeight="1" x14ac:dyDescent="0.35">
      <c r="A633" s="19"/>
      <c r="B633" s="18"/>
      <c r="C633" s="18"/>
      <c r="D633" s="18"/>
      <c r="E633" s="17"/>
      <c r="F633" s="20"/>
      <c r="G633" s="21"/>
      <c r="H633" s="451"/>
      <c r="J633" s="23" t="e">
        <f>H633*J639/H639</f>
        <v>#DIV/0!</v>
      </c>
      <c r="L633" s="41">
        <f t="shared" si="94"/>
        <v>7</v>
      </c>
      <c r="M633" s="39">
        <f t="shared" si="92"/>
        <v>2</v>
      </c>
      <c r="N633" s="39">
        <f t="shared" si="95"/>
        <v>0</v>
      </c>
    </row>
    <row r="634" spans="1:14" s="1" customFormat="1" ht="11.5" hidden="1" customHeight="1" x14ac:dyDescent="0.25">
      <c r="A634" s="17"/>
      <c r="B634" s="18"/>
      <c r="C634" s="18"/>
      <c r="D634" s="18"/>
      <c r="E634" s="17"/>
      <c r="F634" s="28"/>
      <c r="G634" s="21"/>
      <c r="H634" s="451"/>
      <c r="J634" s="23" t="e">
        <f>H634*J639/H639</f>
        <v>#DIV/0!</v>
      </c>
      <c r="L634" s="41">
        <f t="shared" si="94"/>
        <v>7</v>
      </c>
      <c r="M634" s="39">
        <f t="shared" si="92"/>
        <v>2</v>
      </c>
      <c r="N634" s="39">
        <f t="shared" si="95"/>
        <v>0</v>
      </c>
    </row>
    <row r="635" spans="1:14" s="1" customFormat="1" ht="11.5" hidden="1" customHeight="1" x14ac:dyDescent="0.35">
      <c r="A635" s="19"/>
      <c r="B635" s="18"/>
      <c r="C635" s="18"/>
      <c r="D635" s="18"/>
      <c r="E635" s="17"/>
      <c r="F635" s="20"/>
      <c r="G635" s="21"/>
      <c r="H635" s="451"/>
      <c r="J635" s="23" t="e">
        <f>H635*J639/H639</f>
        <v>#DIV/0!</v>
      </c>
      <c r="L635" s="41">
        <f t="shared" si="94"/>
        <v>7</v>
      </c>
      <c r="M635" s="39">
        <f t="shared" si="92"/>
        <v>2</v>
      </c>
      <c r="N635" s="39">
        <f t="shared" si="95"/>
        <v>0</v>
      </c>
    </row>
    <row r="636" spans="1:14" s="1" customFormat="1" ht="11.5" hidden="1" customHeight="1" x14ac:dyDescent="0.25">
      <c r="A636" s="17"/>
      <c r="B636" s="18"/>
      <c r="C636" s="18"/>
      <c r="D636" s="18"/>
      <c r="E636" s="17"/>
      <c r="F636" s="28"/>
      <c r="G636" s="21"/>
      <c r="H636" s="451"/>
      <c r="J636" s="23" t="e">
        <f>H636*J639/H639</f>
        <v>#DIV/0!</v>
      </c>
      <c r="L636" s="41">
        <f t="shared" si="94"/>
        <v>7</v>
      </c>
      <c r="M636" s="39">
        <f t="shared" si="92"/>
        <v>2</v>
      </c>
      <c r="N636" s="39">
        <f t="shared" si="95"/>
        <v>0</v>
      </c>
    </row>
    <row r="637" spans="1:14" s="1" customFormat="1" ht="11.5" hidden="1" customHeight="1" x14ac:dyDescent="0.35">
      <c r="A637" s="19"/>
      <c r="B637" s="18"/>
      <c r="C637" s="18"/>
      <c r="D637" s="18"/>
      <c r="E637" s="17"/>
      <c r="F637" s="20"/>
      <c r="G637" s="21"/>
      <c r="H637" s="451"/>
      <c r="J637" s="23" t="e">
        <f>H637*J639/H639</f>
        <v>#DIV/0!</v>
      </c>
      <c r="L637" s="41">
        <f t="shared" si="94"/>
        <v>7</v>
      </c>
      <c r="M637" s="39">
        <f t="shared" si="92"/>
        <v>2</v>
      </c>
      <c r="N637" s="39">
        <f t="shared" si="95"/>
        <v>0</v>
      </c>
    </row>
    <row r="638" spans="1:14" s="1" customFormat="1" ht="11.5" hidden="1" customHeight="1" x14ac:dyDescent="0.35">
      <c r="A638" s="19"/>
      <c r="B638" s="18"/>
      <c r="C638" s="18"/>
      <c r="D638" s="18"/>
      <c r="E638" s="17"/>
      <c r="F638" s="20"/>
      <c r="G638" s="21"/>
      <c r="H638" s="451"/>
      <c r="J638" s="23" t="e">
        <f>H638*J639/H639</f>
        <v>#DIV/0!</v>
      </c>
      <c r="L638" s="41">
        <f t="shared" si="94"/>
        <v>7</v>
      </c>
      <c r="M638" s="39">
        <f t="shared" si="92"/>
        <v>2</v>
      </c>
      <c r="N638" s="39">
        <f t="shared" si="95"/>
        <v>0</v>
      </c>
    </row>
    <row r="639" spans="1:14" ht="11.5" hidden="1" customHeight="1" x14ac:dyDescent="0.35">
      <c r="A639" s="291"/>
      <c r="B639" s="292">
        <f>SUBTOTAL(9,B621:B638)</f>
        <v>0</v>
      </c>
      <c r="C639" s="292">
        <f t="shared" ref="C639:E639" si="96">SUBTOTAL(9,C621:C638)</f>
        <v>0</v>
      </c>
      <c r="D639" s="292">
        <f t="shared" si="96"/>
        <v>0</v>
      </c>
      <c r="E639" s="293">
        <f t="shared" si="96"/>
        <v>0</v>
      </c>
      <c r="F639" s="294" t="s">
        <v>18</v>
      </c>
      <c r="G639" s="295"/>
      <c r="H639" s="452"/>
      <c r="J639" s="32">
        <f>D618</f>
        <v>86</v>
      </c>
      <c r="L639" s="290">
        <f t="shared" si="94"/>
        <v>7</v>
      </c>
      <c r="M639" s="287">
        <f t="shared" si="92"/>
        <v>2</v>
      </c>
      <c r="N639" s="287">
        <v>1</v>
      </c>
    </row>
    <row r="640" spans="1:14" ht="11.5" hidden="1" customHeight="1" x14ac:dyDescent="0.35">
      <c r="A640" s="297"/>
      <c r="B640" s="298"/>
      <c r="C640" s="298"/>
      <c r="D640" s="298"/>
      <c r="E640" s="299"/>
      <c r="F640" s="300"/>
      <c r="G640" s="301"/>
      <c r="H640" s="302"/>
      <c r="J640" s="38"/>
      <c r="L640" s="290">
        <f t="shared" si="94"/>
        <v>7</v>
      </c>
      <c r="M640" s="287">
        <f t="shared" si="92"/>
        <v>2</v>
      </c>
      <c r="N640" s="287">
        <v>1</v>
      </c>
    </row>
    <row r="641" spans="1:14" s="1" customFormat="1" ht="21" hidden="1" x14ac:dyDescent="0.35">
      <c r="A641" s="14"/>
      <c r="B641" s="14"/>
      <c r="C641" s="14"/>
      <c r="D641" s="427">
        <f>х!H$10</f>
        <v>88</v>
      </c>
      <c r="E641" s="428"/>
      <c r="F641" s="429" t="str">
        <f>х!I$10</f>
        <v>Абонемент платного питания №2 (Завтрак 5-11)</v>
      </c>
      <c r="G641" s="430"/>
      <c r="H641" s="430"/>
      <c r="I641" s="13"/>
      <c r="J641" s="13"/>
      <c r="K641" s="13"/>
      <c r="L641" s="40">
        <f>L618+1</f>
        <v>8</v>
      </c>
      <c r="M641" s="39">
        <f t="shared" si="92"/>
        <v>2</v>
      </c>
      <c r="N641" s="39">
        <v>1</v>
      </c>
    </row>
    <row r="642" spans="1:14" s="1" customFormat="1" ht="11.5" hidden="1" customHeight="1" x14ac:dyDescent="0.35">
      <c r="A642" s="431" t="s">
        <v>3</v>
      </c>
      <c r="B642" s="432" t="s">
        <v>4</v>
      </c>
      <c r="C642" s="432"/>
      <c r="D642" s="432"/>
      <c r="E642" s="433" t="s">
        <v>5</v>
      </c>
      <c r="F642" s="434" t="s">
        <v>6</v>
      </c>
      <c r="G642" s="435" t="s">
        <v>7</v>
      </c>
      <c r="H642" s="436" t="s">
        <v>8</v>
      </c>
      <c r="L642" s="41">
        <f>L641</f>
        <v>8</v>
      </c>
      <c r="M642" s="39">
        <f t="shared" si="92"/>
        <v>2</v>
      </c>
      <c r="N642" s="39">
        <v>1</v>
      </c>
    </row>
    <row r="643" spans="1:14" s="1" customFormat="1" ht="11.5" hidden="1" customHeight="1" x14ac:dyDescent="0.35">
      <c r="A643" s="431"/>
      <c r="B643" s="15" t="s">
        <v>9</v>
      </c>
      <c r="C643" s="16" t="s">
        <v>10</v>
      </c>
      <c r="D643" s="16" t="s">
        <v>11</v>
      </c>
      <c r="E643" s="433"/>
      <c r="F643" s="434"/>
      <c r="G643" s="435"/>
      <c r="H643" s="436"/>
      <c r="L643" s="41">
        <f t="shared" ref="L643:L663" si="97">L642</f>
        <v>8</v>
      </c>
      <c r="M643" s="39">
        <f t="shared" si="92"/>
        <v>2</v>
      </c>
      <c r="N643" s="39">
        <v>1</v>
      </c>
    </row>
    <row r="644" spans="1:14" s="1" customFormat="1" ht="11.5" hidden="1" customHeight="1" x14ac:dyDescent="0.35">
      <c r="A644" s="50">
        <v>22</v>
      </c>
      <c r="B644" s="51">
        <v>0.05</v>
      </c>
      <c r="C644" s="51">
        <v>8.25</v>
      </c>
      <c r="D644" s="51">
        <v>0.08</v>
      </c>
      <c r="E644" s="50">
        <v>75</v>
      </c>
      <c r="F644" s="52" t="s">
        <v>187</v>
      </c>
      <c r="G644" s="49">
        <v>10</v>
      </c>
      <c r="H644" s="453">
        <f>D641</f>
        <v>88</v>
      </c>
      <c r="J644" s="23" t="e">
        <f>H644*J662/H662</f>
        <v>#DIV/0!</v>
      </c>
      <c r="L644" s="41">
        <f t="shared" si="97"/>
        <v>8</v>
      </c>
      <c r="M644" s="39">
        <f t="shared" si="92"/>
        <v>2</v>
      </c>
      <c r="N644" s="39" t="str">
        <f>F644</f>
        <v>Масло сливочное</v>
      </c>
    </row>
    <row r="645" spans="1:14" s="1" customFormat="1" ht="11.5" hidden="1" customHeight="1" x14ac:dyDescent="0.35">
      <c r="A645" s="50">
        <v>175</v>
      </c>
      <c r="B645" s="51">
        <v>6.12</v>
      </c>
      <c r="C645" s="51">
        <v>12.22</v>
      </c>
      <c r="D645" s="51">
        <v>33.76</v>
      </c>
      <c r="E645" s="50">
        <v>270</v>
      </c>
      <c r="F645" s="52" t="s">
        <v>245</v>
      </c>
      <c r="G645" s="53">
        <v>210</v>
      </c>
      <c r="H645" s="451"/>
      <c r="J645" s="23" t="e">
        <f>H645*J662/H662</f>
        <v>#DIV/0!</v>
      </c>
      <c r="L645" s="41">
        <f t="shared" si="97"/>
        <v>8</v>
      </c>
      <c r="M645" s="39">
        <f t="shared" si="92"/>
        <v>2</v>
      </c>
      <c r="N645" s="39" t="str">
        <f t="shared" ref="N645:N661" si="98">F645</f>
        <v>Каша молочная Дружба с маслом сливочным 200/10</v>
      </c>
    </row>
    <row r="646" spans="1:14" s="1" customFormat="1" ht="11.5" hidden="1" customHeight="1" x14ac:dyDescent="0.35">
      <c r="A646" s="50">
        <v>629</v>
      </c>
      <c r="B646" s="51">
        <v>0.16</v>
      </c>
      <c r="C646" s="51">
        <v>0.03</v>
      </c>
      <c r="D646" s="51">
        <v>15.49</v>
      </c>
      <c r="E646" s="50">
        <v>64</v>
      </c>
      <c r="F646" s="52" t="s">
        <v>244</v>
      </c>
      <c r="G646" s="53">
        <v>222</v>
      </c>
      <c r="H646" s="451"/>
      <c r="J646" s="23" t="e">
        <f>H646*J662/H662</f>
        <v>#DIV/0!</v>
      </c>
      <c r="L646" s="41">
        <f t="shared" si="97"/>
        <v>8</v>
      </c>
      <c r="M646" s="39">
        <f t="shared" si="92"/>
        <v>2</v>
      </c>
      <c r="N646" s="39" t="str">
        <f t="shared" si="98"/>
        <v>Чай с сахаром с лимоном 200/15/7</v>
      </c>
    </row>
    <row r="647" spans="1:14" s="1" customFormat="1" ht="11.5" hidden="1" customHeight="1" x14ac:dyDescent="0.35">
      <c r="A647" s="50">
        <v>424</v>
      </c>
      <c r="B647" s="51">
        <v>4.53</v>
      </c>
      <c r="C647" s="51">
        <v>6.7</v>
      </c>
      <c r="D647" s="51">
        <v>30.44</v>
      </c>
      <c r="E647" s="50">
        <v>198</v>
      </c>
      <c r="F647" s="52" t="s">
        <v>119</v>
      </c>
      <c r="G647" s="49">
        <v>50</v>
      </c>
      <c r="H647" s="451"/>
      <c r="J647" s="23" t="e">
        <f>H647*J662/H662</f>
        <v>#DIV/0!</v>
      </c>
      <c r="L647" s="41">
        <f t="shared" si="97"/>
        <v>8</v>
      </c>
      <c r="M647" s="39">
        <f t="shared" si="92"/>
        <v>2</v>
      </c>
      <c r="N647" s="39" t="str">
        <f t="shared" si="98"/>
        <v>Булочка Домашняя 50</v>
      </c>
    </row>
    <row r="648" spans="1:14" s="1" customFormat="1" ht="11.5" hidden="1" customHeight="1" x14ac:dyDescent="0.35">
      <c r="A648" s="54" t="s">
        <v>16</v>
      </c>
      <c r="B648" s="51">
        <v>3.95</v>
      </c>
      <c r="C648" s="51">
        <v>0.5</v>
      </c>
      <c r="D648" s="51">
        <v>24.15</v>
      </c>
      <c r="E648" s="50">
        <v>118</v>
      </c>
      <c r="F648" s="52" t="s">
        <v>348</v>
      </c>
      <c r="G648" s="49">
        <v>50</v>
      </c>
      <c r="H648" s="451"/>
      <c r="J648" s="23" t="e">
        <f>H648*J662/H662</f>
        <v>#DIV/0!</v>
      </c>
      <c r="L648" s="41">
        <f t="shared" si="97"/>
        <v>8</v>
      </c>
      <c r="M648" s="39">
        <f t="shared" si="92"/>
        <v>2</v>
      </c>
      <c r="N648" s="39" t="str">
        <f t="shared" si="98"/>
        <v>Батон витаминизированный 50</v>
      </c>
    </row>
    <row r="649" spans="1:14" s="1" customFormat="1" ht="11.5" hidden="1" customHeight="1" x14ac:dyDescent="0.35">
      <c r="A649" s="17"/>
      <c r="B649" s="18"/>
      <c r="C649" s="18"/>
      <c r="D649" s="18"/>
      <c r="E649" s="17"/>
      <c r="F649" s="20"/>
      <c r="G649" s="21"/>
      <c r="H649" s="451"/>
      <c r="J649" s="23" t="e">
        <f>H649*J662/H662</f>
        <v>#DIV/0!</v>
      </c>
      <c r="L649" s="41">
        <f t="shared" si="97"/>
        <v>8</v>
      </c>
      <c r="M649" s="39">
        <f t="shared" si="92"/>
        <v>2</v>
      </c>
      <c r="N649" s="39">
        <f t="shared" si="98"/>
        <v>0</v>
      </c>
    </row>
    <row r="650" spans="1:14" s="1" customFormat="1" ht="11.5" hidden="1" customHeight="1" x14ac:dyDescent="0.35">
      <c r="A650" s="17"/>
      <c r="B650" s="18"/>
      <c r="C650" s="18"/>
      <c r="D650" s="18"/>
      <c r="E650" s="17"/>
      <c r="F650" s="20"/>
      <c r="G650" s="24"/>
      <c r="H650" s="451"/>
      <c r="J650" s="23" t="e">
        <f>H650*J662/H662</f>
        <v>#DIV/0!</v>
      </c>
      <c r="L650" s="41">
        <f t="shared" si="97"/>
        <v>8</v>
      </c>
      <c r="M650" s="39">
        <f t="shared" si="92"/>
        <v>2</v>
      </c>
      <c r="N650" s="39">
        <f t="shared" si="98"/>
        <v>0</v>
      </c>
    </row>
    <row r="651" spans="1:14" s="1" customFormat="1" ht="11.5" hidden="1" customHeight="1" x14ac:dyDescent="0.35">
      <c r="A651" s="19"/>
      <c r="B651" s="18"/>
      <c r="C651" s="18"/>
      <c r="D651" s="18"/>
      <c r="E651" s="17"/>
      <c r="F651" s="20"/>
      <c r="G651" s="21"/>
      <c r="H651" s="451"/>
      <c r="J651" s="23" t="e">
        <f>H651*J662/H662</f>
        <v>#DIV/0!</v>
      </c>
      <c r="L651" s="41">
        <f t="shared" si="97"/>
        <v>8</v>
      </c>
      <c r="M651" s="39">
        <f t="shared" si="92"/>
        <v>2</v>
      </c>
      <c r="N651" s="39">
        <f t="shared" si="98"/>
        <v>0</v>
      </c>
    </row>
    <row r="652" spans="1:14" s="1" customFormat="1" ht="11.5" hidden="1" customHeight="1" x14ac:dyDescent="0.35">
      <c r="A652" s="19"/>
      <c r="B652" s="25"/>
      <c r="C652" s="25"/>
      <c r="D652" s="25"/>
      <c r="E652" s="26"/>
      <c r="F652" s="27"/>
      <c r="G652" s="27"/>
      <c r="H652" s="451"/>
      <c r="J652" s="23" t="e">
        <f>H652*J662/H662</f>
        <v>#DIV/0!</v>
      </c>
      <c r="L652" s="41">
        <f t="shared" si="97"/>
        <v>8</v>
      </c>
      <c r="M652" s="39">
        <f t="shared" si="92"/>
        <v>2</v>
      </c>
      <c r="N652" s="39">
        <f t="shared" si="98"/>
        <v>0</v>
      </c>
    </row>
    <row r="653" spans="1:14" s="1" customFormat="1" ht="11.5" hidden="1" customHeight="1" x14ac:dyDescent="0.35">
      <c r="A653" s="17"/>
      <c r="B653" s="18"/>
      <c r="C653" s="18"/>
      <c r="D653" s="18"/>
      <c r="E653" s="17"/>
      <c r="F653" s="20"/>
      <c r="G653" s="21"/>
      <c r="H653" s="451"/>
      <c r="J653" s="23" t="e">
        <f>H653*J662/H662</f>
        <v>#DIV/0!</v>
      </c>
      <c r="L653" s="41">
        <f t="shared" si="97"/>
        <v>8</v>
      </c>
      <c r="M653" s="39">
        <f t="shared" si="92"/>
        <v>2</v>
      </c>
      <c r="N653" s="39">
        <f t="shared" si="98"/>
        <v>0</v>
      </c>
    </row>
    <row r="654" spans="1:14" s="1" customFormat="1" ht="11.5" hidden="1" customHeight="1" x14ac:dyDescent="0.35">
      <c r="A654" s="17"/>
      <c r="B654" s="18"/>
      <c r="C654" s="18"/>
      <c r="D654" s="18"/>
      <c r="E654" s="17"/>
      <c r="F654" s="20"/>
      <c r="G654" s="24"/>
      <c r="H654" s="451"/>
      <c r="J654" s="23" t="e">
        <f>H654*J662/H662</f>
        <v>#DIV/0!</v>
      </c>
      <c r="L654" s="41">
        <f t="shared" si="97"/>
        <v>8</v>
      </c>
      <c r="M654" s="39">
        <f t="shared" si="92"/>
        <v>2</v>
      </c>
      <c r="N654" s="39">
        <f t="shared" si="98"/>
        <v>0</v>
      </c>
    </row>
    <row r="655" spans="1:14" s="1" customFormat="1" ht="11.5" hidden="1" customHeight="1" x14ac:dyDescent="0.35">
      <c r="A655" s="17"/>
      <c r="B655" s="18"/>
      <c r="C655" s="18"/>
      <c r="D655" s="18"/>
      <c r="E655" s="17"/>
      <c r="F655" s="20"/>
      <c r="G655" s="24"/>
      <c r="H655" s="451"/>
      <c r="J655" s="23" t="e">
        <f>H655*J662/H662</f>
        <v>#DIV/0!</v>
      </c>
      <c r="L655" s="41">
        <f t="shared" si="97"/>
        <v>8</v>
      </c>
      <c r="M655" s="39">
        <f t="shared" si="92"/>
        <v>2</v>
      </c>
      <c r="N655" s="39">
        <f t="shared" si="98"/>
        <v>0</v>
      </c>
    </row>
    <row r="656" spans="1:14" s="1" customFormat="1" ht="11.5" hidden="1" customHeight="1" x14ac:dyDescent="0.35">
      <c r="A656" s="19"/>
      <c r="B656" s="18"/>
      <c r="C656" s="18"/>
      <c r="D656" s="18"/>
      <c r="E656" s="17"/>
      <c r="F656" s="20"/>
      <c r="G656" s="21"/>
      <c r="H656" s="451"/>
      <c r="J656" s="23" t="e">
        <f>H656*J662/H662</f>
        <v>#DIV/0!</v>
      </c>
      <c r="L656" s="41">
        <f t="shared" si="97"/>
        <v>8</v>
      </c>
      <c r="M656" s="39">
        <f t="shared" si="92"/>
        <v>2</v>
      </c>
      <c r="N656" s="39">
        <f t="shared" si="98"/>
        <v>0</v>
      </c>
    </row>
    <row r="657" spans="1:22" s="1" customFormat="1" ht="11.5" hidden="1" customHeight="1" x14ac:dyDescent="0.25">
      <c r="A657" s="17"/>
      <c r="B657" s="18"/>
      <c r="C657" s="18"/>
      <c r="D657" s="18"/>
      <c r="E657" s="17"/>
      <c r="F657" s="28"/>
      <c r="G657" s="21"/>
      <c r="H657" s="451"/>
      <c r="J657" s="23" t="e">
        <f>H657*J662/H662</f>
        <v>#DIV/0!</v>
      </c>
      <c r="L657" s="41">
        <f t="shared" si="97"/>
        <v>8</v>
      </c>
      <c r="M657" s="39">
        <f t="shared" si="92"/>
        <v>2</v>
      </c>
      <c r="N657" s="39">
        <f t="shared" si="98"/>
        <v>0</v>
      </c>
    </row>
    <row r="658" spans="1:22" s="1" customFormat="1" ht="11.5" hidden="1" customHeight="1" x14ac:dyDescent="0.35">
      <c r="A658" s="19"/>
      <c r="B658" s="18"/>
      <c r="C658" s="18"/>
      <c r="D658" s="18"/>
      <c r="E658" s="17"/>
      <c r="F658" s="20"/>
      <c r="G658" s="21"/>
      <c r="H658" s="451"/>
      <c r="J658" s="23" t="e">
        <f>H658*J662/H662</f>
        <v>#DIV/0!</v>
      </c>
      <c r="L658" s="41">
        <f t="shared" si="97"/>
        <v>8</v>
      </c>
      <c r="M658" s="39">
        <f t="shared" si="92"/>
        <v>2</v>
      </c>
      <c r="N658" s="39">
        <f t="shared" si="98"/>
        <v>0</v>
      </c>
    </row>
    <row r="659" spans="1:22" s="1" customFormat="1" ht="11.5" hidden="1" customHeight="1" x14ac:dyDescent="0.25">
      <c r="A659" s="17"/>
      <c r="B659" s="18"/>
      <c r="C659" s="18"/>
      <c r="D659" s="18"/>
      <c r="E659" s="17"/>
      <c r="F659" s="28"/>
      <c r="G659" s="21"/>
      <c r="H659" s="451"/>
      <c r="J659" s="23" t="e">
        <f>H659*J662/H662</f>
        <v>#DIV/0!</v>
      </c>
      <c r="L659" s="41">
        <f t="shared" si="97"/>
        <v>8</v>
      </c>
      <c r="M659" s="39">
        <f t="shared" si="92"/>
        <v>2</v>
      </c>
      <c r="N659" s="39">
        <f t="shared" si="98"/>
        <v>0</v>
      </c>
    </row>
    <row r="660" spans="1:22" s="1" customFormat="1" ht="11.5" hidden="1" customHeight="1" x14ac:dyDescent="0.35">
      <c r="A660" s="19"/>
      <c r="B660" s="18"/>
      <c r="C660" s="18"/>
      <c r="D660" s="18"/>
      <c r="E660" s="17"/>
      <c r="F660" s="20"/>
      <c r="G660" s="21"/>
      <c r="H660" s="451"/>
      <c r="J660" s="23" t="e">
        <f>H660*J662/H662</f>
        <v>#DIV/0!</v>
      </c>
      <c r="L660" s="41">
        <f t="shared" si="97"/>
        <v>8</v>
      </c>
      <c r="M660" s="39">
        <f t="shared" si="92"/>
        <v>2</v>
      </c>
      <c r="N660" s="39">
        <f t="shared" si="98"/>
        <v>0</v>
      </c>
    </row>
    <row r="661" spans="1:22" s="1" customFormat="1" ht="11.5" hidden="1" customHeight="1" x14ac:dyDescent="0.35">
      <c r="A661" s="19"/>
      <c r="B661" s="18"/>
      <c r="C661" s="18"/>
      <c r="D661" s="18"/>
      <c r="E661" s="17"/>
      <c r="F661" s="20"/>
      <c r="G661" s="21"/>
      <c r="H661" s="451"/>
      <c r="J661" s="23" t="e">
        <f>H661*J662/H662</f>
        <v>#DIV/0!</v>
      </c>
      <c r="L661" s="41">
        <f t="shared" si="97"/>
        <v>8</v>
      </c>
      <c r="M661" s="39">
        <f t="shared" si="92"/>
        <v>2</v>
      </c>
      <c r="N661" s="39">
        <f t="shared" si="98"/>
        <v>0</v>
      </c>
    </row>
    <row r="662" spans="1:22" s="1" customFormat="1" ht="11.5" hidden="1" customHeight="1" x14ac:dyDescent="0.35">
      <c r="A662" s="19"/>
      <c r="B662" s="25">
        <f>SUBTOTAL(9,B644:B661)</f>
        <v>0</v>
      </c>
      <c r="C662" s="25">
        <f t="shared" ref="C662:E662" si="99">SUBTOTAL(9,C644:C661)</f>
        <v>0</v>
      </c>
      <c r="D662" s="25">
        <f t="shared" si="99"/>
        <v>0</v>
      </c>
      <c r="E662" s="26">
        <f t="shared" si="99"/>
        <v>0</v>
      </c>
      <c r="F662" s="29" t="s">
        <v>18</v>
      </c>
      <c r="G662" s="27"/>
      <c r="H662" s="454"/>
      <c r="J662" s="32">
        <f>D641</f>
        <v>88</v>
      </c>
      <c r="L662" s="41">
        <f t="shared" si="97"/>
        <v>8</v>
      </c>
      <c r="M662" s="39">
        <f t="shared" si="92"/>
        <v>2</v>
      </c>
      <c r="N662" s="39">
        <v>1</v>
      </c>
    </row>
    <row r="663" spans="1:22" s="1" customFormat="1" ht="11.5" hidden="1" customHeight="1" x14ac:dyDescent="0.35">
      <c r="A663" s="33"/>
      <c r="B663" s="34"/>
      <c r="C663" s="34"/>
      <c r="D663" s="34"/>
      <c r="E663" s="35"/>
      <c r="F663" s="36"/>
      <c r="G663" s="37"/>
      <c r="H663" s="38"/>
      <c r="J663" s="38"/>
      <c r="L663" s="41">
        <f t="shared" si="97"/>
        <v>8</v>
      </c>
      <c r="M663" s="39">
        <f t="shared" si="92"/>
        <v>2</v>
      </c>
      <c r="N663" s="39">
        <v>1</v>
      </c>
    </row>
    <row r="664" spans="1:22" ht="21" x14ac:dyDescent="0.35">
      <c r="A664" s="275"/>
      <c r="B664" s="275"/>
      <c r="C664" s="275"/>
      <c r="D664" s="443">
        <f>х!H$11</f>
        <v>132</v>
      </c>
      <c r="E664" s="444"/>
      <c r="F664" s="445" t="str">
        <f>х!I$11</f>
        <v>Абонемент платного питания №3 (Обед 5-11)</v>
      </c>
      <c r="G664" s="446"/>
      <c r="H664" s="446"/>
      <c r="I664" s="270"/>
      <c r="J664" s="13"/>
      <c r="K664" s="13"/>
      <c r="L664" s="289">
        <f>L641+1</f>
        <v>9</v>
      </c>
      <c r="M664" s="287">
        <f t="shared" si="92"/>
        <v>2</v>
      </c>
      <c r="N664" s="287">
        <v>1</v>
      </c>
    </row>
    <row r="665" spans="1:22" ht="11.5" customHeight="1" x14ac:dyDescent="0.35">
      <c r="A665" s="437" t="s">
        <v>3</v>
      </c>
      <c r="B665" s="438" t="s">
        <v>4</v>
      </c>
      <c r="C665" s="438"/>
      <c r="D665" s="438"/>
      <c r="E665" s="439" t="s">
        <v>5</v>
      </c>
      <c r="F665" s="440" t="s">
        <v>6</v>
      </c>
      <c r="G665" s="441" t="s">
        <v>7</v>
      </c>
      <c r="H665" s="442" t="s">
        <v>8</v>
      </c>
      <c r="L665" s="290">
        <f>L664</f>
        <v>9</v>
      </c>
      <c r="M665" s="287">
        <f t="shared" si="92"/>
        <v>2</v>
      </c>
      <c r="N665" s="287">
        <v>1</v>
      </c>
    </row>
    <row r="666" spans="1:22" ht="11.5" customHeight="1" x14ac:dyDescent="0.35">
      <c r="A666" s="437"/>
      <c r="B666" s="277" t="s">
        <v>9</v>
      </c>
      <c r="C666" s="278" t="s">
        <v>10</v>
      </c>
      <c r="D666" s="278" t="s">
        <v>11</v>
      </c>
      <c r="E666" s="439"/>
      <c r="F666" s="440"/>
      <c r="G666" s="441"/>
      <c r="H666" s="442"/>
      <c r="L666" s="290">
        <f t="shared" ref="L666:L686" si="100">L665</f>
        <v>9</v>
      </c>
      <c r="M666" s="287">
        <f t="shared" si="92"/>
        <v>2</v>
      </c>
      <c r="N666" s="287">
        <v>1</v>
      </c>
    </row>
    <row r="667" spans="1:22" ht="11.5" customHeight="1" x14ac:dyDescent="0.35">
      <c r="A667" s="234" t="s">
        <v>248</v>
      </c>
      <c r="B667" s="280">
        <v>1.95</v>
      </c>
      <c r="C667" s="280">
        <v>5.8</v>
      </c>
      <c r="D667" s="280">
        <v>13.73</v>
      </c>
      <c r="E667" s="240">
        <v>109</v>
      </c>
      <c r="F667" s="235" t="s">
        <v>171</v>
      </c>
      <c r="G667" s="404">
        <v>205</v>
      </c>
      <c r="H667" s="449">
        <f>D664</f>
        <v>132</v>
      </c>
      <c r="J667" s="23" t="e">
        <f>H667*J685/H685</f>
        <v>#DIV/0!</v>
      </c>
      <c r="L667" s="290">
        <f t="shared" si="100"/>
        <v>9</v>
      </c>
      <c r="M667" s="287">
        <f t="shared" si="92"/>
        <v>2</v>
      </c>
      <c r="N667" s="287" t="str">
        <f>F667</f>
        <v>Рассольник ленинградский со сметаной 200/5</v>
      </c>
    </row>
    <row r="668" spans="1:22" ht="11.5" customHeight="1" x14ac:dyDescent="0.35">
      <c r="A668" s="265" t="s">
        <v>249</v>
      </c>
      <c r="B668" s="266">
        <v>7.83</v>
      </c>
      <c r="C668" s="266">
        <v>7.43</v>
      </c>
      <c r="D668" s="266">
        <v>10.87</v>
      </c>
      <c r="E668" s="267">
        <v>142</v>
      </c>
      <c r="F668" s="317" t="s">
        <v>106</v>
      </c>
      <c r="G668" s="390">
        <v>90</v>
      </c>
      <c r="H668" s="450"/>
      <c r="J668" s="23" t="e">
        <f>H668*J685/H685</f>
        <v>#DIV/0!</v>
      </c>
      <c r="L668" s="290">
        <f t="shared" si="100"/>
        <v>9</v>
      </c>
      <c r="M668" s="287">
        <f t="shared" si="92"/>
        <v>2</v>
      </c>
      <c r="N668" s="287" t="str">
        <f t="shared" ref="N668:N684" si="101">F668</f>
        <v>Тефтели рыбные 60/30 (СОШ_2018)</v>
      </c>
      <c r="P668" s="54" t="s">
        <v>393</v>
      </c>
      <c r="Q668" s="51">
        <v>16.29</v>
      </c>
      <c r="R668" s="51">
        <v>8.4600000000000009</v>
      </c>
      <c r="S668" s="51">
        <v>2.4300000000000002</v>
      </c>
      <c r="T668" s="50">
        <v>151</v>
      </c>
      <c r="U668" s="268" t="s">
        <v>394</v>
      </c>
      <c r="V668" s="259">
        <v>90</v>
      </c>
    </row>
    <row r="669" spans="1:22" ht="11.5" customHeight="1" x14ac:dyDescent="0.35">
      <c r="A669" s="234" t="s">
        <v>287</v>
      </c>
      <c r="B669" s="280">
        <v>3.24</v>
      </c>
      <c r="C669" s="280">
        <v>5.56</v>
      </c>
      <c r="D669" s="280">
        <v>22</v>
      </c>
      <c r="E669" s="240">
        <v>152</v>
      </c>
      <c r="F669" s="235" t="s">
        <v>288</v>
      </c>
      <c r="G669" s="396">
        <v>150</v>
      </c>
      <c r="H669" s="450"/>
      <c r="J669" s="23" t="e">
        <f>H669*J685/H685</f>
        <v>#DIV/0!</v>
      </c>
      <c r="L669" s="290">
        <f t="shared" si="100"/>
        <v>9</v>
      </c>
      <c r="M669" s="287">
        <f t="shared" si="92"/>
        <v>2</v>
      </c>
      <c r="N669" s="287" t="str">
        <f t="shared" si="101"/>
        <v xml:space="preserve">Картофельное пюре </v>
      </c>
    </row>
    <row r="670" spans="1:22" ht="11.5" customHeight="1" x14ac:dyDescent="0.35">
      <c r="A670" s="50">
        <v>376</v>
      </c>
      <c r="B670" s="51">
        <v>7.0000000000000007E-2</v>
      </c>
      <c r="C670" s="51">
        <v>0.02</v>
      </c>
      <c r="D670" s="51">
        <v>15</v>
      </c>
      <c r="E670" s="50">
        <v>60</v>
      </c>
      <c r="F670" s="52" t="s">
        <v>115</v>
      </c>
      <c r="G670" s="390">
        <v>215</v>
      </c>
      <c r="H670" s="450"/>
      <c r="J670" s="23" t="e">
        <f>H670*J685/H685</f>
        <v>#DIV/0!</v>
      </c>
      <c r="L670" s="290">
        <f t="shared" si="100"/>
        <v>9</v>
      </c>
      <c r="M670" s="287">
        <f t="shared" si="92"/>
        <v>2</v>
      </c>
      <c r="N670" s="287" t="str">
        <f t="shared" si="101"/>
        <v>Чай с сахаром 200/15 (СОШ_2018)</v>
      </c>
    </row>
    <row r="671" spans="1:22" ht="11.5" customHeight="1" x14ac:dyDescent="0.35">
      <c r="A671" s="185" t="s">
        <v>235</v>
      </c>
      <c r="B671" s="285">
        <v>3.95</v>
      </c>
      <c r="C671" s="285">
        <v>0.5</v>
      </c>
      <c r="D671" s="285">
        <v>24.15</v>
      </c>
      <c r="E671" s="191">
        <v>118</v>
      </c>
      <c r="F671" s="173" t="s">
        <v>148</v>
      </c>
      <c r="G671" s="389">
        <v>50</v>
      </c>
      <c r="H671" s="450"/>
      <c r="J671" s="23" t="e">
        <f>H671*J685/H685</f>
        <v>#DIV/0!</v>
      </c>
      <c r="L671" s="290">
        <f t="shared" si="100"/>
        <v>9</v>
      </c>
      <c r="M671" s="287">
        <f t="shared" si="92"/>
        <v>2</v>
      </c>
      <c r="N671" s="287" t="str">
        <f t="shared" si="101"/>
        <v>Батон витаминизированный</v>
      </c>
    </row>
    <row r="672" spans="1:22" ht="11.5" customHeight="1" x14ac:dyDescent="0.35">
      <c r="A672" s="185" t="s">
        <v>235</v>
      </c>
      <c r="B672" s="285">
        <v>1.65</v>
      </c>
      <c r="C672" s="285">
        <v>0.3</v>
      </c>
      <c r="D672" s="285">
        <v>8.35</v>
      </c>
      <c r="E672" s="191">
        <v>44</v>
      </c>
      <c r="F672" s="173" t="s">
        <v>236</v>
      </c>
      <c r="G672" s="389">
        <v>25</v>
      </c>
      <c r="H672" s="450"/>
      <c r="J672" s="23" t="e">
        <f>H672*J685/H685</f>
        <v>#DIV/0!</v>
      </c>
      <c r="L672" s="290">
        <f t="shared" si="100"/>
        <v>9</v>
      </c>
      <c r="M672" s="287">
        <f t="shared" si="92"/>
        <v>2</v>
      </c>
      <c r="N672" s="287" t="str">
        <f t="shared" si="101"/>
        <v xml:space="preserve">Хлеб ржаной </v>
      </c>
    </row>
    <row r="673" spans="1:22" ht="11.5" customHeight="1" x14ac:dyDescent="0.35">
      <c r="A673" s="54" t="s">
        <v>416</v>
      </c>
      <c r="B673" s="51">
        <v>4.08</v>
      </c>
      <c r="C673" s="51">
        <v>7.51</v>
      </c>
      <c r="D673" s="51">
        <v>40.630000000000003</v>
      </c>
      <c r="E673" s="50">
        <v>247</v>
      </c>
      <c r="F673" s="321" t="s">
        <v>380</v>
      </c>
      <c r="G673" s="392">
        <v>60</v>
      </c>
      <c r="H673" s="450"/>
      <c r="J673" s="23" t="e">
        <f>H673*J685/H685</f>
        <v>#DIV/0!</v>
      </c>
      <c r="L673" s="290">
        <f t="shared" si="100"/>
        <v>9</v>
      </c>
      <c r="M673" s="287">
        <f t="shared" ref="M673:M736" si="102">M672</f>
        <v>2</v>
      </c>
      <c r="N673" s="287" t="str">
        <f t="shared" si="101"/>
        <v>Коржик молочный 60 Тагил (80 шк.)</v>
      </c>
      <c r="P673" s="54" t="s">
        <v>125</v>
      </c>
      <c r="Q673" s="51">
        <v>5</v>
      </c>
      <c r="R673" s="51">
        <v>4.59</v>
      </c>
      <c r="S673" s="51">
        <v>43.69</v>
      </c>
      <c r="T673" s="50">
        <v>240</v>
      </c>
      <c r="U673" s="52" t="s">
        <v>395</v>
      </c>
      <c r="V673" s="258">
        <v>50</v>
      </c>
    </row>
    <row r="674" spans="1:22" s="1" customFormat="1" ht="11.5" hidden="1" customHeight="1" x14ac:dyDescent="0.35">
      <c r="A674" s="19"/>
      <c r="B674" s="18"/>
      <c r="C674" s="18"/>
      <c r="D674" s="18"/>
      <c r="E674" s="17"/>
      <c r="F674" s="20"/>
      <c r="G674" s="149"/>
      <c r="H674" s="451"/>
      <c r="J674" s="23" t="e">
        <f>H674*J685/H685</f>
        <v>#DIV/0!</v>
      </c>
      <c r="L674" s="41">
        <f t="shared" si="100"/>
        <v>9</v>
      </c>
      <c r="M674" s="39">
        <f t="shared" si="102"/>
        <v>2</v>
      </c>
      <c r="N674" s="39">
        <f t="shared" si="101"/>
        <v>0</v>
      </c>
    </row>
    <row r="675" spans="1:22" s="1" customFormat="1" ht="11.5" hidden="1" customHeight="1" x14ac:dyDescent="0.35">
      <c r="A675" s="19"/>
      <c r="B675" s="25"/>
      <c r="C675" s="25"/>
      <c r="D675" s="25"/>
      <c r="E675" s="26"/>
      <c r="F675" s="42"/>
      <c r="G675" s="42"/>
      <c r="H675" s="451"/>
      <c r="J675" s="23" t="e">
        <f>H675*J685/H685</f>
        <v>#DIV/0!</v>
      </c>
      <c r="L675" s="41">
        <f t="shared" si="100"/>
        <v>9</v>
      </c>
      <c r="M675" s="39">
        <f t="shared" si="102"/>
        <v>2</v>
      </c>
      <c r="N675" s="39">
        <f t="shared" si="101"/>
        <v>0</v>
      </c>
    </row>
    <row r="676" spans="1:22" s="1" customFormat="1" ht="11.5" hidden="1" customHeight="1" x14ac:dyDescent="0.35">
      <c r="A676" s="17"/>
      <c r="B676" s="18"/>
      <c r="C676" s="18"/>
      <c r="D676" s="18"/>
      <c r="E676" s="17"/>
      <c r="F676" s="20"/>
      <c r="G676" s="21"/>
      <c r="H676" s="451"/>
      <c r="J676" s="23" t="e">
        <f>H676*J685/H685</f>
        <v>#DIV/0!</v>
      </c>
      <c r="L676" s="41">
        <f t="shared" si="100"/>
        <v>9</v>
      </c>
      <c r="M676" s="39">
        <f t="shared" si="102"/>
        <v>2</v>
      </c>
      <c r="N676" s="39">
        <f t="shared" si="101"/>
        <v>0</v>
      </c>
    </row>
    <row r="677" spans="1:22" s="1" customFormat="1" ht="11.5" hidden="1" customHeight="1" x14ac:dyDescent="0.35">
      <c r="A677" s="17"/>
      <c r="B677" s="18"/>
      <c r="C677" s="18"/>
      <c r="D677" s="18"/>
      <c r="E677" s="17"/>
      <c r="F677" s="20"/>
      <c r="G677" s="24"/>
      <c r="H677" s="451"/>
      <c r="J677" s="23" t="e">
        <f>H677*J685/H685</f>
        <v>#DIV/0!</v>
      </c>
      <c r="L677" s="41">
        <f t="shared" si="100"/>
        <v>9</v>
      </c>
      <c r="M677" s="39">
        <f t="shared" si="102"/>
        <v>2</v>
      </c>
      <c r="N677" s="39">
        <f t="shared" si="101"/>
        <v>0</v>
      </c>
    </row>
    <row r="678" spans="1:22" s="1" customFormat="1" ht="11.5" hidden="1" customHeight="1" x14ac:dyDescent="0.35">
      <c r="A678" s="17"/>
      <c r="B678" s="18"/>
      <c r="C678" s="18"/>
      <c r="D678" s="18"/>
      <c r="E678" s="17"/>
      <c r="F678" s="20"/>
      <c r="G678" s="24"/>
      <c r="H678" s="451"/>
      <c r="J678" s="23" t="e">
        <f>H678*J685/H685</f>
        <v>#DIV/0!</v>
      </c>
      <c r="L678" s="41">
        <f t="shared" si="100"/>
        <v>9</v>
      </c>
      <c r="M678" s="39">
        <f t="shared" si="102"/>
        <v>2</v>
      </c>
      <c r="N678" s="39">
        <f t="shared" si="101"/>
        <v>0</v>
      </c>
    </row>
    <row r="679" spans="1:22" s="1" customFormat="1" ht="11.5" hidden="1" customHeight="1" x14ac:dyDescent="0.35">
      <c r="A679" s="19"/>
      <c r="B679" s="18"/>
      <c r="C679" s="18"/>
      <c r="D679" s="18"/>
      <c r="E679" s="17"/>
      <c r="F679" s="20"/>
      <c r="G679" s="21"/>
      <c r="H679" s="451"/>
      <c r="J679" s="23" t="e">
        <f>H679*J685/H685</f>
        <v>#DIV/0!</v>
      </c>
      <c r="L679" s="41">
        <f t="shared" si="100"/>
        <v>9</v>
      </c>
      <c r="M679" s="39">
        <f t="shared" si="102"/>
        <v>2</v>
      </c>
      <c r="N679" s="39">
        <f t="shared" si="101"/>
        <v>0</v>
      </c>
    </row>
    <row r="680" spans="1:22" s="1" customFormat="1" ht="11.5" hidden="1" customHeight="1" x14ac:dyDescent="0.25">
      <c r="A680" s="17"/>
      <c r="B680" s="18"/>
      <c r="C680" s="18"/>
      <c r="D680" s="18"/>
      <c r="E680" s="17"/>
      <c r="F680" s="28"/>
      <c r="G680" s="21"/>
      <c r="H680" s="451"/>
      <c r="J680" s="23" t="e">
        <f>H680*J685/H685</f>
        <v>#DIV/0!</v>
      </c>
      <c r="L680" s="41">
        <f t="shared" si="100"/>
        <v>9</v>
      </c>
      <c r="M680" s="39">
        <f t="shared" si="102"/>
        <v>2</v>
      </c>
      <c r="N680" s="39">
        <f t="shared" si="101"/>
        <v>0</v>
      </c>
    </row>
    <row r="681" spans="1:22" s="1" customFormat="1" ht="11.5" hidden="1" customHeight="1" x14ac:dyDescent="0.35">
      <c r="A681" s="19"/>
      <c r="B681" s="18"/>
      <c r="C681" s="18"/>
      <c r="D681" s="18"/>
      <c r="E681" s="17"/>
      <c r="F681" s="20"/>
      <c r="G681" s="21"/>
      <c r="H681" s="451"/>
      <c r="J681" s="23" t="e">
        <f>H681*J685/H685</f>
        <v>#DIV/0!</v>
      </c>
      <c r="L681" s="41">
        <f t="shared" si="100"/>
        <v>9</v>
      </c>
      <c r="M681" s="39">
        <f t="shared" si="102"/>
        <v>2</v>
      </c>
      <c r="N681" s="39">
        <f t="shared" si="101"/>
        <v>0</v>
      </c>
    </row>
    <row r="682" spans="1:22" s="1" customFormat="1" ht="11.5" hidden="1" customHeight="1" x14ac:dyDescent="0.25">
      <c r="A682" s="17"/>
      <c r="B682" s="18"/>
      <c r="C682" s="18"/>
      <c r="D682" s="18"/>
      <c r="E682" s="17"/>
      <c r="F682" s="28"/>
      <c r="G682" s="21"/>
      <c r="H682" s="451"/>
      <c r="J682" s="23" t="e">
        <f>H682*J685/H685</f>
        <v>#DIV/0!</v>
      </c>
      <c r="L682" s="41">
        <f t="shared" si="100"/>
        <v>9</v>
      </c>
      <c r="M682" s="39">
        <f t="shared" si="102"/>
        <v>2</v>
      </c>
      <c r="N682" s="39">
        <f t="shared" si="101"/>
        <v>0</v>
      </c>
    </row>
    <row r="683" spans="1:22" s="1" customFormat="1" ht="11.5" hidden="1" customHeight="1" x14ac:dyDescent="0.35">
      <c r="A683" s="19"/>
      <c r="B683" s="18"/>
      <c r="C683" s="18"/>
      <c r="D683" s="18"/>
      <c r="E683" s="17"/>
      <c r="F683" s="20"/>
      <c r="G683" s="21"/>
      <c r="H683" s="451"/>
      <c r="J683" s="23" t="e">
        <f>H683*J685/H685</f>
        <v>#DIV/0!</v>
      </c>
      <c r="L683" s="41">
        <f t="shared" si="100"/>
        <v>9</v>
      </c>
      <c r="M683" s="39">
        <f t="shared" si="102"/>
        <v>2</v>
      </c>
      <c r="N683" s="39">
        <f t="shared" si="101"/>
        <v>0</v>
      </c>
    </row>
    <row r="684" spans="1:22" s="1" customFormat="1" ht="11.5" hidden="1" customHeight="1" x14ac:dyDescent="0.35">
      <c r="A684" s="19"/>
      <c r="B684" s="18"/>
      <c r="C684" s="18"/>
      <c r="D684" s="18"/>
      <c r="E684" s="17"/>
      <c r="F684" s="20"/>
      <c r="G684" s="21"/>
      <c r="H684" s="451"/>
      <c r="J684" s="23" t="e">
        <f>H684*J685/H685</f>
        <v>#DIV/0!</v>
      </c>
      <c r="L684" s="41">
        <f t="shared" si="100"/>
        <v>9</v>
      </c>
      <c r="M684" s="39">
        <f t="shared" si="102"/>
        <v>2</v>
      </c>
      <c r="N684" s="39">
        <f t="shared" si="101"/>
        <v>0</v>
      </c>
    </row>
    <row r="685" spans="1:22" ht="11.5" customHeight="1" x14ac:dyDescent="0.35">
      <c r="A685" s="291"/>
      <c r="B685" s="292">
        <f>SUBTOTAL(9,B667:B684)</f>
        <v>22.769999999999996</v>
      </c>
      <c r="C685" s="292">
        <f t="shared" ref="C685:E685" si="103">SUBTOTAL(9,C667:C684)</f>
        <v>27.119999999999997</v>
      </c>
      <c r="D685" s="292">
        <f t="shared" si="103"/>
        <v>134.72999999999999</v>
      </c>
      <c r="E685" s="293">
        <f t="shared" si="103"/>
        <v>872</v>
      </c>
      <c r="F685" s="294" t="s">
        <v>18</v>
      </c>
      <c r="G685" s="295"/>
      <c r="H685" s="452"/>
      <c r="J685" s="32">
        <f>D664</f>
        <v>132</v>
      </c>
      <c r="L685" s="290">
        <f t="shared" si="100"/>
        <v>9</v>
      </c>
      <c r="M685" s="287">
        <f t="shared" si="102"/>
        <v>2</v>
      </c>
      <c r="N685" s="287">
        <v>1</v>
      </c>
    </row>
    <row r="686" spans="1:22" ht="11.5" customHeight="1" x14ac:dyDescent="0.35">
      <c r="A686" s="297"/>
      <c r="B686" s="298"/>
      <c r="C686" s="298"/>
      <c r="D686" s="298"/>
      <c r="E686" s="299"/>
      <c r="F686" s="300"/>
      <c r="G686" s="301"/>
      <c r="H686" s="302"/>
      <c r="J686" s="38"/>
      <c r="L686" s="290">
        <f t="shared" si="100"/>
        <v>9</v>
      </c>
      <c r="M686" s="287">
        <f t="shared" si="102"/>
        <v>2</v>
      </c>
      <c r="N686" s="287">
        <v>1</v>
      </c>
    </row>
    <row r="687" spans="1:22" s="1" customFormat="1" ht="21" hidden="1" x14ac:dyDescent="0.35">
      <c r="A687" s="14"/>
      <c r="B687" s="14"/>
      <c r="C687" s="14"/>
      <c r="D687" s="427">
        <f>х!H$12</f>
        <v>125</v>
      </c>
      <c r="E687" s="428"/>
      <c r="F687" s="429" t="str">
        <f>х!I$12</f>
        <v>Абонемент платного питания №4 (СОШ № 9 (5-11))</v>
      </c>
      <c r="G687" s="430"/>
      <c r="H687" s="430"/>
      <c r="I687" s="13"/>
      <c r="J687" s="13"/>
      <c r="K687" s="13"/>
      <c r="L687" s="40">
        <f>L664+1</f>
        <v>10</v>
      </c>
      <c r="M687" s="39">
        <f t="shared" si="102"/>
        <v>2</v>
      </c>
      <c r="N687" s="39">
        <v>1</v>
      </c>
    </row>
    <row r="688" spans="1:22" s="1" customFormat="1" ht="11.5" hidden="1" customHeight="1" x14ac:dyDescent="0.35">
      <c r="A688" s="431" t="s">
        <v>3</v>
      </c>
      <c r="B688" s="432" t="s">
        <v>4</v>
      </c>
      <c r="C688" s="432"/>
      <c r="D688" s="432"/>
      <c r="E688" s="433" t="s">
        <v>5</v>
      </c>
      <c r="F688" s="434" t="s">
        <v>6</v>
      </c>
      <c r="G688" s="435" t="s">
        <v>7</v>
      </c>
      <c r="H688" s="436" t="s">
        <v>8</v>
      </c>
      <c r="L688" s="41">
        <f>L687</f>
        <v>10</v>
      </c>
      <c r="M688" s="39">
        <f t="shared" si="102"/>
        <v>2</v>
      </c>
      <c r="N688" s="39">
        <v>1</v>
      </c>
    </row>
    <row r="689" spans="1:14" s="1" customFormat="1" ht="11.5" hidden="1" customHeight="1" x14ac:dyDescent="0.35">
      <c r="A689" s="431"/>
      <c r="B689" s="15" t="s">
        <v>9</v>
      </c>
      <c r="C689" s="16" t="s">
        <v>10</v>
      </c>
      <c r="D689" s="16" t="s">
        <v>11</v>
      </c>
      <c r="E689" s="433"/>
      <c r="F689" s="434"/>
      <c r="G689" s="435"/>
      <c r="H689" s="436"/>
      <c r="L689" s="41">
        <f t="shared" ref="L689:L709" si="104">L688</f>
        <v>10</v>
      </c>
      <c r="M689" s="39">
        <f t="shared" si="102"/>
        <v>2</v>
      </c>
      <c r="N689" s="39">
        <v>1</v>
      </c>
    </row>
    <row r="690" spans="1:14" s="1" customFormat="1" ht="11.5" hidden="1" customHeight="1" x14ac:dyDescent="0.35">
      <c r="A690" s="50">
        <v>309</v>
      </c>
      <c r="B690" s="51">
        <v>10.61</v>
      </c>
      <c r="C690" s="51">
        <v>5.87</v>
      </c>
      <c r="D690" s="51">
        <v>5.58</v>
      </c>
      <c r="E690" s="50">
        <v>118</v>
      </c>
      <c r="F690" s="59" t="s">
        <v>334</v>
      </c>
      <c r="G690" s="148">
        <v>100</v>
      </c>
      <c r="H690" s="453">
        <f>D687</f>
        <v>125</v>
      </c>
      <c r="J690" s="23" t="e">
        <f>H690*J708/H708</f>
        <v>#DIV/0!</v>
      </c>
      <c r="L690" s="41">
        <f t="shared" si="104"/>
        <v>10</v>
      </c>
      <c r="M690" s="39">
        <f t="shared" si="102"/>
        <v>2</v>
      </c>
      <c r="N690" s="39" t="str">
        <f>F690</f>
        <v>Минтай, тушеный в томате с овощами 50/50</v>
      </c>
    </row>
    <row r="691" spans="1:14" s="1" customFormat="1" ht="11.5" hidden="1" customHeight="1" x14ac:dyDescent="0.35">
      <c r="A691" s="50">
        <v>472</v>
      </c>
      <c r="B691" s="51">
        <v>3.24</v>
      </c>
      <c r="C691" s="51">
        <v>5.56</v>
      </c>
      <c r="D691" s="51">
        <v>22</v>
      </c>
      <c r="E691" s="50">
        <v>152</v>
      </c>
      <c r="F691" s="59" t="s">
        <v>120</v>
      </c>
      <c r="G691" s="147">
        <v>150</v>
      </c>
      <c r="H691" s="451"/>
      <c r="J691" s="23" t="e">
        <f>H691*J708/H708</f>
        <v>#DIV/0!</v>
      </c>
      <c r="L691" s="41">
        <f t="shared" si="104"/>
        <v>10</v>
      </c>
      <c r="M691" s="39">
        <f t="shared" si="102"/>
        <v>2</v>
      </c>
      <c r="N691" s="39" t="str">
        <f t="shared" ref="N691:N707" si="105">F691</f>
        <v>Картофельное пюре 150</v>
      </c>
    </row>
    <row r="692" spans="1:14" s="1" customFormat="1" ht="11.5" hidden="1" customHeight="1" x14ac:dyDescent="0.35">
      <c r="A692" s="50">
        <v>628</v>
      </c>
      <c r="B692" s="51">
        <v>0.1</v>
      </c>
      <c r="C692" s="51">
        <v>0.03</v>
      </c>
      <c r="D692" s="51">
        <v>15.28</v>
      </c>
      <c r="E692" s="50">
        <v>62</v>
      </c>
      <c r="F692" s="52" t="s">
        <v>241</v>
      </c>
      <c r="G692" s="148">
        <v>215</v>
      </c>
      <c r="H692" s="451"/>
      <c r="J692" s="23" t="e">
        <f>H692*J708/H708</f>
        <v>#DIV/0!</v>
      </c>
      <c r="L692" s="41">
        <f t="shared" si="104"/>
        <v>10</v>
      </c>
      <c r="M692" s="39">
        <f t="shared" si="102"/>
        <v>2</v>
      </c>
      <c r="N692" s="39" t="str">
        <f t="shared" si="105"/>
        <v>Чай с сахаром 200/15</v>
      </c>
    </row>
    <row r="693" spans="1:14" s="1" customFormat="1" ht="11.5" hidden="1" customHeight="1" x14ac:dyDescent="0.35">
      <c r="A693" s="50">
        <v>406</v>
      </c>
      <c r="B693" s="51">
        <v>5.88</v>
      </c>
      <c r="C693" s="51">
        <v>2.68</v>
      </c>
      <c r="D693" s="51">
        <v>33.01</v>
      </c>
      <c r="E693" s="50">
        <v>176</v>
      </c>
      <c r="F693" s="52" t="s">
        <v>121</v>
      </c>
      <c r="G693" s="147">
        <v>75</v>
      </c>
      <c r="H693" s="451"/>
      <c r="J693" s="23" t="e">
        <f>H693*J708/H708</f>
        <v>#DIV/0!</v>
      </c>
      <c r="L693" s="41">
        <f t="shared" si="104"/>
        <v>10</v>
      </c>
      <c r="M693" s="39">
        <f t="shared" si="102"/>
        <v>2</v>
      </c>
      <c r="N693" s="39" t="str">
        <f t="shared" si="105"/>
        <v>Пирожок с картофелем 75</v>
      </c>
    </row>
    <row r="694" spans="1:14" s="1" customFormat="1" ht="11.5" hidden="1" customHeight="1" x14ac:dyDescent="0.35">
      <c r="A694" s="54" t="s">
        <v>16</v>
      </c>
      <c r="B694" s="51">
        <v>1.65</v>
      </c>
      <c r="C694" s="51">
        <v>0.3</v>
      </c>
      <c r="D694" s="51">
        <v>8.35</v>
      </c>
      <c r="E694" s="50">
        <v>44</v>
      </c>
      <c r="F694" s="52" t="s">
        <v>17</v>
      </c>
      <c r="G694" s="147">
        <v>25</v>
      </c>
      <c r="H694" s="451"/>
      <c r="J694" s="23" t="e">
        <f>H694*J708/H708</f>
        <v>#DIV/0!</v>
      </c>
      <c r="L694" s="41">
        <f t="shared" si="104"/>
        <v>10</v>
      </c>
      <c r="M694" s="39">
        <f t="shared" si="102"/>
        <v>2</v>
      </c>
      <c r="N694" s="39" t="str">
        <f t="shared" si="105"/>
        <v>Хлеб  ржаной 25</v>
      </c>
    </row>
    <row r="695" spans="1:14" s="1" customFormat="1" ht="11.5" hidden="1" customHeight="1" x14ac:dyDescent="0.35">
      <c r="A695" s="17"/>
      <c r="B695" s="18"/>
      <c r="C695" s="18"/>
      <c r="D695" s="18"/>
      <c r="E695" s="17"/>
      <c r="F695" s="20"/>
      <c r="G695" s="149"/>
      <c r="H695" s="451"/>
      <c r="J695" s="23" t="e">
        <f>H695*J708/H708</f>
        <v>#DIV/0!</v>
      </c>
      <c r="L695" s="41">
        <f t="shared" si="104"/>
        <v>10</v>
      </c>
      <c r="M695" s="39">
        <f t="shared" si="102"/>
        <v>2</v>
      </c>
      <c r="N695" s="39">
        <f t="shared" si="105"/>
        <v>0</v>
      </c>
    </row>
    <row r="696" spans="1:14" s="1" customFormat="1" ht="11.5" hidden="1" customHeight="1" x14ac:dyDescent="0.35">
      <c r="A696" s="17"/>
      <c r="B696" s="18"/>
      <c r="C696" s="18"/>
      <c r="D696" s="18"/>
      <c r="E696" s="17"/>
      <c r="F696" s="20"/>
      <c r="G696" s="150"/>
      <c r="H696" s="451"/>
      <c r="J696" s="23" t="e">
        <f>H696*J708/H708</f>
        <v>#DIV/0!</v>
      </c>
      <c r="L696" s="41">
        <f t="shared" si="104"/>
        <v>10</v>
      </c>
      <c r="M696" s="39">
        <f t="shared" si="102"/>
        <v>2</v>
      </c>
      <c r="N696" s="39">
        <f t="shared" si="105"/>
        <v>0</v>
      </c>
    </row>
    <row r="697" spans="1:14" s="1" customFormat="1" ht="11.5" hidden="1" customHeight="1" x14ac:dyDescent="0.35">
      <c r="A697" s="19"/>
      <c r="B697" s="18"/>
      <c r="C697" s="18"/>
      <c r="D697" s="18"/>
      <c r="E697" s="17"/>
      <c r="F697" s="20"/>
      <c r="G697" s="21"/>
      <c r="H697" s="451"/>
      <c r="J697" s="23" t="e">
        <f>H697*J708/H708</f>
        <v>#DIV/0!</v>
      </c>
      <c r="L697" s="41">
        <f t="shared" si="104"/>
        <v>10</v>
      </c>
      <c r="M697" s="39">
        <f t="shared" si="102"/>
        <v>2</v>
      </c>
      <c r="N697" s="39">
        <f t="shared" si="105"/>
        <v>0</v>
      </c>
    </row>
    <row r="698" spans="1:14" s="1" customFormat="1" ht="11.5" hidden="1" customHeight="1" x14ac:dyDescent="0.35">
      <c r="A698" s="19"/>
      <c r="B698" s="25"/>
      <c r="C698" s="25"/>
      <c r="D698" s="25"/>
      <c r="E698" s="26"/>
      <c r="F698" s="27"/>
      <c r="G698" s="27"/>
      <c r="H698" s="451"/>
      <c r="J698" s="23" t="e">
        <f>H698*J708/H708</f>
        <v>#DIV/0!</v>
      </c>
      <c r="L698" s="41">
        <f t="shared" si="104"/>
        <v>10</v>
      </c>
      <c r="M698" s="39">
        <f t="shared" si="102"/>
        <v>2</v>
      </c>
      <c r="N698" s="39">
        <f t="shared" si="105"/>
        <v>0</v>
      </c>
    </row>
    <row r="699" spans="1:14" s="1" customFormat="1" ht="11.5" hidden="1" customHeight="1" x14ac:dyDescent="0.35">
      <c r="A699" s="17"/>
      <c r="B699" s="18"/>
      <c r="C699" s="18"/>
      <c r="D699" s="18"/>
      <c r="E699" s="17"/>
      <c r="F699" s="20"/>
      <c r="G699" s="21"/>
      <c r="H699" s="451"/>
      <c r="J699" s="23" t="e">
        <f>H699*J708/H708</f>
        <v>#DIV/0!</v>
      </c>
      <c r="L699" s="41">
        <f t="shared" si="104"/>
        <v>10</v>
      </c>
      <c r="M699" s="39">
        <f t="shared" si="102"/>
        <v>2</v>
      </c>
      <c r="N699" s="39">
        <f t="shared" si="105"/>
        <v>0</v>
      </c>
    </row>
    <row r="700" spans="1:14" s="1" customFormat="1" ht="11.5" hidden="1" customHeight="1" x14ac:dyDescent="0.35">
      <c r="A700" s="17"/>
      <c r="B700" s="18"/>
      <c r="C700" s="18"/>
      <c r="D700" s="18"/>
      <c r="E700" s="17"/>
      <c r="F700" s="20"/>
      <c r="G700" s="24"/>
      <c r="H700" s="451"/>
      <c r="J700" s="23" t="e">
        <f>H700*J708/H708</f>
        <v>#DIV/0!</v>
      </c>
      <c r="L700" s="41">
        <f t="shared" si="104"/>
        <v>10</v>
      </c>
      <c r="M700" s="39">
        <f t="shared" si="102"/>
        <v>2</v>
      </c>
      <c r="N700" s="39">
        <f t="shared" si="105"/>
        <v>0</v>
      </c>
    </row>
    <row r="701" spans="1:14" s="1" customFormat="1" ht="11.5" hidden="1" customHeight="1" x14ac:dyDescent="0.35">
      <c r="A701" s="17"/>
      <c r="B701" s="18"/>
      <c r="C701" s="18"/>
      <c r="D701" s="18"/>
      <c r="E701" s="17"/>
      <c r="F701" s="20"/>
      <c r="G701" s="24"/>
      <c r="H701" s="451"/>
      <c r="J701" s="23" t="e">
        <f>H701*J708/H708</f>
        <v>#DIV/0!</v>
      </c>
      <c r="L701" s="41">
        <f t="shared" si="104"/>
        <v>10</v>
      </c>
      <c r="M701" s="39">
        <f t="shared" si="102"/>
        <v>2</v>
      </c>
      <c r="N701" s="39">
        <f t="shared" si="105"/>
        <v>0</v>
      </c>
    </row>
    <row r="702" spans="1:14" s="1" customFormat="1" ht="11.5" hidden="1" customHeight="1" x14ac:dyDescent="0.35">
      <c r="A702" s="19"/>
      <c r="B702" s="18"/>
      <c r="C702" s="18"/>
      <c r="D702" s="18"/>
      <c r="E702" s="17"/>
      <c r="F702" s="20"/>
      <c r="G702" s="21"/>
      <c r="H702" s="451"/>
      <c r="J702" s="23" t="e">
        <f>H702*J708/H708</f>
        <v>#DIV/0!</v>
      </c>
      <c r="L702" s="41">
        <f t="shared" si="104"/>
        <v>10</v>
      </c>
      <c r="M702" s="39">
        <f t="shared" si="102"/>
        <v>2</v>
      </c>
      <c r="N702" s="39">
        <f t="shared" si="105"/>
        <v>0</v>
      </c>
    </row>
    <row r="703" spans="1:14" s="1" customFormat="1" ht="11.5" hidden="1" customHeight="1" x14ac:dyDescent="0.25">
      <c r="A703" s="17"/>
      <c r="B703" s="18"/>
      <c r="C703" s="18"/>
      <c r="D703" s="18"/>
      <c r="E703" s="17"/>
      <c r="F703" s="28"/>
      <c r="G703" s="21"/>
      <c r="H703" s="451"/>
      <c r="J703" s="23" t="e">
        <f>H703*J708/H708</f>
        <v>#DIV/0!</v>
      </c>
      <c r="L703" s="41">
        <f t="shared" si="104"/>
        <v>10</v>
      </c>
      <c r="M703" s="39">
        <f t="shared" si="102"/>
        <v>2</v>
      </c>
      <c r="N703" s="39">
        <f t="shared" si="105"/>
        <v>0</v>
      </c>
    </row>
    <row r="704" spans="1:14" s="1" customFormat="1" ht="11.5" hidden="1" customHeight="1" x14ac:dyDescent="0.35">
      <c r="A704" s="19"/>
      <c r="B704" s="18"/>
      <c r="C704" s="18"/>
      <c r="D704" s="18"/>
      <c r="E704" s="17"/>
      <c r="F704" s="20"/>
      <c r="G704" s="21"/>
      <c r="H704" s="451"/>
      <c r="J704" s="23" t="e">
        <f>H704*J708/H708</f>
        <v>#DIV/0!</v>
      </c>
      <c r="L704" s="41">
        <f t="shared" si="104"/>
        <v>10</v>
      </c>
      <c r="M704" s="39">
        <f t="shared" si="102"/>
        <v>2</v>
      </c>
      <c r="N704" s="39">
        <f t="shared" si="105"/>
        <v>0</v>
      </c>
    </row>
    <row r="705" spans="1:14" s="1" customFormat="1" ht="11.5" hidden="1" customHeight="1" x14ac:dyDescent="0.25">
      <c r="A705" s="17"/>
      <c r="B705" s="18"/>
      <c r="C705" s="18"/>
      <c r="D705" s="18"/>
      <c r="E705" s="17"/>
      <c r="F705" s="28"/>
      <c r="G705" s="21"/>
      <c r="H705" s="451"/>
      <c r="J705" s="23" t="e">
        <f>H705*J708/H708</f>
        <v>#DIV/0!</v>
      </c>
      <c r="L705" s="41">
        <f t="shared" si="104"/>
        <v>10</v>
      </c>
      <c r="M705" s="39">
        <f t="shared" si="102"/>
        <v>2</v>
      </c>
      <c r="N705" s="39">
        <f t="shared" si="105"/>
        <v>0</v>
      </c>
    </row>
    <row r="706" spans="1:14" s="1" customFormat="1" ht="11.5" hidden="1" customHeight="1" x14ac:dyDescent="0.35">
      <c r="A706" s="19"/>
      <c r="B706" s="18"/>
      <c r="C706" s="18"/>
      <c r="D706" s="18"/>
      <c r="E706" s="17"/>
      <c r="F706" s="20"/>
      <c r="G706" s="21"/>
      <c r="H706" s="451"/>
      <c r="J706" s="23" t="e">
        <f>H706*J708/H708</f>
        <v>#DIV/0!</v>
      </c>
      <c r="L706" s="41">
        <f t="shared" si="104"/>
        <v>10</v>
      </c>
      <c r="M706" s="39">
        <f t="shared" si="102"/>
        <v>2</v>
      </c>
      <c r="N706" s="39">
        <f t="shared" si="105"/>
        <v>0</v>
      </c>
    </row>
    <row r="707" spans="1:14" s="1" customFormat="1" ht="11.5" hidden="1" customHeight="1" x14ac:dyDescent="0.35">
      <c r="A707" s="19"/>
      <c r="B707" s="18"/>
      <c r="C707" s="18"/>
      <c r="D707" s="18"/>
      <c r="E707" s="17"/>
      <c r="F707" s="20"/>
      <c r="G707" s="21"/>
      <c r="H707" s="451"/>
      <c r="J707" s="23" t="e">
        <f>H707*J708/H708</f>
        <v>#DIV/0!</v>
      </c>
      <c r="L707" s="41">
        <f t="shared" si="104"/>
        <v>10</v>
      </c>
      <c r="M707" s="39">
        <f t="shared" si="102"/>
        <v>2</v>
      </c>
      <c r="N707" s="39">
        <f t="shared" si="105"/>
        <v>0</v>
      </c>
    </row>
    <row r="708" spans="1:14" s="1" customFormat="1" ht="11.5" hidden="1" customHeight="1" x14ac:dyDescent="0.35">
      <c r="A708" s="19"/>
      <c r="B708" s="25">
        <f>SUBTOTAL(9,B690:B707)</f>
        <v>0</v>
      </c>
      <c r="C708" s="25">
        <f t="shared" ref="C708:E708" si="106">SUBTOTAL(9,C690:C707)</f>
        <v>0</v>
      </c>
      <c r="D708" s="25">
        <f t="shared" si="106"/>
        <v>0</v>
      </c>
      <c r="E708" s="26">
        <f t="shared" si="106"/>
        <v>0</v>
      </c>
      <c r="F708" s="29" t="s">
        <v>18</v>
      </c>
      <c r="G708" s="27"/>
      <c r="H708" s="454"/>
      <c r="J708" s="32">
        <f>D687</f>
        <v>125</v>
      </c>
      <c r="L708" s="41">
        <f t="shared" si="104"/>
        <v>10</v>
      </c>
      <c r="M708" s="39">
        <f t="shared" si="102"/>
        <v>2</v>
      </c>
      <c r="N708" s="39">
        <v>1</v>
      </c>
    </row>
    <row r="709" spans="1:14" s="1" customFormat="1" ht="11.5" hidden="1" customHeight="1" x14ac:dyDescent="0.35">
      <c r="A709" s="33"/>
      <c r="B709" s="34"/>
      <c r="C709" s="34"/>
      <c r="D709" s="34"/>
      <c r="E709" s="35"/>
      <c r="F709" s="36"/>
      <c r="G709" s="37"/>
      <c r="H709" s="38"/>
      <c r="J709" s="38"/>
      <c r="L709" s="41">
        <f t="shared" si="104"/>
        <v>10</v>
      </c>
      <c r="M709" s="39">
        <f t="shared" si="102"/>
        <v>2</v>
      </c>
      <c r="N709" s="39">
        <v>1</v>
      </c>
    </row>
    <row r="710" spans="1:14" s="1" customFormat="1" ht="21" hidden="1" x14ac:dyDescent="0.35">
      <c r="A710" s="14"/>
      <c r="B710" s="14"/>
      <c r="C710" s="14"/>
      <c r="D710" s="427">
        <f>х!H$13</f>
        <v>79</v>
      </c>
      <c r="E710" s="428"/>
      <c r="F710" s="429" t="str">
        <f>х!I$13</f>
        <v>Абонемент платного питания №5 (Обед 5-11)</v>
      </c>
      <c r="G710" s="430"/>
      <c r="H710" s="430"/>
      <c r="I710" s="13"/>
      <c r="J710" s="13"/>
      <c r="K710" s="13"/>
      <c r="L710" s="40">
        <f>L687+1</f>
        <v>11</v>
      </c>
      <c r="M710" s="39">
        <f t="shared" si="102"/>
        <v>2</v>
      </c>
      <c r="N710" s="39">
        <v>1</v>
      </c>
    </row>
    <row r="711" spans="1:14" s="1" customFormat="1" ht="11.5" hidden="1" customHeight="1" x14ac:dyDescent="0.35">
      <c r="A711" s="431" t="s">
        <v>3</v>
      </c>
      <c r="B711" s="432" t="s">
        <v>4</v>
      </c>
      <c r="C711" s="432"/>
      <c r="D711" s="432"/>
      <c r="E711" s="433" t="s">
        <v>5</v>
      </c>
      <c r="F711" s="434" t="s">
        <v>6</v>
      </c>
      <c r="G711" s="435" t="s">
        <v>7</v>
      </c>
      <c r="H711" s="436" t="s">
        <v>8</v>
      </c>
      <c r="L711" s="41">
        <f>L710</f>
        <v>11</v>
      </c>
      <c r="M711" s="39">
        <f t="shared" si="102"/>
        <v>2</v>
      </c>
      <c r="N711" s="39">
        <v>1</v>
      </c>
    </row>
    <row r="712" spans="1:14" s="1" customFormat="1" ht="11.5" hidden="1" customHeight="1" x14ac:dyDescent="0.35">
      <c r="A712" s="431"/>
      <c r="B712" s="15" t="s">
        <v>9</v>
      </c>
      <c r="C712" s="16" t="s">
        <v>10</v>
      </c>
      <c r="D712" s="16" t="s">
        <v>11</v>
      </c>
      <c r="E712" s="433"/>
      <c r="F712" s="434"/>
      <c r="G712" s="435"/>
      <c r="H712" s="436"/>
      <c r="L712" s="41">
        <f t="shared" ref="L712:L732" si="107">L711</f>
        <v>11</v>
      </c>
      <c r="M712" s="39">
        <f t="shared" si="102"/>
        <v>2</v>
      </c>
      <c r="N712" s="39">
        <v>1</v>
      </c>
    </row>
    <row r="713" spans="1:14" s="1" customFormat="1" ht="11.5" hidden="1" customHeight="1" x14ac:dyDescent="0.35">
      <c r="A713" s="50">
        <v>129</v>
      </c>
      <c r="B713" s="51">
        <v>2.41</v>
      </c>
      <c r="C713" s="51">
        <v>6.88</v>
      </c>
      <c r="D713" s="51">
        <v>17.12</v>
      </c>
      <c r="E713" s="50">
        <v>134</v>
      </c>
      <c r="F713" s="52" t="s">
        <v>357</v>
      </c>
      <c r="G713" s="147">
        <v>255</v>
      </c>
      <c r="H713" s="453">
        <f>D710</f>
        <v>79</v>
      </c>
      <c r="J713" s="23" t="e">
        <f>H713*J731/H731</f>
        <v>#DIV/0!</v>
      </c>
      <c r="L713" s="41">
        <f t="shared" si="107"/>
        <v>11</v>
      </c>
      <c r="M713" s="39">
        <f t="shared" si="102"/>
        <v>2</v>
      </c>
      <c r="N713" s="39" t="str">
        <f>F713</f>
        <v>Рассольник ленинградский со сметаной 250/5 (СОШ_2018)</v>
      </c>
    </row>
    <row r="714" spans="1:14" s="1" customFormat="1" ht="11.5" hidden="1" customHeight="1" x14ac:dyDescent="0.35">
      <c r="A714" s="50">
        <v>629</v>
      </c>
      <c r="B714" s="51">
        <v>0.16</v>
      </c>
      <c r="C714" s="51">
        <v>0.03</v>
      </c>
      <c r="D714" s="51">
        <v>15.49</v>
      </c>
      <c r="E714" s="50">
        <v>64</v>
      </c>
      <c r="F714" s="52" t="s">
        <v>244</v>
      </c>
      <c r="G714" s="53">
        <v>222</v>
      </c>
      <c r="H714" s="451"/>
      <c r="J714" s="23" t="e">
        <f>H714*J731/H731</f>
        <v>#DIV/0!</v>
      </c>
      <c r="L714" s="41">
        <f t="shared" si="107"/>
        <v>11</v>
      </c>
      <c r="M714" s="39">
        <f t="shared" si="102"/>
        <v>2</v>
      </c>
      <c r="N714" s="39" t="str">
        <f t="shared" ref="N714:N730" si="108">F714</f>
        <v>Чай с сахаром с лимоном 200/15/7</v>
      </c>
    </row>
    <row r="715" spans="1:14" s="1" customFormat="1" ht="11.5" hidden="1" customHeight="1" x14ac:dyDescent="0.35">
      <c r="A715" s="50">
        <v>406</v>
      </c>
      <c r="B715" s="51">
        <v>7.28</v>
      </c>
      <c r="C715" s="51">
        <v>7.76</v>
      </c>
      <c r="D715" s="51">
        <v>33.18</v>
      </c>
      <c r="E715" s="50">
        <v>229</v>
      </c>
      <c r="F715" s="52" t="s">
        <v>358</v>
      </c>
      <c r="G715" s="147">
        <v>100</v>
      </c>
      <c r="H715" s="451"/>
      <c r="J715" s="23" t="e">
        <f>H715*J731/H731</f>
        <v>#DIV/0!</v>
      </c>
      <c r="L715" s="41">
        <f t="shared" si="107"/>
        <v>11</v>
      </c>
      <c r="M715" s="39">
        <f t="shared" si="102"/>
        <v>2</v>
      </c>
      <c r="N715" s="39" t="str">
        <f t="shared" si="108"/>
        <v>Кулебяка с капустой 100</v>
      </c>
    </row>
    <row r="716" spans="1:14" s="1" customFormat="1" ht="11.5" hidden="1" customHeight="1" x14ac:dyDescent="0.35">
      <c r="A716" s="54" t="s">
        <v>16</v>
      </c>
      <c r="B716" s="51">
        <v>3.95</v>
      </c>
      <c r="C716" s="51">
        <v>0.5</v>
      </c>
      <c r="D716" s="51">
        <v>24.15</v>
      </c>
      <c r="E716" s="50">
        <v>118</v>
      </c>
      <c r="F716" s="52" t="s">
        <v>348</v>
      </c>
      <c r="G716" s="49">
        <v>50</v>
      </c>
      <c r="H716" s="451"/>
      <c r="J716" s="23" t="e">
        <f>H716*J731/H731</f>
        <v>#DIV/0!</v>
      </c>
      <c r="L716" s="41">
        <f t="shared" si="107"/>
        <v>11</v>
      </c>
      <c r="M716" s="39">
        <f t="shared" si="102"/>
        <v>2</v>
      </c>
      <c r="N716" s="39" t="str">
        <f t="shared" si="108"/>
        <v>Батон витаминизированный 50</v>
      </c>
    </row>
    <row r="717" spans="1:14" s="1" customFormat="1" ht="11.5" hidden="1" customHeight="1" x14ac:dyDescent="0.35">
      <c r="A717" s="17"/>
      <c r="B717" s="18"/>
      <c r="C717" s="18"/>
      <c r="D717" s="19"/>
      <c r="E717" s="17"/>
      <c r="F717" s="20"/>
      <c r="G717" s="149"/>
      <c r="H717" s="451"/>
      <c r="J717" s="23" t="e">
        <f>H717*J731/H731</f>
        <v>#DIV/0!</v>
      </c>
      <c r="L717" s="41">
        <f t="shared" si="107"/>
        <v>11</v>
      </c>
      <c r="M717" s="39">
        <f t="shared" si="102"/>
        <v>2</v>
      </c>
      <c r="N717" s="39">
        <f t="shared" si="108"/>
        <v>0</v>
      </c>
    </row>
    <row r="718" spans="1:14" s="1" customFormat="1" ht="11.5" hidden="1" customHeight="1" x14ac:dyDescent="0.35">
      <c r="A718" s="17"/>
      <c r="B718" s="18"/>
      <c r="C718" s="18"/>
      <c r="D718" s="18"/>
      <c r="E718" s="17"/>
      <c r="F718" s="20"/>
      <c r="G718" s="149"/>
      <c r="H718" s="451"/>
      <c r="J718" s="23" t="e">
        <f>H718*J731/H731</f>
        <v>#DIV/0!</v>
      </c>
      <c r="L718" s="41">
        <f t="shared" si="107"/>
        <v>11</v>
      </c>
      <c r="M718" s="39">
        <f t="shared" si="102"/>
        <v>2</v>
      </c>
      <c r="N718" s="39">
        <f t="shared" si="108"/>
        <v>0</v>
      </c>
    </row>
    <row r="719" spans="1:14" s="1" customFormat="1" ht="11.5" hidden="1" customHeight="1" x14ac:dyDescent="0.35">
      <c r="A719" s="17"/>
      <c r="B719" s="18"/>
      <c r="C719" s="18"/>
      <c r="D719" s="18"/>
      <c r="E719" s="17"/>
      <c r="F719" s="20"/>
      <c r="G719" s="150"/>
      <c r="H719" s="451"/>
      <c r="J719" s="23" t="e">
        <f>H719*J731/H731</f>
        <v>#DIV/0!</v>
      </c>
      <c r="L719" s="41">
        <f t="shared" si="107"/>
        <v>11</v>
      </c>
      <c r="M719" s="39">
        <f t="shared" si="102"/>
        <v>2</v>
      </c>
      <c r="N719" s="39">
        <f t="shared" si="108"/>
        <v>0</v>
      </c>
    </row>
    <row r="720" spans="1:14" s="1" customFormat="1" ht="11.5" hidden="1" customHeight="1" x14ac:dyDescent="0.35">
      <c r="A720" s="19"/>
      <c r="B720" s="18"/>
      <c r="C720" s="18"/>
      <c r="D720" s="18"/>
      <c r="E720" s="17"/>
      <c r="F720" s="20"/>
      <c r="G720" s="21"/>
      <c r="H720" s="451"/>
      <c r="J720" s="23" t="e">
        <f>H720*J731/H731</f>
        <v>#DIV/0!</v>
      </c>
      <c r="L720" s="41">
        <f t="shared" si="107"/>
        <v>11</v>
      </c>
      <c r="M720" s="39">
        <f t="shared" si="102"/>
        <v>2</v>
      </c>
      <c r="N720" s="39">
        <f t="shared" si="108"/>
        <v>0</v>
      </c>
    </row>
    <row r="721" spans="1:14" s="1" customFormat="1" ht="11.5" hidden="1" customHeight="1" x14ac:dyDescent="0.35">
      <c r="A721" s="19"/>
      <c r="B721" s="25"/>
      <c r="C721" s="25"/>
      <c r="D721" s="25"/>
      <c r="E721" s="26"/>
      <c r="F721" s="125"/>
      <c r="G721" s="125"/>
      <c r="H721" s="451"/>
      <c r="J721" s="23" t="e">
        <f>H721*J731/H731</f>
        <v>#DIV/0!</v>
      </c>
      <c r="L721" s="41">
        <f t="shared" si="107"/>
        <v>11</v>
      </c>
      <c r="M721" s="39">
        <f t="shared" si="102"/>
        <v>2</v>
      </c>
      <c r="N721" s="39">
        <f t="shared" si="108"/>
        <v>0</v>
      </c>
    </row>
    <row r="722" spans="1:14" s="1" customFormat="1" ht="11.5" hidden="1" customHeight="1" x14ac:dyDescent="0.35">
      <c r="A722" s="17"/>
      <c r="B722" s="18"/>
      <c r="C722" s="18"/>
      <c r="D722" s="18"/>
      <c r="E722" s="17"/>
      <c r="F722" s="20"/>
      <c r="G722" s="21"/>
      <c r="H722" s="451"/>
      <c r="J722" s="23" t="e">
        <f>H722*J731/H731</f>
        <v>#DIV/0!</v>
      </c>
      <c r="L722" s="41">
        <f t="shared" si="107"/>
        <v>11</v>
      </c>
      <c r="M722" s="39">
        <f t="shared" si="102"/>
        <v>2</v>
      </c>
      <c r="N722" s="39">
        <f t="shared" si="108"/>
        <v>0</v>
      </c>
    </row>
    <row r="723" spans="1:14" s="1" customFormat="1" ht="11.5" hidden="1" customHeight="1" x14ac:dyDescent="0.35">
      <c r="A723" s="17"/>
      <c r="B723" s="18"/>
      <c r="C723" s="18"/>
      <c r="D723" s="18"/>
      <c r="E723" s="17"/>
      <c r="F723" s="20"/>
      <c r="G723" s="24"/>
      <c r="H723" s="451"/>
      <c r="J723" s="23" t="e">
        <f>H723*J731/H731</f>
        <v>#DIV/0!</v>
      </c>
      <c r="L723" s="41">
        <f t="shared" si="107"/>
        <v>11</v>
      </c>
      <c r="M723" s="39">
        <f t="shared" si="102"/>
        <v>2</v>
      </c>
      <c r="N723" s="39">
        <f t="shared" si="108"/>
        <v>0</v>
      </c>
    </row>
    <row r="724" spans="1:14" s="1" customFormat="1" ht="11.5" hidden="1" customHeight="1" x14ac:dyDescent="0.35">
      <c r="A724" s="17"/>
      <c r="B724" s="18"/>
      <c r="C724" s="18"/>
      <c r="D724" s="18"/>
      <c r="E724" s="17"/>
      <c r="F724" s="20"/>
      <c r="G724" s="24"/>
      <c r="H724" s="451"/>
      <c r="J724" s="23" t="e">
        <f>H724*J731/H731</f>
        <v>#DIV/0!</v>
      </c>
      <c r="L724" s="41">
        <f t="shared" si="107"/>
        <v>11</v>
      </c>
      <c r="M724" s="39">
        <f t="shared" si="102"/>
        <v>2</v>
      </c>
      <c r="N724" s="39">
        <f t="shared" si="108"/>
        <v>0</v>
      </c>
    </row>
    <row r="725" spans="1:14" s="1" customFormat="1" ht="11.5" hidden="1" customHeight="1" x14ac:dyDescent="0.35">
      <c r="A725" s="19"/>
      <c r="B725" s="18"/>
      <c r="C725" s="18"/>
      <c r="D725" s="18"/>
      <c r="E725" s="17"/>
      <c r="F725" s="20"/>
      <c r="G725" s="21"/>
      <c r="H725" s="451"/>
      <c r="J725" s="23" t="e">
        <f>H725*J731/H731</f>
        <v>#DIV/0!</v>
      </c>
      <c r="L725" s="41">
        <f t="shared" si="107"/>
        <v>11</v>
      </c>
      <c r="M725" s="39">
        <f t="shared" si="102"/>
        <v>2</v>
      </c>
      <c r="N725" s="39">
        <f t="shared" si="108"/>
        <v>0</v>
      </c>
    </row>
    <row r="726" spans="1:14" s="1" customFormat="1" ht="11.5" hidden="1" customHeight="1" x14ac:dyDescent="0.25">
      <c r="A726" s="17"/>
      <c r="B726" s="18"/>
      <c r="C726" s="18"/>
      <c r="D726" s="18"/>
      <c r="E726" s="17"/>
      <c r="F726" s="28"/>
      <c r="G726" s="21"/>
      <c r="H726" s="451"/>
      <c r="J726" s="23" t="e">
        <f>H726*J731/H731</f>
        <v>#DIV/0!</v>
      </c>
      <c r="L726" s="41">
        <f t="shared" si="107"/>
        <v>11</v>
      </c>
      <c r="M726" s="39">
        <f t="shared" si="102"/>
        <v>2</v>
      </c>
      <c r="N726" s="39">
        <f t="shared" si="108"/>
        <v>0</v>
      </c>
    </row>
    <row r="727" spans="1:14" s="1" customFormat="1" ht="11.5" hidden="1" customHeight="1" x14ac:dyDescent="0.35">
      <c r="A727" s="19"/>
      <c r="B727" s="18"/>
      <c r="C727" s="18"/>
      <c r="D727" s="18"/>
      <c r="E727" s="17"/>
      <c r="F727" s="20"/>
      <c r="G727" s="21"/>
      <c r="H727" s="451"/>
      <c r="J727" s="23" t="e">
        <f>H727*J731/H731</f>
        <v>#DIV/0!</v>
      </c>
      <c r="L727" s="41">
        <f t="shared" si="107"/>
        <v>11</v>
      </c>
      <c r="M727" s="39">
        <f t="shared" si="102"/>
        <v>2</v>
      </c>
      <c r="N727" s="39">
        <f t="shared" si="108"/>
        <v>0</v>
      </c>
    </row>
    <row r="728" spans="1:14" s="1" customFormat="1" ht="11.5" hidden="1" customHeight="1" x14ac:dyDescent="0.25">
      <c r="A728" s="17"/>
      <c r="B728" s="18"/>
      <c r="C728" s="18"/>
      <c r="D728" s="18"/>
      <c r="E728" s="17"/>
      <c r="F728" s="28"/>
      <c r="G728" s="21"/>
      <c r="H728" s="451"/>
      <c r="J728" s="23" t="e">
        <f>H728*J731/H731</f>
        <v>#DIV/0!</v>
      </c>
      <c r="L728" s="41">
        <f t="shared" si="107"/>
        <v>11</v>
      </c>
      <c r="M728" s="39">
        <f t="shared" si="102"/>
        <v>2</v>
      </c>
      <c r="N728" s="39">
        <f t="shared" si="108"/>
        <v>0</v>
      </c>
    </row>
    <row r="729" spans="1:14" s="1" customFormat="1" ht="11.5" hidden="1" customHeight="1" x14ac:dyDescent="0.35">
      <c r="A729" s="19"/>
      <c r="B729" s="18"/>
      <c r="C729" s="18"/>
      <c r="D729" s="18"/>
      <c r="E729" s="17"/>
      <c r="F729" s="20"/>
      <c r="G729" s="21"/>
      <c r="H729" s="451"/>
      <c r="J729" s="23" t="e">
        <f>H729*J731/H731</f>
        <v>#DIV/0!</v>
      </c>
      <c r="L729" s="41">
        <f t="shared" si="107"/>
        <v>11</v>
      </c>
      <c r="M729" s="39">
        <f t="shared" si="102"/>
        <v>2</v>
      </c>
      <c r="N729" s="39">
        <f t="shared" si="108"/>
        <v>0</v>
      </c>
    </row>
    <row r="730" spans="1:14" s="1" customFormat="1" ht="11.5" hidden="1" customHeight="1" x14ac:dyDescent="0.35">
      <c r="A730" s="19"/>
      <c r="B730" s="18"/>
      <c r="C730" s="18"/>
      <c r="D730" s="18"/>
      <c r="E730" s="17"/>
      <c r="F730" s="20"/>
      <c r="G730" s="21"/>
      <c r="H730" s="451"/>
      <c r="J730" s="23" t="e">
        <f>H730*J731/H731</f>
        <v>#DIV/0!</v>
      </c>
      <c r="L730" s="41">
        <f t="shared" si="107"/>
        <v>11</v>
      </c>
      <c r="M730" s="39">
        <f t="shared" si="102"/>
        <v>2</v>
      </c>
      <c r="N730" s="39">
        <f t="shared" si="108"/>
        <v>0</v>
      </c>
    </row>
    <row r="731" spans="1:14" s="1" customFormat="1" ht="11.5" hidden="1" customHeight="1" x14ac:dyDescent="0.35">
      <c r="A731" s="19"/>
      <c r="B731" s="25">
        <f>SUBTOTAL(9,B713:B730)</f>
        <v>0</v>
      </c>
      <c r="C731" s="25">
        <f t="shared" ref="C731" si="109">SUBTOTAL(9,C713:C730)</f>
        <v>0</v>
      </c>
      <c r="D731" s="25">
        <f t="shared" ref="D731" si="110">SUBTOTAL(9,D713:D730)</f>
        <v>0</v>
      </c>
      <c r="E731" s="26">
        <f t="shared" ref="E731" si="111">SUBTOTAL(9,E713:E730)</f>
        <v>0</v>
      </c>
      <c r="F731" s="29" t="s">
        <v>18</v>
      </c>
      <c r="G731" s="125"/>
      <c r="H731" s="454"/>
      <c r="J731" s="32">
        <f>D710</f>
        <v>79</v>
      </c>
      <c r="L731" s="41">
        <f t="shared" si="107"/>
        <v>11</v>
      </c>
      <c r="M731" s="39">
        <f t="shared" si="102"/>
        <v>2</v>
      </c>
      <c r="N731" s="39">
        <v>1</v>
      </c>
    </row>
    <row r="732" spans="1:14" s="1" customFormat="1" ht="11.5" hidden="1" customHeight="1" x14ac:dyDescent="0.35">
      <c r="A732" s="33"/>
      <c r="B732" s="34"/>
      <c r="C732" s="34"/>
      <c r="D732" s="34"/>
      <c r="E732" s="35"/>
      <c r="F732" s="36"/>
      <c r="G732" s="37"/>
      <c r="H732" s="38"/>
      <c r="J732" s="38"/>
      <c r="L732" s="41">
        <f t="shared" si="107"/>
        <v>11</v>
      </c>
      <c r="M732" s="39">
        <f t="shared" si="102"/>
        <v>2</v>
      </c>
      <c r="N732" s="39">
        <v>1</v>
      </c>
    </row>
    <row r="733" spans="1:14" s="1" customFormat="1" ht="21" hidden="1" x14ac:dyDescent="0.35">
      <c r="A733" s="14"/>
      <c r="B733" s="14"/>
      <c r="C733" s="14"/>
      <c r="D733" s="427">
        <f>х!H$14</f>
        <v>48</v>
      </c>
      <c r="E733" s="428"/>
      <c r="F733" s="429" t="str">
        <f>х!I$14</f>
        <v>Абонемент платного питания №6 (Полдник 1-4)</v>
      </c>
      <c r="G733" s="430"/>
      <c r="H733" s="430"/>
      <c r="I733" s="13"/>
      <c r="J733" s="13"/>
      <c r="K733" s="13"/>
      <c r="L733" s="40">
        <f>L710+1</f>
        <v>12</v>
      </c>
      <c r="M733" s="39">
        <f t="shared" si="102"/>
        <v>2</v>
      </c>
      <c r="N733" s="39">
        <v>1</v>
      </c>
    </row>
    <row r="734" spans="1:14" s="1" customFormat="1" ht="11.5" hidden="1" customHeight="1" x14ac:dyDescent="0.35">
      <c r="A734" s="431" t="s">
        <v>3</v>
      </c>
      <c r="B734" s="432" t="s">
        <v>4</v>
      </c>
      <c r="C734" s="432"/>
      <c r="D734" s="432"/>
      <c r="E734" s="433" t="s">
        <v>5</v>
      </c>
      <c r="F734" s="434" t="s">
        <v>6</v>
      </c>
      <c r="G734" s="435" t="s">
        <v>7</v>
      </c>
      <c r="H734" s="436" t="s">
        <v>8</v>
      </c>
      <c r="L734" s="41">
        <f>L733</f>
        <v>12</v>
      </c>
      <c r="M734" s="39">
        <f t="shared" si="102"/>
        <v>2</v>
      </c>
      <c r="N734" s="39">
        <v>1</v>
      </c>
    </row>
    <row r="735" spans="1:14" s="1" customFormat="1" ht="11.5" hidden="1" customHeight="1" x14ac:dyDescent="0.35">
      <c r="A735" s="431"/>
      <c r="B735" s="15" t="s">
        <v>9</v>
      </c>
      <c r="C735" s="16" t="s">
        <v>10</v>
      </c>
      <c r="D735" s="16" t="s">
        <v>11</v>
      </c>
      <c r="E735" s="433"/>
      <c r="F735" s="434"/>
      <c r="G735" s="435"/>
      <c r="H735" s="436"/>
      <c r="L735" s="41">
        <f t="shared" ref="L735:L755" si="112">L734</f>
        <v>12</v>
      </c>
      <c r="M735" s="39">
        <f t="shared" si="102"/>
        <v>2</v>
      </c>
      <c r="N735" s="39">
        <v>1</v>
      </c>
    </row>
    <row r="736" spans="1:14" s="1" customFormat="1" ht="11.5" hidden="1" customHeight="1" x14ac:dyDescent="0.35">
      <c r="A736" s="76">
        <v>10</v>
      </c>
      <c r="B736" s="77">
        <v>11.63</v>
      </c>
      <c r="C736" s="77">
        <v>14.44</v>
      </c>
      <c r="D736" s="77">
        <v>46.88</v>
      </c>
      <c r="E736" s="78">
        <v>362</v>
      </c>
      <c r="F736" s="79" t="s">
        <v>138</v>
      </c>
      <c r="G736" s="151">
        <v>125</v>
      </c>
      <c r="H736" s="453">
        <f>D733</f>
        <v>48</v>
      </c>
      <c r="J736" s="23" t="e">
        <f>H736*J754/H754</f>
        <v>#DIV/0!</v>
      </c>
      <c r="L736" s="41">
        <f t="shared" si="112"/>
        <v>12</v>
      </c>
      <c r="M736" s="39">
        <f t="shared" si="102"/>
        <v>2</v>
      </c>
      <c r="N736" s="39" t="str">
        <f>F736</f>
        <v>Пицца с картофелем по-тагильски</v>
      </c>
    </row>
    <row r="737" spans="1:14" s="1" customFormat="1" ht="11.5" hidden="1" customHeight="1" x14ac:dyDescent="0.35">
      <c r="A737" s="85" t="s">
        <v>16</v>
      </c>
      <c r="B737" s="86">
        <v>1</v>
      </c>
      <c r="C737" s="86"/>
      <c r="D737" s="86">
        <v>20.2</v>
      </c>
      <c r="E737" s="87">
        <v>85</v>
      </c>
      <c r="F737" s="88" t="s">
        <v>139</v>
      </c>
      <c r="G737" s="155">
        <v>200</v>
      </c>
      <c r="H737" s="451"/>
      <c r="J737" s="23" t="e">
        <f>H737*J754/H754</f>
        <v>#DIV/0!</v>
      </c>
      <c r="L737" s="41">
        <f t="shared" si="112"/>
        <v>12</v>
      </c>
      <c r="M737" s="39">
        <f t="shared" ref="M737:M800" si="113">M736</f>
        <v>2</v>
      </c>
      <c r="N737" s="39" t="str">
        <f t="shared" ref="N737:N753" si="114">F737</f>
        <v>Сок в ассортименте</v>
      </c>
    </row>
    <row r="738" spans="1:14" s="1" customFormat="1" ht="11.5" hidden="1" customHeight="1" x14ac:dyDescent="0.35">
      <c r="A738" s="17"/>
      <c r="B738" s="18"/>
      <c r="C738" s="18"/>
      <c r="D738" s="18"/>
      <c r="E738" s="17"/>
      <c r="F738" s="20"/>
      <c r="G738" s="156"/>
      <c r="H738" s="451"/>
      <c r="J738" s="23" t="e">
        <f>H738*J754/H754</f>
        <v>#DIV/0!</v>
      </c>
      <c r="L738" s="41">
        <f t="shared" si="112"/>
        <v>12</v>
      </c>
      <c r="M738" s="39">
        <f t="shared" si="113"/>
        <v>2</v>
      </c>
      <c r="N738" s="39">
        <f t="shared" si="114"/>
        <v>0</v>
      </c>
    </row>
    <row r="739" spans="1:14" s="1" customFormat="1" ht="11.5" hidden="1" customHeight="1" x14ac:dyDescent="0.35">
      <c r="A739" s="19"/>
      <c r="B739" s="18"/>
      <c r="C739" s="18"/>
      <c r="D739" s="18"/>
      <c r="E739" s="17"/>
      <c r="F739" s="20"/>
      <c r="G739" s="157"/>
      <c r="H739" s="451"/>
      <c r="J739" s="23" t="e">
        <f>H739*J754/H754</f>
        <v>#DIV/0!</v>
      </c>
      <c r="L739" s="41">
        <f t="shared" si="112"/>
        <v>12</v>
      </c>
      <c r="M739" s="39">
        <f t="shared" si="113"/>
        <v>2</v>
      </c>
      <c r="N739" s="39">
        <f t="shared" si="114"/>
        <v>0</v>
      </c>
    </row>
    <row r="740" spans="1:14" s="1" customFormat="1" ht="11.5" hidden="1" customHeight="1" x14ac:dyDescent="0.35">
      <c r="A740" s="17"/>
      <c r="B740" s="18"/>
      <c r="C740" s="18"/>
      <c r="D740" s="19"/>
      <c r="E740" s="17"/>
      <c r="F740" s="20"/>
      <c r="G740" s="157"/>
      <c r="H740" s="451"/>
      <c r="J740" s="23" t="e">
        <f>H740*J754/H754</f>
        <v>#DIV/0!</v>
      </c>
      <c r="L740" s="41">
        <f t="shared" si="112"/>
        <v>12</v>
      </c>
      <c r="M740" s="39">
        <f t="shared" si="113"/>
        <v>2</v>
      </c>
      <c r="N740" s="39">
        <f t="shared" si="114"/>
        <v>0</v>
      </c>
    </row>
    <row r="741" spans="1:14" s="1" customFormat="1" ht="11.5" hidden="1" customHeight="1" x14ac:dyDescent="0.35">
      <c r="A741" s="17"/>
      <c r="B741" s="18"/>
      <c r="C741" s="18"/>
      <c r="D741" s="18"/>
      <c r="E741" s="17"/>
      <c r="F741" s="20"/>
      <c r="G741" s="157"/>
      <c r="H741" s="451"/>
      <c r="J741" s="23" t="e">
        <f>H741*J754/H754</f>
        <v>#DIV/0!</v>
      </c>
      <c r="L741" s="41">
        <f t="shared" si="112"/>
        <v>12</v>
      </c>
      <c r="M741" s="39">
        <f t="shared" si="113"/>
        <v>2</v>
      </c>
      <c r="N741" s="39">
        <f t="shared" si="114"/>
        <v>0</v>
      </c>
    </row>
    <row r="742" spans="1:14" s="1" customFormat="1" ht="11.5" hidden="1" customHeight="1" x14ac:dyDescent="0.35">
      <c r="A742" s="17"/>
      <c r="B742" s="18"/>
      <c r="C742" s="18"/>
      <c r="D742" s="18"/>
      <c r="E742" s="17"/>
      <c r="F742" s="20"/>
      <c r="G742" s="24"/>
      <c r="H742" s="451"/>
      <c r="J742" s="23" t="e">
        <f>H742*J754/H754</f>
        <v>#DIV/0!</v>
      </c>
      <c r="L742" s="41">
        <f t="shared" si="112"/>
        <v>12</v>
      </c>
      <c r="M742" s="39">
        <f t="shared" si="113"/>
        <v>2</v>
      </c>
      <c r="N742" s="39">
        <f t="shared" si="114"/>
        <v>0</v>
      </c>
    </row>
    <row r="743" spans="1:14" s="1" customFormat="1" ht="11.5" hidden="1" customHeight="1" x14ac:dyDescent="0.35">
      <c r="A743" s="19"/>
      <c r="B743" s="18"/>
      <c r="C743" s="18"/>
      <c r="D743" s="18"/>
      <c r="E743" s="17"/>
      <c r="F743" s="20"/>
      <c r="G743" s="21"/>
      <c r="H743" s="451"/>
      <c r="J743" s="23" t="e">
        <f>H743*J754/H754</f>
        <v>#DIV/0!</v>
      </c>
      <c r="L743" s="41">
        <f t="shared" si="112"/>
        <v>12</v>
      </c>
      <c r="M743" s="39">
        <f t="shared" si="113"/>
        <v>2</v>
      </c>
      <c r="N743" s="39">
        <f t="shared" si="114"/>
        <v>0</v>
      </c>
    </row>
    <row r="744" spans="1:14" s="1" customFormat="1" ht="11.5" hidden="1" customHeight="1" x14ac:dyDescent="0.35">
      <c r="A744" s="19"/>
      <c r="B744" s="25"/>
      <c r="C744" s="25"/>
      <c r="D744" s="25"/>
      <c r="E744" s="26"/>
      <c r="F744" s="42"/>
      <c r="G744" s="42"/>
      <c r="H744" s="451"/>
      <c r="J744" s="23" t="e">
        <f>H744*J754/H754</f>
        <v>#DIV/0!</v>
      </c>
      <c r="L744" s="41">
        <f t="shared" si="112"/>
        <v>12</v>
      </c>
      <c r="M744" s="39">
        <f t="shared" si="113"/>
        <v>2</v>
      </c>
      <c r="N744" s="39">
        <f t="shared" si="114"/>
        <v>0</v>
      </c>
    </row>
    <row r="745" spans="1:14" s="1" customFormat="1" ht="11.5" hidden="1" customHeight="1" x14ac:dyDescent="0.35">
      <c r="A745" s="17"/>
      <c r="B745" s="18"/>
      <c r="C745" s="18"/>
      <c r="D745" s="18"/>
      <c r="E745" s="17"/>
      <c r="F745" s="20"/>
      <c r="G745" s="21"/>
      <c r="H745" s="451"/>
      <c r="J745" s="23" t="e">
        <f>H745*J754/H754</f>
        <v>#DIV/0!</v>
      </c>
      <c r="L745" s="41">
        <f t="shared" si="112"/>
        <v>12</v>
      </c>
      <c r="M745" s="39">
        <f t="shared" si="113"/>
        <v>2</v>
      </c>
      <c r="N745" s="39">
        <f t="shared" si="114"/>
        <v>0</v>
      </c>
    </row>
    <row r="746" spans="1:14" s="1" customFormat="1" ht="11.5" hidden="1" customHeight="1" x14ac:dyDescent="0.35">
      <c r="A746" s="17"/>
      <c r="B746" s="18"/>
      <c r="C746" s="18"/>
      <c r="D746" s="18"/>
      <c r="E746" s="17"/>
      <c r="F746" s="20"/>
      <c r="G746" s="24"/>
      <c r="H746" s="451"/>
      <c r="J746" s="23" t="e">
        <f>H746*J754/H754</f>
        <v>#DIV/0!</v>
      </c>
      <c r="L746" s="41">
        <f t="shared" si="112"/>
        <v>12</v>
      </c>
      <c r="M746" s="39">
        <f t="shared" si="113"/>
        <v>2</v>
      </c>
      <c r="N746" s="39">
        <f t="shared" si="114"/>
        <v>0</v>
      </c>
    </row>
    <row r="747" spans="1:14" s="1" customFormat="1" ht="11.5" hidden="1" customHeight="1" x14ac:dyDescent="0.35">
      <c r="A747" s="17"/>
      <c r="B747" s="18"/>
      <c r="C747" s="18"/>
      <c r="D747" s="18"/>
      <c r="E747" s="17"/>
      <c r="F747" s="20"/>
      <c r="G747" s="24"/>
      <c r="H747" s="451"/>
      <c r="J747" s="23" t="e">
        <f>H747*J754/H754</f>
        <v>#DIV/0!</v>
      </c>
      <c r="L747" s="41">
        <f t="shared" si="112"/>
        <v>12</v>
      </c>
      <c r="M747" s="39">
        <f t="shared" si="113"/>
        <v>2</v>
      </c>
      <c r="N747" s="39">
        <f t="shared" si="114"/>
        <v>0</v>
      </c>
    </row>
    <row r="748" spans="1:14" s="1" customFormat="1" ht="11.5" hidden="1" customHeight="1" x14ac:dyDescent="0.35">
      <c r="A748" s="19"/>
      <c r="B748" s="18"/>
      <c r="C748" s="18"/>
      <c r="D748" s="18"/>
      <c r="E748" s="17"/>
      <c r="F748" s="20"/>
      <c r="G748" s="21"/>
      <c r="H748" s="451"/>
      <c r="J748" s="23" t="e">
        <f>H748*J754/H754</f>
        <v>#DIV/0!</v>
      </c>
      <c r="L748" s="41">
        <f t="shared" si="112"/>
        <v>12</v>
      </c>
      <c r="M748" s="39">
        <f t="shared" si="113"/>
        <v>2</v>
      </c>
      <c r="N748" s="39">
        <f t="shared" si="114"/>
        <v>0</v>
      </c>
    </row>
    <row r="749" spans="1:14" s="1" customFormat="1" ht="11.5" hidden="1" customHeight="1" x14ac:dyDescent="0.25">
      <c r="A749" s="17"/>
      <c r="B749" s="18"/>
      <c r="C749" s="18"/>
      <c r="D749" s="18"/>
      <c r="E749" s="17"/>
      <c r="F749" s="28"/>
      <c r="G749" s="21"/>
      <c r="H749" s="451"/>
      <c r="J749" s="23" t="e">
        <f>H749*J754/H754</f>
        <v>#DIV/0!</v>
      </c>
      <c r="L749" s="41">
        <f t="shared" si="112"/>
        <v>12</v>
      </c>
      <c r="M749" s="39">
        <f t="shared" si="113"/>
        <v>2</v>
      </c>
      <c r="N749" s="39">
        <f t="shared" si="114"/>
        <v>0</v>
      </c>
    </row>
    <row r="750" spans="1:14" s="1" customFormat="1" ht="11.5" hidden="1" customHeight="1" x14ac:dyDescent="0.35">
      <c r="A750" s="19"/>
      <c r="B750" s="18"/>
      <c r="C750" s="18"/>
      <c r="D750" s="18"/>
      <c r="E750" s="17"/>
      <c r="F750" s="20"/>
      <c r="G750" s="21"/>
      <c r="H750" s="451"/>
      <c r="J750" s="23" t="e">
        <f>H750*J754/H754</f>
        <v>#DIV/0!</v>
      </c>
      <c r="L750" s="41">
        <f t="shared" si="112"/>
        <v>12</v>
      </c>
      <c r="M750" s="39">
        <f t="shared" si="113"/>
        <v>2</v>
      </c>
      <c r="N750" s="39">
        <f t="shared" si="114"/>
        <v>0</v>
      </c>
    </row>
    <row r="751" spans="1:14" s="1" customFormat="1" ht="11.5" hidden="1" customHeight="1" x14ac:dyDescent="0.25">
      <c r="A751" s="17"/>
      <c r="B751" s="18"/>
      <c r="C751" s="18"/>
      <c r="D751" s="18"/>
      <c r="E751" s="17"/>
      <c r="F751" s="28"/>
      <c r="G751" s="21"/>
      <c r="H751" s="451"/>
      <c r="J751" s="23" t="e">
        <f>H751*J754/H754</f>
        <v>#DIV/0!</v>
      </c>
      <c r="L751" s="41">
        <f t="shared" si="112"/>
        <v>12</v>
      </c>
      <c r="M751" s="39">
        <f t="shared" si="113"/>
        <v>2</v>
      </c>
      <c r="N751" s="39">
        <f t="shared" si="114"/>
        <v>0</v>
      </c>
    </row>
    <row r="752" spans="1:14" s="1" customFormat="1" ht="11.5" hidden="1" customHeight="1" x14ac:dyDescent="0.35">
      <c r="A752" s="19"/>
      <c r="B752" s="18"/>
      <c r="C752" s="18"/>
      <c r="D752" s="18"/>
      <c r="E752" s="17"/>
      <c r="F752" s="20"/>
      <c r="G752" s="21"/>
      <c r="H752" s="451"/>
      <c r="J752" s="23" t="e">
        <f>H752*J754/H754</f>
        <v>#DIV/0!</v>
      </c>
      <c r="L752" s="41">
        <f t="shared" si="112"/>
        <v>12</v>
      </c>
      <c r="M752" s="39">
        <f t="shared" si="113"/>
        <v>2</v>
      </c>
      <c r="N752" s="39">
        <f t="shared" si="114"/>
        <v>0</v>
      </c>
    </row>
    <row r="753" spans="1:14" s="1" customFormat="1" ht="11.5" hidden="1" customHeight="1" x14ac:dyDescent="0.35">
      <c r="A753" s="19"/>
      <c r="B753" s="18"/>
      <c r="C753" s="18"/>
      <c r="D753" s="18"/>
      <c r="E753" s="17"/>
      <c r="F753" s="20"/>
      <c r="G753" s="21"/>
      <c r="H753" s="451"/>
      <c r="J753" s="23" t="e">
        <f>H753*J754/H754</f>
        <v>#DIV/0!</v>
      </c>
      <c r="L753" s="41">
        <f t="shared" si="112"/>
        <v>12</v>
      </c>
      <c r="M753" s="39">
        <f t="shared" si="113"/>
        <v>2</v>
      </c>
      <c r="N753" s="39">
        <f t="shared" si="114"/>
        <v>0</v>
      </c>
    </row>
    <row r="754" spans="1:14" s="1" customFormat="1" ht="11.5" hidden="1" customHeight="1" x14ac:dyDescent="0.35">
      <c r="A754" s="19"/>
      <c r="B754" s="25">
        <f>SUBTOTAL(9,B736:B753)</f>
        <v>0</v>
      </c>
      <c r="C754" s="25">
        <f t="shared" ref="C754" si="115">SUBTOTAL(9,C736:C753)</f>
        <v>0</v>
      </c>
      <c r="D754" s="25">
        <f t="shared" ref="D754" si="116">SUBTOTAL(9,D736:D753)</f>
        <v>0</v>
      </c>
      <c r="E754" s="26">
        <f t="shared" ref="E754" si="117">SUBTOTAL(9,E736:E753)</f>
        <v>0</v>
      </c>
      <c r="F754" s="29" t="s">
        <v>18</v>
      </c>
      <c r="G754" s="42"/>
      <c r="H754" s="454"/>
      <c r="J754" s="32">
        <f>D733</f>
        <v>48</v>
      </c>
      <c r="L754" s="41">
        <f t="shared" si="112"/>
        <v>12</v>
      </c>
      <c r="M754" s="39">
        <f t="shared" si="113"/>
        <v>2</v>
      </c>
      <c r="N754" s="39">
        <v>1</v>
      </c>
    </row>
    <row r="755" spans="1:14" s="1" customFormat="1" ht="11.5" hidden="1" customHeight="1" x14ac:dyDescent="0.35">
      <c r="A755" s="33"/>
      <c r="B755" s="34"/>
      <c r="C755" s="34"/>
      <c r="D755" s="34"/>
      <c r="E755" s="35"/>
      <c r="F755" s="36"/>
      <c r="G755" s="37"/>
      <c r="H755" s="38"/>
      <c r="J755" s="38"/>
      <c r="L755" s="41">
        <f t="shared" si="112"/>
        <v>12</v>
      </c>
      <c r="M755" s="39">
        <f t="shared" si="113"/>
        <v>2</v>
      </c>
      <c r="N755" s="39">
        <v>1</v>
      </c>
    </row>
    <row r="756" spans="1:14" s="1" customFormat="1" ht="21" hidden="1" x14ac:dyDescent="0.35">
      <c r="A756" s="14"/>
      <c r="B756" s="14"/>
      <c r="C756" s="14"/>
      <c r="D756" s="427">
        <f>х!H$15</f>
        <v>107.91</v>
      </c>
      <c r="E756" s="428"/>
      <c r="F756" s="429" t="str">
        <f>х!I$15</f>
        <v>Абонемент платного питания №7 (ГПД Завтрак 1-4)</v>
      </c>
      <c r="G756" s="430"/>
      <c r="H756" s="430"/>
      <c r="I756" s="13"/>
      <c r="J756" s="13"/>
      <c r="K756" s="13"/>
      <c r="L756" s="40">
        <f>L733+1</f>
        <v>13</v>
      </c>
      <c r="M756" s="39">
        <f t="shared" si="113"/>
        <v>2</v>
      </c>
      <c r="N756" s="39">
        <v>1</v>
      </c>
    </row>
    <row r="757" spans="1:14" s="1" customFormat="1" ht="11.5" hidden="1" customHeight="1" x14ac:dyDescent="0.35">
      <c r="A757" s="431" t="s">
        <v>3</v>
      </c>
      <c r="B757" s="432" t="s">
        <v>4</v>
      </c>
      <c r="C757" s="432"/>
      <c r="D757" s="432"/>
      <c r="E757" s="433" t="s">
        <v>5</v>
      </c>
      <c r="F757" s="434" t="s">
        <v>6</v>
      </c>
      <c r="G757" s="435" t="s">
        <v>7</v>
      </c>
      <c r="H757" s="436" t="s">
        <v>8</v>
      </c>
      <c r="L757" s="41">
        <f>L756</f>
        <v>13</v>
      </c>
      <c r="M757" s="39">
        <f t="shared" si="113"/>
        <v>2</v>
      </c>
      <c r="N757" s="39">
        <v>1</v>
      </c>
    </row>
    <row r="758" spans="1:14" s="1" customFormat="1" ht="11.5" hidden="1" customHeight="1" x14ac:dyDescent="0.35">
      <c r="A758" s="431"/>
      <c r="B758" s="15" t="s">
        <v>9</v>
      </c>
      <c r="C758" s="16" t="s">
        <v>10</v>
      </c>
      <c r="D758" s="16" t="s">
        <v>11</v>
      </c>
      <c r="E758" s="433"/>
      <c r="F758" s="434"/>
      <c r="G758" s="435"/>
      <c r="H758" s="436"/>
      <c r="L758" s="41">
        <f t="shared" ref="L758:L778" si="118">L757</f>
        <v>13</v>
      </c>
      <c r="M758" s="39">
        <f t="shared" si="113"/>
        <v>2</v>
      </c>
      <c r="N758" s="39">
        <v>1</v>
      </c>
    </row>
    <row r="759" spans="1:14" s="1" customFormat="1" ht="11.5" hidden="1" customHeight="1" x14ac:dyDescent="0.35">
      <c r="A759" s="50">
        <v>15</v>
      </c>
      <c r="B759" s="51">
        <v>3.94</v>
      </c>
      <c r="C759" s="51">
        <v>3.99</v>
      </c>
      <c r="D759" s="54"/>
      <c r="E759" s="50">
        <v>51</v>
      </c>
      <c r="F759" s="52" t="s">
        <v>155</v>
      </c>
      <c r="G759" s="21"/>
      <c r="H759" s="453">
        <f>D756</f>
        <v>107.91</v>
      </c>
      <c r="J759" s="23" t="e">
        <f>H759*J777/H777</f>
        <v>#DIV/0!</v>
      </c>
      <c r="L759" s="41">
        <f t="shared" si="118"/>
        <v>13</v>
      </c>
      <c r="M759" s="39">
        <f t="shared" si="113"/>
        <v>2</v>
      </c>
      <c r="N759" s="39" t="str">
        <f>F759</f>
        <v>Сыр (порциями) 15 (СОШ_2018)</v>
      </c>
    </row>
    <row r="760" spans="1:14" s="1" customFormat="1" ht="11.5" hidden="1" customHeight="1" x14ac:dyDescent="0.35">
      <c r="A760" s="50">
        <v>338</v>
      </c>
      <c r="B760" s="51">
        <v>0.52</v>
      </c>
      <c r="C760" s="51">
        <v>0.52</v>
      </c>
      <c r="D760" s="51">
        <v>12.74</v>
      </c>
      <c r="E760" s="50">
        <v>61</v>
      </c>
      <c r="F760" s="52" t="s">
        <v>156</v>
      </c>
      <c r="G760" s="21"/>
      <c r="H760" s="451"/>
      <c r="J760" s="23" t="e">
        <f>H760*J777/H777</f>
        <v>#DIV/0!</v>
      </c>
      <c r="L760" s="41">
        <f t="shared" si="118"/>
        <v>13</v>
      </c>
      <c r="M760" s="39">
        <f t="shared" si="113"/>
        <v>2</v>
      </c>
      <c r="N760" s="39" t="str">
        <f t="shared" ref="N760:N776" si="119">F760</f>
        <v>Яблоко 130 (СОШ_2018)</v>
      </c>
    </row>
    <row r="761" spans="1:14" s="1" customFormat="1" ht="11.5" hidden="1" customHeight="1" x14ac:dyDescent="0.35">
      <c r="A761" s="50">
        <v>183</v>
      </c>
      <c r="B761" s="51">
        <v>6.82</v>
      </c>
      <c r="C761" s="51">
        <v>10.11</v>
      </c>
      <c r="D761" s="51">
        <v>26.39</v>
      </c>
      <c r="E761" s="50">
        <v>225</v>
      </c>
      <c r="F761" s="52" t="s">
        <v>157</v>
      </c>
      <c r="G761" s="24"/>
      <c r="H761" s="451"/>
      <c r="J761" s="23" t="e">
        <f>H761*J777/H777</f>
        <v>#DIV/0!</v>
      </c>
      <c r="L761" s="41">
        <f t="shared" si="118"/>
        <v>13</v>
      </c>
      <c r="M761" s="39">
        <f t="shared" si="113"/>
        <v>2</v>
      </c>
      <c r="N761" s="39" t="str">
        <f t="shared" si="119"/>
        <v>Каша жидкая молочная из гречневой крупы с маслом 150/8 (СОШ_2018)</v>
      </c>
    </row>
    <row r="762" spans="1:14" s="1" customFormat="1" ht="11.5" hidden="1" customHeight="1" x14ac:dyDescent="0.35">
      <c r="A762" s="50">
        <v>382</v>
      </c>
      <c r="B762" s="51">
        <v>4.08</v>
      </c>
      <c r="C762" s="51">
        <v>3.54</v>
      </c>
      <c r="D762" s="51">
        <v>17.579999999999998</v>
      </c>
      <c r="E762" s="50">
        <v>119</v>
      </c>
      <c r="F762" s="52" t="s">
        <v>105</v>
      </c>
      <c r="G762" s="21"/>
      <c r="H762" s="451"/>
      <c r="J762" s="23" t="e">
        <f>H762*J777/H777</f>
        <v>#DIV/0!</v>
      </c>
      <c r="L762" s="41">
        <f t="shared" si="118"/>
        <v>13</v>
      </c>
      <c r="M762" s="39">
        <f t="shared" si="113"/>
        <v>2</v>
      </c>
      <c r="N762" s="39" t="str">
        <f t="shared" si="119"/>
        <v>Какао с молоком 200 (СОШ_2018)</v>
      </c>
    </row>
    <row r="763" spans="1:14" s="1" customFormat="1" ht="11.5" hidden="1" customHeight="1" x14ac:dyDescent="0.35">
      <c r="A763" s="54" t="s">
        <v>16</v>
      </c>
      <c r="B763" s="51">
        <v>3.16</v>
      </c>
      <c r="C763" s="51">
        <v>0.4</v>
      </c>
      <c r="D763" s="51">
        <v>19.32</v>
      </c>
      <c r="E763" s="50">
        <v>94</v>
      </c>
      <c r="F763" s="52" t="s">
        <v>148</v>
      </c>
      <c r="G763" s="21"/>
      <c r="H763" s="451"/>
      <c r="J763" s="23" t="e">
        <f>H763*J777/H777</f>
        <v>#DIV/0!</v>
      </c>
      <c r="L763" s="41">
        <f t="shared" si="118"/>
        <v>13</v>
      </c>
      <c r="M763" s="39">
        <f t="shared" si="113"/>
        <v>2</v>
      </c>
      <c r="N763" s="39" t="str">
        <f t="shared" si="119"/>
        <v>Батон витаминизированный</v>
      </c>
    </row>
    <row r="764" spans="1:14" s="1" customFormat="1" ht="11.5" hidden="1" customHeight="1" x14ac:dyDescent="0.35">
      <c r="A764" s="54" t="s">
        <v>16</v>
      </c>
      <c r="B764" s="51">
        <v>1.32</v>
      </c>
      <c r="C764" s="51">
        <v>0.24</v>
      </c>
      <c r="D764" s="51">
        <v>6.68</v>
      </c>
      <c r="E764" s="50">
        <v>35</v>
      </c>
      <c r="F764" s="52" t="s">
        <v>110</v>
      </c>
      <c r="G764" s="21"/>
      <c r="H764" s="451"/>
      <c r="J764" s="23" t="e">
        <f>H764*J777/H777</f>
        <v>#DIV/0!</v>
      </c>
      <c r="L764" s="41">
        <f t="shared" si="118"/>
        <v>13</v>
      </c>
      <c r="M764" s="39">
        <f t="shared" si="113"/>
        <v>2</v>
      </c>
      <c r="N764" s="39" t="str">
        <f t="shared" si="119"/>
        <v>Хлеб ржаной 20 (СОШ_2018)</v>
      </c>
    </row>
    <row r="765" spans="1:14" s="1" customFormat="1" ht="11.5" hidden="1" customHeight="1" x14ac:dyDescent="0.35">
      <c r="A765" s="17"/>
      <c r="B765" s="18"/>
      <c r="C765" s="18"/>
      <c r="D765" s="18"/>
      <c r="E765" s="17"/>
      <c r="F765" s="20"/>
      <c r="G765" s="24"/>
      <c r="H765" s="451"/>
      <c r="J765" s="23" t="e">
        <f>H765*J777/H777</f>
        <v>#DIV/0!</v>
      </c>
      <c r="L765" s="41">
        <f t="shared" si="118"/>
        <v>13</v>
      </c>
      <c r="M765" s="39">
        <f t="shared" si="113"/>
        <v>2</v>
      </c>
      <c r="N765" s="39">
        <f t="shared" si="119"/>
        <v>0</v>
      </c>
    </row>
    <row r="766" spans="1:14" s="1" customFormat="1" ht="11.5" hidden="1" customHeight="1" x14ac:dyDescent="0.35">
      <c r="A766" s="19"/>
      <c r="B766" s="18"/>
      <c r="C766" s="18"/>
      <c r="D766" s="18"/>
      <c r="E766" s="17"/>
      <c r="F766" s="20"/>
      <c r="G766" s="21"/>
      <c r="H766" s="451"/>
      <c r="J766" s="23" t="e">
        <f>H766*J777/H777</f>
        <v>#DIV/0!</v>
      </c>
      <c r="L766" s="41">
        <f t="shared" si="118"/>
        <v>13</v>
      </c>
      <c r="M766" s="39">
        <f t="shared" si="113"/>
        <v>2</v>
      </c>
      <c r="N766" s="39">
        <f t="shared" si="119"/>
        <v>0</v>
      </c>
    </row>
    <row r="767" spans="1:14" s="1" customFormat="1" ht="11.5" hidden="1" customHeight="1" x14ac:dyDescent="0.35">
      <c r="A767" s="19"/>
      <c r="B767" s="25"/>
      <c r="C767" s="25"/>
      <c r="D767" s="25"/>
      <c r="E767" s="26"/>
      <c r="F767" s="27"/>
      <c r="G767" s="27"/>
      <c r="H767" s="451"/>
      <c r="J767" s="23" t="e">
        <f>H767*J777/H777</f>
        <v>#DIV/0!</v>
      </c>
      <c r="L767" s="41">
        <f t="shared" si="118"/>
        <v>13</v>
      </c>
      <c r="M767" s="39">
        <f t="shared" si="113"/>
        <v>2</v>
      </c>
      <c r="N767" s="39">
        <f t="shared" si="119"/>
        <v>0</v>
      </c>
    </row>
    <row r="768" spans="1:14" s="1" customFormat="1" ht="11.5" hidden="1" customHeight="1" x14ac:dyDescent="0.35">
      <c r="A768" s="17"/>
      <c r="B768" s="18"/>
      <c r="C768" s="18"/>
      <c r="D768" s="18"/>
      <c r="E768" s="17"/>
      <c r="F768" s="20"/>
      <c r="G768" s="21"/>
      <c r="H768" s="451"/>
      <c r="J768" s="23" t="e">
        <f>H768*J777/H777</f>
        <v>#DIV/0!</v>
      </c>
      <c r="L768" s="41">
        <f t="shared" si="118"/>
        <v>13</v>
      </c>
      <c r="M768" s="39">
        <f t="shared" si="113"/>
        <v>2</v>
      </c>
      <c r="N768" s="39">
        <f t="shared" si="119"/>
        <v>0</v>
      </c>
    </row>
    <row r="769" spans="1:14" s="1" customFormat="1" ht="11.5" hidden="1" customHeight="1" x14ac:dyDescent="0.35">
      <c r="A769" s="17"/>
      <c r="B769" s="18"/>
      <c r="C769" s="18"/>
      <c r="D769" s="18"/>
      <c r="E769" s="17"/>
      <c r="F769" s="20"/>
      <c r="G769" s="24"/>
      <c r="H769" s="451"/>
      <c r="J769" s="23" t="e">
        <f>H769*J777/H777</f>
        <v>#DIV/0!</v>
      </c>
      <c r="L769" s="41">
        <f t="shared" si="118"/>
        <v>13</v>
      </c>
      <c r="M769" s="39">
        <f t="shared" si="113"/>
        <v>2</v>
      </c>
      <c r="N769" s="39">
        <f t="shared" si="119"/>
        <v>0</v>
      </c>
    </row>
    <row r="770" spans="1:14" s="1" customFormat="1" ht="11.5" hidden="1" customHeight="1" x14ac:dyDescent="0.35">
      <c r="A770" s="17"/>
      <c r="B770" s="18"/>
      <c r="C770" s="18"/>
      <c r="D770" s="18"/>
      <c r="E770" s="17"/>
      <c r="F770" s="20"/>
      <c r="G770" s="24"/>
      <c r="H770" s="451"/>
      <c r="J770" s="23" t="e">
        <f>H770*J777/H777</f>
        <v>#DIV/0!</v>
      </c>
      <c r="L770" s="41">
        <f t="shared" si="118"/>
        <v>13</v>
      </c>
      <c r="M770" s="39">
        <f t="shared" si="113"/>
        <v>2</v>
      </c>
      <c r="N770" s="39">
        <f t="shared" si="119"/>
        <v>0</v>
      </c>
    </row>
    <row r="771" spans="1:14" s="1" customFormat="1" ht="11.5" hidden="1" customHeight="1" x14ac:dyDescent="0.35">
      <c r="A771" s="19"/>
      <c r="B771" s="18"/>
      <c r="C771" s="18"/>
      <c r="D771" s="18"/>
      <c r="E771" s="17"/>
      <c r="F771" s="20"/>
      <c r="G771" s="21"/>
      <c r="H771" s="451"/>
      <c r="J771" s="23" t="e">
        <f>H771*J777/H777</f>
        <v>#DIV/0!</v>
      </c>
      <c r="L771" s="41">
        <f t="shared" si="118"/>
        <v>13</v>
      </c>
      <c r="M771" s="39">
        <f t="shared" si="113"/>
        <v>2</v>
      </c>
      <c r="N771" s="39">
        <f t="shared" si="119"/>
        <v>0</v>
      </c>
    </row>
    <row r="772" spans="1:14" s="1" customFormat="1" ht="11.5" hidden="1" customHeight="1" x14ac:dyDescent="0.25">
      <c r="A772" s="17"/>
      <c r="B772" s="18"/>
      <c r="C772" s="18"/>
      <c r="D772" s="18"/>
      <c r="E772" s="17"/>
      <c r="F772" s="28"/>
      <c r="G772" s="21"/>
      <c r="H772" s="451"/>
      <c r="J772" s="23" t="e">
        <f>H772*J777/H777</f>
        <v>#DIV/0!</v>
      </c>
      <c r="L772" s="41">
        <f t="shared" si="118"/>
        <v>13</v>
      </c>
      <c r="M772" s="39">
        <f t="shared" si="113"/>
        <v>2</v>
      </c>
      <c r="N772" s="39">
        <f t="shared" si="119"/>
        <v>0</v>
      </c>
    </row>
    <row r="773" spans="1:14" s="1" customFormat="1" ht="11.5" hidden="1" customHeight="1" x14ac:dyDescent="0.35">
      <c r="A773" s="19"/>
      <c r="B773" s="18"/>
      <c r="C773" s="18"/>
      <c r="D773" s="18"/>
      <c r="E773" s="17"/>
      <c r="F773" s="20"/>
      <c r="G773" s="21"/>
      <c r="H773" s="451"/>
      <c r="J773" s="23" t="e">
        <f>H773*J777/H777</f>
        <v>#DIV/0!</v>
      </c>
      <c r="L773" s="41">
        <f t="shared" si="118"/>
        <v>13</v>
      </c>
      <c r="M773" s="39">
        <f t="shared" si="113"/>
        <v>2</v>
      </c>
      <c r="N773" s="39">
        <f t="shared" si="119"/>
        <v>0</v>
      </c>
    </row>
    <row r="774" spans="1:14" s="1" customFormat="1" ht="11.5" hidden="1" customHeight="1" x14ac:dyDescent="0.25">
      <c r="A774" s="17"/>
      <c r="B774" s="18"/>
      <c r="C774" s="18"/>
      <c r="D774" s="18"/>
      <c r="E774" s="17"/>
      <c r="F774" s="28"/>
      <c r="G774" s="21"/>
      <c r="H774" s="451"/>
      <c r="J774" s="23" t="e">
        <f>H774*J777/H777</f>
        <v>#DIV/0!</v>
      </c>
      <c r="L774" s="41">
        <f t="shared" si="118"/>
        <v>13</v>
      </c>
      <c r="M774" s="39">
        <f t="shared" si="113"/>
        <v>2</v>
      </c>
      <c r="N774" s="39">
        <f t="shared" si="119"/>
        <v>0</v>
      </c>
    </row>
    <row r="775" spans="1:14" s="1" customFormat="1" ht="11.5" hidden="1" customHeight="1" x14ac:dyDescent="0.35">
      <c r="A775" s="19"/>
      <c r="B775" s="18"/>
      <c r="C775" s="18"/>
      <c r="D775" s="18"/>
      <c r="E775" s="17"/>
      <c r="F775" s="20"/>
      <c r="G775" s="21"/>
      <c r="H775" s="451"/>
      <c r="J775" s="23" t="e">
        <f>H775*J777/H777</f>
        <v>#DIV/0!</v>
      </c>
      <c r="L775" s="41">
        <f t="shared" si="118"/>
        <v>13</v>
      </c>
      <c r="M775" s="39">
        <f t="shared" si="113"/>
        <v>2</v>
      </c>
      <c r="N775" s="39">
        <f t="shared" si="119"/>
        <v>0</v>
      </c>
    </row>
    <row r="776" spans="1:14" s="1" customFormat="1" ht="11.5" hidden="1" customHeight="1" x14ac:dyDescent="0.35">
      <c r="A776" s="19"/>
      <c r="B776" s="18"/>
      <c r="C776" s="18"/>
      <c r="D776" s="18"/>
      <c r="E776" s="17"/>
      <c r="F776" s="20"/>
      <c r="G776" s="21"/>
      <c r="H776" s="451"/>
      <c r="J776" s="23" t="e">
        <f>H776*J777/H777</f>
        <v>#DIV/0!</v>
      </c>
      <c r="L776" s="41">
        <f t="shared" si="118"/>
        <v>13</v>
      </c>
      <c r="M776" s="39">
        <f t="shared" si="113"/>
        <v>2</v>
      </c>
      <c r="N776" s="39">
        <f t="shared" si="119"/>
        <v>0</v>
      </c>
    </row>
    <row r="777" spans="1:14" s="1" customFormat="1" ht="11.5" hidden="1" customHeight="1" x14ac:dyDescent="0.35">
      <c r="A777" s="19"/>
      <c r="B777" s="25">
        <f>SUBTOTAL(9,B759:B776)</f>
        <v>0</v>
      </c>
      <c r="C777" s="25">
        <f t="shared" ref="C777:E777" si="120">SUBTOTAL(9,C759:C776)</f>
        <v>0</v>
      </c>
      <c r="D777" s="25">
        <f t="shared" si="120"/>
        <v>0</v>
      </c>
      <c r="E777" s="26">
        <f t="shared" si="120"/>
        <v>0</v>
      </c>
      <c r="F777" s="29" t="s">
        <v>18</v>
      </c>
      <c r="G777" s="27"/>
      <c r="H777" s="454"/>
      <c r="J777" s="32">
        <f>D756</f>
        <v>107.91</v>
      </c>
      <c r="L777" s="41">
        <f t="shared" si="118"/>
        <v>13</v>
      </c>
      <c r="M777" s="39">
        <f t="shared" si="113"/>
        <v>2</v>
      </c>
      <c r="N777" s="39">
        <v>1</v>
      </c>
    </row>
    <row r="778" spans="1:14" s="1" customFormat="1" ht="11.5" hidden="1" customHeight="1" x14ac:dyDescent="0.35">
      <c r="A778" s="33"/>
      <c r="B778" s="34"/>
      <c r="C778" s="34"/>
      <c r="D778" s="34"/>
      <c r="E778" s="35"/>
      <c r="F778" s="36"/>
      <c r="G778" s="37"/>
      <c r="H778" s="38"/>
      <c r="J778" s="38"/>
      <c r="L778" s="41">
        <f t="shared" si="118"/>
        <v>13</v>
      </c>
      <c r="M778" s="39">
        <f t="shared" si="113"/>
        <v>2</v>
      </c>
      <c r="N778" s="39">
        <v>1</v>
      </c>
    </row>
    <row r="779" spans="1:14" s="1" customFormat="1" ht="21" hidden="1" x14ac:dyDescent="0.35">
      <c r="A779" s="14"/>
      <c r="B779" s="14"/>
      <c r="C779" s="14"/>
      <c r="D779" s="427">
        <f>х!H$16</f>
        <v>151.08000000000001</v>
      </c>
      <c r="E779" s="428"/>
      <c r="F779" s="429" t="str">
        <f>х!I$16</f>
        <v>Абонемент платного питания №8 (ГПД Обед 1-4)</v>
      </c>
      <c r="G779" s="430"/>
      <c r="H779" s="430"/>
      <c r="I779" s="13"/>
      <c r="J779" s="13"/>
      <c r="K779" s="13"/>
      <c r="L779" s="40">
        <f>L756+1</f>
        <v>14</v>
      </c>
      <c r="M779" s="39">
        <f t="shared" si="113"/>
        <v>2</v>
      </c>
      <c r="N779" s="39">
        <v>1</v>
      </c>
    </row>
    <row r="780" spans="1:14" s="1" customFormat="1" ht="11.5" hidden="1" customHeight="1" x14ac:dyDescent="0.35">
      <c r="A780" s="431" t="s">
        <v>3</v>
      </c>
      <c r="B780" s="432" t="s">
        <v>4</v>
      </c>
      <c r="C780" s="432"/>
      <c r="D780" s="432"/>
      <c r="E780" s="433" t="s">
        <v>5</v>
      </c>
      <c r="F780" s="434" t="s">
        <v>6</v>
      </c>
      <c r="G780" s="435" t="s">
        <v>7</v>
      </c>
      <c r="H780" s="436" t="s">
        <v>8</v>
      </c>
      <c r="L780" s="41">
        <f>L779</f>
        <v>14</v>
      </c>
      <c r="M780" s="39">
        <f t="shared" si="113"/>
        <v>2</v>
      </c>
      <c r="N780" s="39">
        <v>1</v>
      </c>
    </row>
    <row r="781" spans="1:14" s="1" customFormat="1" ht="11.5" hidden="1" customHeight="1" x14ac:dyDescent="0.35">
      <c r="A781" s="431"/>
      <c r="B781" s="15" t="s">
        <v>9</v>
      </c>
      <c r="C781" s="16" t="s">
        <v>10</v>
      </c>
      <c r="D781" s="16" t="s">
        <v>11</v>
      </c>
      <c r="E781" s="433"/>
      <c r="F781" s="434"/>
      <c r="G781" s="435"/>
      <c r="H781" s="436"/>
      <c r="L781" s="41">
        <f t="shared" ref="L781:L801" si="121">L780</f>
        <v>14</v>
      </c>
      <c r="M781" s="39">
        <f t="shared" si="113"/>
        <v>2</v>
      </c>
      <c r="N781" s="39">
        <v>1</v>
      </c>
    </row>
    <row r="782" spans="1:14" s="1" customFormat="1" ht="11.5" hidden="1" customHeight="1" x14ac:dyDescent="0.35">
      <c r="A782" s="194" t="s">
        <v>246</v>
      </c>
      <c r="B782" s="186">
        <v>0.66</v>
      </c>
      <c r="C782" s="186">
        <v>0.12</v>
      </c>
      <c r="D782" s="186">
        <v>2.2799999999999998</v>
      </c>
      <c r="E782" s="187">
        <v>13.2</v>
      </c>
      <c r="F782" s="195" t="s">
        <v>247</v>
      </c>
      <c r="G782" s="207">
        <v>60</v>
      </c>
      <c r="H782" s="453">
        <f>D779</f>
        <v>151.08000000000001</v>
      </c>
      <c r="J782" s="23" t="e">
        <f>H782*J800/H800</f>
        <v>#DIV/0!</v>
      </c>
      <c r="L782" s="41">
        <f t="shared" si="121"/>
        <v>14</v>
      </c>
      <c r="M782" s="39">
        <f t="shared" si="113"/>
        <v>2</v>
      </c>
      <c r="N782" s="39" t="str">
        <f>F782</f>
        <v>Овощи натуральные свежие (помидор) 60 (СОШ_2018)</v>
      </c>
    </row>
    <row r="783" spans="1:14" s="1" customFormat="1" ht="11.5" hidden="1" customHeight="1" x14ac:dyDescent="0.35">
      <c r="A783" s="180" t="s">
        <v>248</v>
      </c>
      <c r="B783" s="186">
        <v>1.95</v>
      </c>
      <c r="C783" s="186">
        <v>5.8</v>
      </c>
      <c r="D783" s="186">
        <v>13.73</v>
      </c>
      <c r="E783" s="187">
        <v>109</v>
      </c>
      <c r="F783" s="175" t="s">
        <v>171</v>
      </c>
      <c r="G783" s="208">
        <v>205</v>
      </c>
      <c r="H783" s="451"/>
      <c r="J783" s="23" t="e">
        <f>H783*J800/H800</f>
        <v>#DIV/0!</v>
      </c>
      <c r="L783" s="41">
        <f t="shared" si="121"/>
        <v>14</v>
      </c>
      <c r="M783" s="39">
        <f t="shared" si="113"/>
        <v>2</v>
      </c>
      <c r="N783" s="39" t="str">
        <f t="shared" ref="N783:N799" si="122">F783</f>
        <v>Рассольник ленинградский со сметаной 200/5</v>
      </c>
    </row>
    <row r="784" spans="1:14" s="1" customFormat="1" ht="11.5" hidden="1" customHeight="1" x14ac:dyDescent="0.35">
      <c r="A784" s="196" t="s">
        <v>249</v>
      </c>
      <c r="B784" s="189">
        <v>7.83</v>
      </c>
      <c r="C784" s="189">
        <v>7.43</v>
      </c>
      <c r="D784" s="189">
        <v>10.87</v>
      </c>
      <c r="E784" s="190">
        <v>142</v>
      </c>
      <c r="F784" s="197" t="s">
        <v>106</v>
      </c>
      <c r="G784" s="202">
        <v>90</v>
      </c>
      <c r="H784" s="451"/>
      <c r="J784" s="23" t="e">
        <f>H784*J800/H800</f>
        <v>#DIV/0!</v>
      </c>
      <c r="L784" s="41">
        <f t="shared" si="121"/>
        <v>14</v>
      </c>
      <c r="M784" s="39">
        <f t="shared" si="113"/>
        <v>2</v>
      </c>
      <c r="N784" s="39" t="str">
        <f t="shared" si="122"/>
        <v>Тефтели рыбные 60/30 (СОШ_2018)</v>
      </c>
    </row>
    <row r="785" spans="1:14" s="1" customFormat="1" ht="11.5" hidden="1" customHeight="1" x14ac:dyDescent="0.35">
      <c r="A785" s="196" t="s">
        <v>250</v>
      </c>
      <c r="B785" s="189">
        <v>3.1</v>
      </c>
      <c r="C785" s="189">
        <v>6.99</v>
      </c>
      <c r="D785" s="189">
        <v>20.84</v>
      </c>
      <c r="E785" s="190">
        <v>167</v>
      </c>
      <c r="F785" s="197" t="s">
        <v>251</v>
      </c>
      <c r="G785" s="203">
        <v>150</v>
      </c>
      <c r="H785" s="451"/>
      <c r="J785" s="23" t="e">
        <f>H785*J800/H800</f>
        <v>#DIV/0!</v>
      </c>
      <c r="L785" s="41">
        <f t="shared" si="121"/>
        <v>14</v>
      </c>
      <c r="M785" s="39">
        <f t="shared" si="113"/>
        <v>2</v>
      </c>
      <c r="N785" s="39" t="str">
        <f t="shared" si="122"/>
        <v>Картофель отварной с луком 150 (СОШ_2018)</v>
      </c>
    </row>
    <row r="786" spans="1:14" s="1" customFormat="1" ht="11.5" hidden="1" customHeight="1" x14ac:dyDescent="0.35">
      <c r="A786" s="185" t="s">
        <v>16</v>
      </c>
      <c r="B786" s="186">
        <v>1</v>
      </c>
      <c r="C786" s="186"/>
      <c r="D786" s="186">
        <v>20.2</v>
      </c>
      <c r="E786" s="187">
        <v>85</v>
      </c>
      <c r="F786" s="163" t="s">
        <v>139</v>
      </c>
      <c r="G786" s="205">
        <v>200</v>
      </c>
      <c r="H786" s="451"/>
      <c r="J786" s="23" t="e">
        <f>H786*J800/H800</f>
        <v>#DIV/0!</v>
      </c>
      <c r="L786" s="41">
        <f t="shared" si="121"/>
        <v>14</v>
      </c>
      <c r="M786" s="39">
        <f t="shared" si="113"/>
        <v>2</v>
      </c>
      <c r="N786" s="39" t="str">
        <f t="shared" si="122"/>
        <v>Сок в ассортименте</v>
      </c>
    </row>
    <row r="787" spans="1:14" s="1" customFormat="1" ht="11.5" hidden="1" customHeight="1" x14ac:dyDescent="0.35">
      <c r="A787" s="180" t="s">
        <v>235</v>
      </c>
      <c r="B787" s="181">
        <v>3.95</v>
      </c>
      <c r="C787" s="181">
        <v>0.5</v>
      </c>
      <c r="D787" s="181">
        <v>24.15</v>
      </c>
      <c r="E787" s="182">
        <v>118</v>
      </c>
      <c r="F787" s="173" t="s">
        <v>134</v>
      </c>
      <c r="G787" s="206">
        <v>50</v>
      </c>
      <c r="H787" s="451"/>
      <c r="J787" s="23" t="e">
        <f>H787*J800/H800</f>
        <v>#DIV/0!</v>
      </c>
      <c r="L787" s="41">
        <f t="shared" si="121"/>
        <v>14</v>
      </c>
      <c r="M787" s="39">
        <f t="shared" si="113"/>
        <v>2</v>
      </c>
      <c r="N787" s="39" t="str">
        <f t="shared" si="122"/>
        <v>Хлеб пшеничный</v>
      </c>
    </row>
    <row r="788" spans="1:14" s="1" customFormat="1" ht="11.5" hidden="1" customHeight="1" x14ac:dyDescent="0.35">
      <c r="A788" s="180" t="s">
        <v>235</v>
      </c>
      <c r="B788" s="181">
        <v>1.65</v>
      </c>
      <c r="C788" s="181">
        <v>0.3</v>
      </c>
      <c r="D788" s="181">
        <v>8.35</v>
      </c>
      <c r="E788" s="182">
        <v>44</v>
      </c>
      <c r="F788" s="177" t="s">
        <v>236</v>
      </c>
      <c r="G788" s="206">
        <v>25</v>
      </c>
      <c r="H788" s="451"/>
      <c r="J788" s="23" t="e">
        <f>H788*J800/H800</f>
        <v>#DIV/0!</v>
      </c>
      <c r="L788" s="41">
        <f t="shared" si="121"/>
        <v>14</v>
      </c>
      <c r="M788" s="39">
        <f t="shared" si="113"/>
        <v>2</v>
      </c>
      <c r="N788" s="39" t="str">
        <f t="shared" si="122"/>
        <v xml:space="preserve">Хлеб ржаной </v>
      </c>
    </row>
    <row r="789" spans="1:14" s="1" customFormat="1" ht="11.5" hidden="1" customHeight="1" x14ac:dyDescent="0.35">
      <c r="A789" s="19"/>
      <c r="B789" s="18"/>
      <c r="C789" s="18"/>
      <c r="D789" s="18"/>
      <c r="E789" s="17"/>
      <c r="F789" s="20"/>
      <c r="G789" s="149"/>
      <c r="H789" s="451"/>
      <c r="J789" s="23" t="e">
        <f>H789*J800/H800</f>
        <v>#DIV/0!</v>
      </c>
      <c r="L789" s="41">
        <f t="shared" si="121"/>
        <v>14</v>
      </c>
      <c r="M789" s="39">
        <f t="shared" si="113"/>
        <v>2</v>
      </c>
      <c r="N789" s="39">
        <f t="shared" si="122"/>
        <v>0</v>
      </c>
    </row>
    <row r="790" spans="1:14" s="1" customFormat="1" ht="11.5" hidden="1" customHeight="1" x14ac:dyDescent="0.35">
      <c r="A790" s="19"/>
      <c r="B790" s="25"/>
      <c r="C790" s="25"/>
      <c r="D790" s="25"/>
      <c r="E790" s="26"/>
      <c r="F790" s="27"/>
      <c r="G790" s="142"/>
      <c r="H790" s="451"/>
      <c r="J790" s="23" t="e">
        <f>H790*J800/H800</f>
        <v>#DIV/0!</v>
      </c>
      <c r="L790" s="41">
        <f t="shared" si="121"/>
        <v>14</v>
      </c>
      <c r="M790" s="39">
        <f t="shared" si="113"/>
        <v>2</v>
      </c>
      <c r="N790" s="39">
        <f t="shared" si="122"/>
        <v>0</v>
      </c>
    </row>
    <row r="791" spans="1:14" s="1" customFormat="1" ht="11.5" hidden="1" customHeight="1" x14ac:dyDescent="0.35">
      <c r="A791" s="17"/>
      <c r="B791" s="18"/>
      <c r="C791" s="18"/>
      <c r="D791" s="18"/>
      <c r="E791" s="17"/>
      <c r="F791" s="20"/>
      <c r="G791" s="149"/>
      <c r="H791" s="451"/>
      <c r="J791" s="23" t="e">
        <f>H791*J800/H800</f>
        <v>#DIV/0!</v>
      </c>
      <c r="L791" s="41">
        <f t="shared" si="121"/>
        <v>14</v>
      </c>
      <c r="M791" s="39">
        <f t="shared" si="113"/>
        <v>2</v>
      </c>
      <c r="N791" s="39">
        <f t="shared" si="122"/>
        <v>0</v>
      </c>
    </row>
    <row r="792" spans="1:14" s="1" customFormat="1" ht="11.5" hidden="1" customHeight="1" x14ac:dyDescent="0.35">
      <c r="A792" s="17"/>
      <c r="B792" s="18"/>
      <c r="C792" s="18"/>
      <c r="D792" s="18"/>
      <c r="E792" s="17"/>
      <c r="F792" s="20"/>
      <c r="G792" s="24"/>
      <c r="H792" s="451"/>
      <c r="J792" s="23" t="e">
        <f>H792*J800/H800</f>
        <v>#DIV/0!</v>
      </c>
      <c r="L792" s="41">
        <f t="shared" si="121"/>
        <v>14</v>
      </c>
      <c r="M792" s="39">
        <f t="shared" si="113"/>
        <v>2</v>
      </c>
      <c r="N792" s="39">
        <f t="shared" si="122"/>
        <v>0</v>
      </c>
    </row>
    <row r="793" spans="1:14" s="1" customFormat="1" ht="11.5" hidden="1" customHeight="1" x14ac:dyDescent="0.35">
      <c r="A793" s="17"/>
      <c r="B793" s="18"/>
      <c r="C793" s="18"/>
      <c r="D793" s="18"/>
      <c r="E793" s="17"/>
      <c r="F793" s="20"/>
      <c r="G793" s="24"/>
      <c r="H793" s="451"/>
      <c r="J793" s="23" t="e">
        <f>H793*J800/H800</f>
        <v>#DIV/0!</v>
      </c>
      <c r="L793" s="41">
        <f t="shared" si="121"/>
        <v>14</v>
      </c>
      <c r="M793" s="39">
        <f t="shared" si="113"/>
        <v>2</v>
      </c>
      <c r="N793" s="39">
        <f t="shared" si="122"/>
        <v>0</v>
      </c>
    </row>
    <row r="794" spans="1:14" s="1" customFormat="1" ht="11.5" hidden="1" customHeight="1" x14ac:dyDescent="0.35">
      <c r="A794" s="19"/>
      <c r="B794" s="18"/>
      <c r="C794" s="18"/>
      <c r="D794" s="18"/>
      <c r="E794" s="17"/>
      <c r="F794" s="20"/>
      <c r="G794" s="21"/>
      <c r="H794" s="451"/>
      <c r="J794" s="23" t="e">
        <f>H794*J800/H800</f>
        <v>#DIV/0!</v>
      </c>
      <c r="L794" s="41">
        <f t="shared" si="121"/>
        <v>14</v>
      </c>
      <c r="M794" s="39">
        <f t="shared" si="113"/>
        <v>2</v>
      </c>
      <c r="N794" s="39">
        <f t="shared" si="122"/>
        <v>0</v>
      </c>
    </row>
    <row r="795" spans="1:14" s="1" customFormat="1" ht="11.5" hidden="1" customHeight="1" x14ac:dyDescent="0.25">
      <c r="A795" s="17"/>
      <c r="B795" s="18"/>
      <c r="C795" s="18"/>
      <c r="D795" s="18"/>
      <c r="E795" s="17"/>
      <c r="F795" s="28"/>
      <c r="G795" s="21"/>
      <c r="H795" s="451"/>
      <c r="J795" s="23" t="e">
        <f>H795*J800/H800</f>
        <v>#DIV/0!</v>
      </c>
      <c r="L795" s="41">
        <f t="shared" si="121"/>
        <v>14</v>
      </c>
      <c r="M795" s="39">
        <f t="shared" si="113"/>
        <v>2</v>
      </c>
      <c r="N795" s="39">
        <f t="shared" si="122"/>
        <v>0</v>
      </c>
    </row>
    <row r="796" spans="1:14" s="1" customFormat="1" ht="11.5" hidden="1" customHeight="1" x14ac:dyDescent="0.35">
      <c r="A796" s="19"/>
      <c r="B796" s="18"/>
      <c r="C796" s="18"/>
      <c r="D796" s="18"/>
      <c r="E796" s="17"/>
      <c r="F796" s="20"/>
      <c r="G796" s="21"/>
      <c r="H796" s="451"/>
      <c r="J796" s="23" t="e">
        <f>H796*J800/H800</f>
        <v>#DIV/0!</v>
      </c>
      <c r="L796" s="41">
        <f t="shared" si="121"/>
        <v>14</v>
      </c>
      <c r="M796" s="39">
        <f t="shared" si="113"/>
        <v>2</v>
      </c>
      <c r="N796" s="39">
        <f t="shared" si="122"/>
        <v>0</v>
      </c>
    </row>
    <row r="797" spans="1:14" s="1" customFormat="1" ht="11.5" hidden="1" customHeight="1" x14ac:dyDescent="0.25">
      <c r="A797" s="17"/>
      <c r="B797" s="18"/>
      <c r="C797" s="18"/>
      <c r="D797" s="18"/>
      <c r="E797" s="17"/>
      <c r="F797" s="28"/>
      <c r="G797" s="21"/>
      <c r="H797" s="451"/>
      <c r="J797" s="23" t="e">
        <f>H797*J800/H800</f>
        <v>#DIV/0!</v>
      </c>
      <c r="L797" s="41">
        <f t="shared" si="121"/>
        <v>14</v>
      </c>
      <c r="M797" s="39">
        <f t="shared" si="113"/>
        <v>2</v>
      </c>
      <c r="N797" s="39">
        <f t="shared" si="122"/>
        <v>0</v>
      </c>
    </row>
    <row r="798" spans="1:14" s="1" customFormat="1" ht="11.5" hidden="1" customHeight="1" x14ac:dyDescent="0.35">
      <c r="A798" s="19"/>
      <c r="B798" s="18"/>
      <c r="C798" s="18"/>
      <c r="D798" s="18"/>
      <c r="E798" s="17"/>
      <c r="F798" s="20"/>
      <c r="G798" s="21"/>
      <c r="H798" s="451"/>
      <c r="J798" s="23" t="e">
        <f>H798*J800/H800</f>
        <v>#DIV/0!</v>
      </c>
      <c r="L798" s="41">
        <f t="shared" si="121"/>
        <v>14</v>
      </c>
      <c r="M798" s="39">
        <f t="shared" si="113"/>
        <v>2</v>
      </c>
      <c r="N798" s="39">
        <f t="shared" si="122"/>
        <v>0</v>
      </c>
    </row>
    <row r="799" spans="1:14" s="1" customFormat="1" ht="11.5" hidden="1" customHeight="1" x14ac:dyDescent="0.35">
      <c r="A799" s="19"/>
      <c r="B799" s="18"/>
      <c r="C799" s="18"/>
      <c r="D799" s="18"/>
      <c r="E799" s="17"/>
      <c r="F799" s="20"/>
      <c r="G799" s="21"/>
      <c r="H799" s="451"/>
      <c r="J799" s="23" t="e">
        <f>H799*J800/H800</f>
        <v>#DIV/0!</v>
      </c>
      <c r="L799" s="41">
        <f t="shared" si="121"/>
        <v>14</v>
      </c>
      <c r="M799" s="39">
        <f t="shared" si="113"/>
        <v>2</v>
      </c>
      <c r="N799" s="39">
        <f t="shared" si="122"/>
        <v>0</v>
      </c>
    </row>
    <row r="800" spans="1:14" s="1" customFormat="1" ht="11.5" hidden="1" customHeight="1" x14ac:dyDescent="0.35">
      <c r="A800" s="19"/>
      <c r="B800" s="25">
        <f>SUBTOTAL(9,B782:B799)</f>
        <v>0</v>
      </c>
      <c r="C800" s="25">
        <f t="shared" ref="C800:E800" si="123">SUBTOTAL(9,C782:C799)</f>
        <v>0</v>
      </c>
      <c r="D800" s="25">
        <f t="shared" si="123"/>
        <v>0</v>
      </c>
      <c r="E800" s="26">
        <f t="shared" si="123"/>
        <v>0</v>
      </c>
      <c r="F800" s="29" t="s">
        <v>18</v>
      </c>
      <c r="G800" s="27"/>
      <c r="H800" s="454"/>
      <c r="J800" s="32">
        <f>D779</f>
        <v>151.08000000000001</v>
      </c>
      <c r="L800" s="41">
        <f t="shared" si="121"/>
        <v>14</v>
      </c>
      <c r="M800" s="39">
        <f t="shared" si="113"/>
        <v>2</v>
      </c>
      <c r="N800" s="39">
        <v>1</v>
      </c>
    </row>
    <row r="801" spans="1:14" s="1" customFormat="1" ht="11.5" hidden="1" customHeight="1" x14ac:dyDescent="0.35">
      <c r="A801" s="33"/>
      <c r="B801" s="34"/>
      <c r="C801" s="34"/>
      <c r="D801" s="34"/>
      <c r="E801" s="35"/>
      <c r="F801" s="36"/>
      <c r="G801" s="37"/>
      <c r="H801" s="38"/>
      <c r="J801" s="38"/>
      <c r="L801" s="41">
        <f t="shared" si="121"/>
        <v>14</v>
      </c>
      <c r="M801" s="39">
        <f t="shared" ref="M801:M864" si="124">M800</f>
        <v>2</v>
      </c>
      <c r="N801" s="39">
        <v>1</v>
      </c>
    </row>
    <row r="802" spans="1:14" ht="38.25" customHeight="1" x14ac:dyDescent="0.35">
      <c r="A802" s="275"/>
      <c r="B802" s="275"/>
      <c r="C802" s="275"/>
      <c r="D802" s="443">
        <f>х!H$17</f>
        <v>64.739999999999995</v>
      </c>
      <c r="E802" s="444"/>
      <c r="F802" s="414" t="str">
        <f>х!I$17</f>
        <v>Абонемент платного питания №9 (ГПД Полдник 1-4)</v>
      </c>
      <c r="G802" s="415"/>
      <c r="H802" s="415"/>
      <c r="I802" s="270"/>
      <c r="J802" s="13"/>
      <c r="K802" s="13"/>
      <c r="L802" s="289">
        <f>L779+1</f>
        <v>15</v>
      </c>
      <c r="M802" s="287">
        <f t="shared" si="124"/>
        <v>2</v>
      </c>
      <c r="N802" s="287">
        <v>1</v>
      </c>
    </row>
    <row r="803" spans="1:14" ht="11.5" customHeight="1" x14ac:dyDescent="0.35">
      <c r="A803" s="437" t="s">
        <v>3</v>
      </c>
      <c r="B803" s="438" t="s">
        <v>4</v>
      </c>
      <c r="C803" s="438"/>
      <c r="D803" s="438"/>
      <c r="E803" s="439" t="s">
        <v>5</v>
      </c>
      <c r="F803" s="440" t="s">
        <v>6</v>
      </c>
      <c r="G803" s="441" t="s">
        <v>7</v>
      </c>
      <c r="H803" s="442" t="s">
        <v>8</v>
      </c>
      <c r="L803" s="290">
        <f>L802</f>
        <v>15</v>
      </c>
      <c r="M803" s="287">
        <f t="shared" si="124"/>
        <v>2</v>
      </c>
      <c r="N803" s="287">
        <v>1</v>
      </c>
    </row>
    <row r="804" spans="1:14" ht="11.5" customHeight="1" x14ac:dyDescent="0.35">
      <c r="A804" s="437"/>
      <c r="B804" s="277" t="s">
        <v>9</v>
      </c>
      <c r="C804" s="278" t="s">
        <v>10</v>
      </c>
      <c r="D804" s="278" t="s">
        <v>11</v>
      </c>
      <c r="E804" s="439"/>
      <c r="F804" s="440"/>
      <c r="G804" s="441"/>
      <c r="H804" s="442"/>
      <c r="L804" s="290">
        <f t="shared" ref="L804:L824" si="125">L803</f>
        <v>15</v>
      </c>
      <c r="M804" s="287">
        <f t="shared" si="124"/>
        <v>2</v>
      </c>
      <c r="N804" s="287">
        <v>1</v>
      </c>
    </row>
    <row r="805" spans="1:14" ht="11.5" customHeight="1" x14ac:dyDescent="0.35">
      <c r="A805" s="115">
        <v>338</v>
      </c>
      <c r="B805" s="114">
        <v>0.4</v>
      </c>
      <c r="C805" s="114">
        <v>0.4</v>
      </c>
      <c r="D805" s="114">
        <v>9.8000000000000007</v>
      </c>
      <c r="E805" s="115">
        <v>47</v>
      </c>
      <c r="F805" s="116" t="s">
        <v>117</v>
      </c>
      <c r="G805" s="391">
        <v>100</v>
      </c>
      <c r="H805" s="449">
        <f>D802</f>
        <v>64.739999999999995</v>
      </c>
      <c r="J805" s="23" t="e">
        <f>H805*J823/H823</f>
        <v>#DIV/0!</v>
      </c>
      <c r="L805" s="290">
        <f t="shared" si="125"/>
        <v>15</v>
      </c>
      <c r="M805" s="287">
        <f t="shared" si="124"/>
        <v>2</v>
      </c>
      <c r="N805" s="287" t="str">
        <f>F805</f>
        <v>Яблоко 100 (СОШ_2018)</v>
      </c>
    </row>
    <row r="806" spans="1:14" ht="11.5" customHeight="1" x14ac:dyDescent="0.35">
      <c r="A806" s="54" t="s">
        <v>416</v>
      </c>
      <c r="B806" s="51">
        <v>4.08</v>
      </c>
      <c r="C806" s="51">
        <v>7.51</v>
      </c>
      <c r="D806" s="51">
        <v>40.630000000000003</v>
      </c>
      <c r="E806" s="50">
        <v>247</v>
      </c>
      <c r="F806" s="321" t="s">
        <v>380</v>
      </c>
      <c r="G806" s="392">
        <v>60</v>
      </c>
      <c r="H806" s="450"/>
      <c r="J806" s="23" t="e">
        <f>H806*J823/H823</f>
        <v>#DIV/0!</v>
      </c>
      <c r="L806" s="290">
        <f t="shared" si="125"/>
        <v>15</v>
      </c>
      <c r="M806" s="287">
        <f t="shared" si="124"/>
        <v>2</v>
      </c>
      <c r="N806" s="287" t="str">
        <f t="shared" ref="N806:N822" si="126">F806</f>
        <v>Коржик молочный 60 Тагил (80 шк.)</v>
      </c>
    </row>
    <row r="807" spans="1:14" ht="11.5" customHeight="1" x14ac:dyDescent="0.35">
      <c r="A807" s="54" t="s">
        <v>407</v>
      </c>
      <c r="B807" s="51">
        <v>0.3</v>
      </c>
      <c r="C807" s="54"/>
      <c r="D807" s="51">
        <v>7.3</v>
      </c>
      <c r="E807" s="50">
        <v>31</v>
      </c>
      <c r="F807" s="88" t="s">
        <v>381</v>
      </c>
      <c r="G807" s="403">
        <v>200</v>
      </c>
      <c r="H807" s="450"/>
      <c r="J807" s="23" t="e">
        <f>H807*J823/H823</f>
        <v>#DIV/0!</v>
      </c>
      <c r="L807" s="290">
        <f t="shared" si="125"/>
        <v>15</v>
      </c>
      <c r="M807" s="287">
        <f t="shared" si="124"/>
        <v>2</v>
      </c>
      <c r="N807" s="287" t="str">
        <f t="shared" si="126"/>
        <v>Чай со смородиной и сахаром 200 Тагил СОШ_2018</v>
      </c>
    </row>
    <row r="808" spans="1:14" s="1" customFormat="1" ht="11.5" hidden="1" customHeight="1" x14ac:dyDescent="0.35">
      <c r="A808" s="19"/>
      <c r="B808" s="18"/>
      <c r="C808" s="18"/>
      <c r="D808" s="18"/>
      <c r="E808" s="17"/>
      <c r="F808" s="20"/>
      <c r="G808" s="157"/>
      <c r="H808" s="451"/>
      <c r="J808" s="23" t="e">
        <f>H808*J823/H823</f>
        <v>#DIV/0!</v>
      </c>
      <c r="L808" s="41">
        <f t="shared" si="125"/>
        <v>15</v>
      </c>
      <c r="M808" s="39">
        <f t="shared" si="124"/>
        <v>2</v>
      </c>
      <c r="N808" s="39">
        <f t="shared" si="126"/>
        <v>0</v>
      </c>
    </row>
    <row r="809" spans="1:14" s="1" customFormat="1" ht="11.5" hidden="1" customHeight="1" x14ac:dyDescent="0.35">
      <c r="A809" s="17"/>
      <c r="B809" s="18"/>
      <c r="C809" s="18"/>
      <c r="D809" s="19"/>
      <c r="E809" s="17"/>
      <c r="F809" s="20"/>
      <c r="G809" s="157"/>
      <c r="H809" s="451"/>
      <c r="J809" s="23" t="e">
        <f>H809*J823/H823</f>
        <v>#DIV/0!</v>
      </c>
      <c r="L809" s="41">
        <f t="shared" si="125"/>
        <v>15</v>
      </c>
      <c r="M809" s="39">
        <f t="shared" si="124"/>
        <v>2</v>
      </c>
      <c r="N809" s="39">
        <f t="shared" si="126"/>
        <v>0</v>
      </c>
    </row>
    <row r="810" spans="1:14" s="1" customFormat="1" ht="11.5" hidden="1" customHeight="1" x14ac:dyDescent="0.35">
      <c r="A810" s="17"/>
      <c r="B810" s="18"/>
      <c r="C810" s="18"/>
      <c r="D810" s="18"/>
      <c r="E810" s="17"/>
      <c r="F810" s="20"/>
      <c r="G810" s="157"/>
      <c r="H810" s="451"/>
      <c r="J810" s="23" t="e">
        <f>H810*J823/H823</f>
        <v>#DIV/0!</v>
      </c>
      <c r="L810" s="41">
        <f t="shared" si="125"/>
        <v>15</v>
      </c>
      <c r="M810" s="39">
        <f t="shared" si="124"/>
        <v>2</v>
      </c>
      <c r="N810" s="39">
        <f t="shared" si="126"/>
        <v>0</v>
      </c>
    </row>
    <row r="811" spans="1:14" s="1" customFormat="1" ht="11.5" hidden="1" customHeight="1" x14ac:dyDescent="0.35">
      <c r="A811" s="17"/>
      <c r="B811" s="18"/>
      <c r="C811" s="18"/>
      <c r="D811" s="18"/>
      <c r="E811" s="17"/>
      <c r="F811" s="20"/>
      <c r="G811" s="24"/>
      <c r="H811" s="451"/>
      <c r="J811" s="23" t="e">
        <f>H811*J823/H823</f>
        <v>#DIV/0!</v>
      </c>
      <c r="L811" s="41">
        <f t="shared" si="125"/>
        <v>15</v>
      </c>
      <c r="M811" s="39">
        <f t="shared" si="124"/>
        <v>2</v>
      </c>
      <c r="N811" s="39">
        <f t="shared" si="126"/>
        <v>0</v>
      </c>
    </row>
    <row r="812" spans="1:14" s="1" customFormat="1" ht="11.5" hidden="1" customHeight="1" x14ac:dyDescent="0.35">
      <c r="A812" s="19"/>
      <c r="B812" s="18"/>
      <c r="C812" s="18"/>
      <c r="D812" s="18"/>
      <c r="E812" s="17"/>
      <c r="F812" s="20"/>
      <c r="G812" s="21"/>
      <c r="H812" s="451"/>
      <c r="J812" s="23" t="e">
        <f>H812*J823/H823</f>
        <v>#DIV/0!</v>
      </c>
      <c r="L812" s="41">
        <f t="shared" si="125"/>
        <v>15</v>
      </c>
      <c r="M812" s="39">
        <f t="shared" si="124"/>
        <v>2</v>
      </c>
      <c r="N812" s="39">
        <f t="shared" si="126"/>
        <v>0</v>
      </c>
    </row>
    <row r="813" spans="1:14" s="1" customFormat="1" ht="11.5" hidden="1" customHeight="1" x14ac:dyDescent="0.35">
      <c r="A813" s="19"/>
      <c r="B813" s="25"/>
      <c r="C813" s="25"/>
      <c r="D813" s="25"/>
      <c r="E813" s="26"/>
      <c r="F813" s="27"/>
      <c r="G813" s="27"/>
      <c r="H813" s="451"/>
      <c r="J813" s="23" t="e">
        <f>H813*J823/H823</f>
        <v>#DIV/0!</v>
      </c>
      <c r="L813" s="41">
        <f t="shared" si="125"/>
        <v>15</v>
      </c>
      <c r="M813" s="39">
        <f t="shared" si="124"/>
        <v>2</v>
      </c>
      <c r="N813" s="39">
        <f t="shared" si="126"/>
        <v>0</v>
      </c>
    </row>
    <row r="814" spans="1:14" s="1" customFormat="1" ht="11.5" hidden="1" customHeight="1" x14ac:dyDescent="0.35">
      <c r="A814" s="17"/>
      <c r="B814" s="18"/>
      <c r="C814" s="18"/>
      <c r="D814" s="18"/>
      <c r="E814" s="17"/>
      <c r="F814" s="20"/>
      <c r="G814" s="21"/>
      <c r="H814" s="451"/>
      <c r="J814" s="23" t="e">
        <f>H814*J823/H823</f>
        <v>#DIV/0!</v>
      </c>
      <c r="L814" s="41">
        <f t="shared" si="125"/>
        <v>15</v>
      </c>
      <c r="M814" s="39">
        <f t="shared" si="124"/>
        <v>2</v>
      </c>
      <c r="N814" s="39">
        <f t="shared" si="126"/>
        <v>0</v>
      </c>
    </row>
    <row r="815" spans="1:14" s="1" customFormat="1" ht="11.5" hidden="1" customHeight="1" x14ac:dyDescent="0.35">
      <c r="A815" s="17"/>
      <c r="B815" s="18"/>
      <c r="C815" s="18"/>
      <c r="D815" s="18"/>
      <c r="E815" s="17"/>
      <c r="F815" s="20"/>
      <c r="G815" s="24"/>
      <c r="H815" s="451"/>
      <c r="J815" s="23" t="e">
        <f>H815*J823/H823</f>
        <v>#DIV/0!</v>
      </c>
      <c r="L815" s="41">
        <f t="shared" si="125"/>
        <v>15</v>
      </c>
      <c r="M815" s="39">
        <f t="shared" si="124"/>
        <v>2</v>
      </c>
      <c r="N815" s="39">
        <f t="shared" si="126"/>
        <v>0</v>
      </c>
    </row>
    <row r="816" spans="1:14" s="1" customFormat="1" ht="11.5" hidden="1" customHeight="1" x14ac:dyDescent="0.35">
      <c r="A816" s="17"/>
      <c r="B816" s="18"/>
      <c r="C816" s="18"/>
      <c r="D816" s="18"/>
      <c r="E816" s="17"/>
      <c r="F816" s="20"/>
      <c r="G816" s="24"/>
      <c r="H816" s="451"/>
      <c r="J816" s="23" t="e">
        <f>H816*J823/H823</f>
        <v>#DIV/0!</v>
      </c>
      <c r="L816" s="41">
        <f t="shared" si="125"/>
        <v>15</v>
      </c>
      <c r="M816" s="39">
        <f t="shared" si="124"/>
        <v>2</v>
      </c>
      <c r="N816" s="39">
        <f t="shared" si="126"/>
        <v>0</v>
      </c>
    </row>
    <row r="817" spans="1:14" s="1" customFormat="1" ht="11.5" hidden="1" customHeight="1" x14ac:dyDescent="0.35">
      <c r="A817" s="19"/>
      <c r="B817" s="18"/>
      <c r="C817" s="18"/>
      <c r="D817" s="18"/>
      <c r="E817" s="17"/>
      <c r="F817" s="20"/>
      <c r="G817" s="21"/>
      <c r="H817" s="451"/>
      <c r="J817" s="23" t="e">
        <f>H817*J823/H823</f>
        <v>#DIV/0!</v>
      </c>
      <c r="L817" s="41">
        <f t="shared" si="125"/>
        <v>15</v>
      </c>
      <c r="M817" s="39">
        <f t="shared" si="124"/>
        <v>2</v>
      </c>
      <c r="N817" s="39">
        <f t="shared" si="126"/>
        <v>0</v>
      </c>
    </row>
    <row r="818" spans="1:14" s="1" customFormat="1" ht="11.5" hidden="1" customHeight="1" x14ac:dyDescent="0.25">
      <c r="A818" s="17"/>
      <c r="B818" s="18"/>
      <c r="C818" s="18"/>
      <c r="D818" s="18"/>
      <c r="E818" s="17"/>
      <c r="F818" s="28"/>
      <c r="G818" s="21"/>
      <c r="H818" s="451"/>
      <c r="J818" s="23" t="e">
        <f>H818*J823/H823</f>
        <v>#DIV/0!</v>
      </c>
      <c r="L818" s="41">
        <f t="shared" si="125"/>
        <v>15</v>
      </c>
      <c r="M818" s="39">
        <f t="shared" si="124"/>
        <v>2</v>
      </c>
      <c r="N818" s="39">
        <f t="shared" si="126"/>
        <v>0</v>
      </c>
    </row>
    <row r="819" spans="1:14" s="1" customFormat="1" ht="11.5" hidden="1" customHeight="1" x14ac:dyDescent="0.35">
      <c r="A819" s="19"/>
      <c r="B819" s="18"/>
      <c r="C819" s="18"/>
      <c r="D819" s="18"/>
      <c r="E819" s="17"/>
      <c r="F819" s="20"/>
      <c r="G819" s="21"/>
      <c r="H819" s="451"/>
      <c r="J819" s="23" t="e">
        <f>H819*J823/H823</f>
        <v>#DIV/0!</v>
      </c>
      <c r="L819" s="41">
        <f t="shared" si="125"/>
        <v>15</v>
      </c>
      <c r="M819" s="39">
        <f t="shared" si="124"/>
        <v>2</v>
      </c>
      <c r="N819" s="39">
        <f t="shared" si="126"/>
        <v>0</v>
      </c>
    </row>
    <row r="820" spans="1:14" s="1" customFormat="1" ht="11.5" hidden="1" customHeight="1" x14ac:dyDescent="0.25">
      <c r="A820" s="17"/>
      <c r="B820" s="18"/>
      <c r="C820" s="18"/>
      <c r="D820" s="18"/>
      <c r="E820" s="17"/>
      <c r="F820" s="28"/>
      <c r="G820" s="21"/>
      <c r="H820" s="451"/>
      <c r="J820" s="23" t="e">
        <f>H820*J823/H823</f>
        <v>#DIV/0!</v>
      </c>
      <c r="L820" s="41">
        <f t="shared" si="125"/>
        <v>15</v>
      </c>
      <c r="M820" s="39">
        <f t="shared" si="124"/>
        <v>2</v>
      </c>
      <c r="N820" s="39">
        <f t="shared" si="126"/>
        <v>0</v>
      </c>
    </row>
    <row r="821" spans="1:14" s="1" customFormat="1" ht="11.5" hidden="1" customHeight="1" x14ac:dyDescent="0.35">
      <c r="A821" s="19"/>
      <c r="B821" s="18"/>
      <c r="C821" s="18"/>
      <c r="D821" s="18"/>
      <c r="E821" s="17"/>
      <c r="F821" s="20"/>
      <c r="G821" s="21"/>
      <c r="H821" s="451"/>
      <c r="J821" s="23" t="e">
        <f>H821*J823/H823</f>
        <v>#DIV/0!</v>
      </c>
      <c r="L821" s="41">
        <f t="shared" si="125"/>
        <v>15</v>
      </c>
      <c r="M821" s="39">
        <f t="shared" si="124"/>
        <v>2</v>
      </c>
      <c r="N821" s="39">
        <f t="shared" si="126"/>
        <v>0</v>
      </c>
    </row>
    <row r="822" spans="1:14" s="1" customFormat="1" ht="11.5" hidden="1" customHeight="1" x14ac:dyDescent="0.35">
      <c r="A822" s="19"/>
      <c r="B822" s="18"/>
      <c r="C822" s="18"/>
      <c r="D822" s="18"/>
      <c r="E822" s="17"/>
      <c r="F822" s="20"/>
      <c r="G822" s="21"/>
      <c r="H822" s="451"/>
      <c r="J822" s="23" t="e">
        <f>H822*J823/H823</f>
        <v>#DIV/0!</v>
      </c>
      <c r="L822" s="41">
        <f t="shared" si="125"/>
        <v>15</v>
      </c>
      <c r="M822" s="39">
        <f t="shared" si="124"/>
        <v>2</v>
      </c>
      <c r="N822" s="39">
        <f t="shared" si="126"/>
        <v>0</v>
      </c>
    </row>
    <row r="823" spans="1:14" ht="11.5" customHeight="1" x14ac:dyDescent="0.35">
      <c r="A823" s="291"/>
      <c r="B823" s="292">
        <f>SUBTOTAL(9,B805:B822)</f>
        <v>4.78</v>
      </c>
      <c r="C823" s="292">
        <f t="shared" ref="C823:E823" si="127">SUBTOTAL(9,C805:C822)</f>
        <v>7.91</v>
      </c>
      <c r="D823" s="292">
        <f t="shared" si="127"/>
        <v>57.730000000000004</v>
      </c>
      <c r="E823" s="293">
        <f t="shared" si="127"/>
        <v>325</v>
      </c>
      <c r="F823" s="294" t="s">
        <v>18</v>
      </c>
      <c r="G823" s="394"/>
      <c r="H823" s="452"/>
      <c r="J823" s="32">
        <f>D802</f>
        <v>64.739999999999995</v>
      </c>
      <c r="L823" s="290">
        <f t="shared" si="125"/>
        <v>15</v>
      </c>
      <c r="M823" s="287">
        <f t="shared" si="124"/>
        <v>2</v>
      </c>
      <c r="N823" s="287">
        <v>1</v>
      </c>
    </row>
    <row r="824" spans="1:14" ht="11.5" customHeight="1" x14ac:dyDescent="0.35">
      <c r="A824" s="297"/>
      <c r="B824" s="298"/>
      <c r="C824" s="298"/>
      <c r="D824" s="298"/>
      <c r="E824" s="299"/>
      <c r="F824" s="300"/>
      <c r="G824" s="301"/>
      <c r="H824" s="302"/>
      <c r="J824" s="38"/>
      <c r="L824" s="290">
        <f t="shared" si="125"/>
        <v>15</v>
      </c>
      <c r="M824" s="287">
        <f t="shared" si="124"/>
        <v>2</v>
      </c>
      <c r="N824" s="287">
        <v>1</v>
      </c>
    </row>
    <row r="825" spans="1:14" s="1" customFormat="1" ht="21" hidden="1" x14ac:dyDescent="0.35">
      <c r="A825" s="14"/>
      <c r="B825" s="14"/>
      <c r="C825" s="14"/>
      <c r="D825" s="427">
        <f>х!H$18</f>
        <v>103</v>
      </c>
      <c r="E825" s="428"/>
      <c r="F825" s="429" t="str">
        <f>х!I$18</f>
        <v>Абонемент платного питания №10 (СОШ № 12)</v>
      </c>
      <c r="G825" s="430"/>
      <c r="H825" s="430"/>
      <c r="I825" s="13"/>
      <c r="J825" s="13"/>
      <c r="K825" s="13"/>
      <c r="L825" s="40">
        <f>L802+1</f>
        <v>16</v>
      </c>
      <c r="M825" s="39">
        <f t="shared" si="124"/>
        <v>2</v>
      </c>
      <c r="N825" s="39">
        <v>1</v>
      </c>
    </row>
    <row r="826" spans="1:14" s="1" customFormat="1" ht="11.5" hidden="1" customHeight="1" x14ac:dyDescent="0.35">
      <c r="A826" s="431" t="s">
        <v>3</v>
      </c>
      <c r="B826" s="432" t="s">
        <v>4</v>
      </c>
      <c r="C826" s="432"/>
      <c r="D826" s="432"/>
      <c r="E826" s="433" t="s">
        <v>5</v>
      </c>
      <c r="F826" s="434" t="s">
        <v>6</v>
      </c>
      <c r="G826" s="435" t="s">
        <v>7</v>
      </c>
      <c r="H826" s="436" t="s">
        <v>8</v>
      </c>
      <c r="L826" s="41">
        <f>L825</f>
        <v>16</v>
      </c>
      <c r="M826" s="39">
        <f t="shared" si="124"/>
        <v>2</v>
      </c>
      <c r="N826" s="39">
        <v>1</v>
      </c>
    </row>
    <row r="827" spans="1:14" s="1" customFormat="1" ht="11.5" hidden="1" customHeight="1" x14ac:dyDescent="0.35">
      <c r="A827" s="431"/>
      <c r="B827" s="15" t="s">
        <v>9</v>
      </c>
      <c r="C827" s="16" t="s">
        <v>10</v>
      </c>
      <c r="D827" s="16" t="s">
        <v>11</v>
      </c>
      <c r="E827" s="433"/>
      <c r="F827" s="434"/>
      <c r="G827" s="435"/>
      <c r="H827" s="436"/>
      <c r="L827" s="41">
        <f t="shared" ref="L827:L847" si="128">L826</f>
        <v>16</v>
      </c>
      <c r="M827" s="39">
        <f t="shared" si="124"/>
        <v>2</v>
      </c>
      <c r="N827" s="39">
        <v>1</v>
      </c>
    </row>
    <row r="828" spans="1:14" s="1" customFormat="1" ht="11.5" hidden="1" customHeight="1" x14ac:dyDescent="0.35">
      <c r="A828" s="236" t="s">
        <v>393</v>
      </c>
      <c r="B828" s="113">
        <v>16.29</v>
      </c>
      <c r="C828" s="113">
        <v>8.4600000000000009</v>
      </c>
      <c r="D828" s="113">
        <v>2.4300000000000002</v>
      </c>
      <c r="E828" s="217">
        <v>151</v>
      </c>
      <c r="F828" s="237" t="s">
        <v>394</v>
      </c>
      <c r="G828" s="202">
        <v>90</v>
      </c>
      <c r="H828" s="453">
        <f>D825</f>
        <v>103</v>
      </c>
      <c r="J828" s="23" t="e">
        <f>#REF!*J846/H828</f>
        <v>#REF!</v>
      </c>
      <c r="L828" s="41">
        <f t="shared" si="128"/>
        <v>16</v>
      </c>
      <c r="M828" s="39">
        <f t="shared" si="124"/>
        <v>2</v>
      </c>
      <c r="N828" s="39" t="str">
        <f>F828</f>
        <v>Рыба, запеченная в омлете 90 (минтай)</v>
      </c>
    </row>
    <row r="829" spans="1:14" s="1" customFormat="1" ht="11.5" hidden="1" customHeight="1" x14ac:dyDescent="0.35">
      <c r="A829" s="228" t="s">
        <v>287</v>
      </c>
      <c r="B829" s="225">
        <v>3.24</v>
      </c>
      <c r="C829" s="225">
        <v>5.56</v>
      </c>
      <c r="D829" s="225">
        <v>22</v>
      </c>
      <c r="E829" s="226">
        <v>152</v>
      </c>
      <c r="F829" s="239" t="s">
        <v>288</v>
      </c>
      <c r="G829" s="207">
        <v>150</v>
      </c>
      <c r="H829" s="451"/>
      <c r="J829" s="23">
        <f>H829*J846/H828</f>
        <v>0</v>
      </c>
      <c r="L829" s="41">
        <f t="shared" si="128"/>
        <v>16</v>
      </c>
      <c r="M829" s="39">
        <f t="shared" si="124"/>
        <v>2</v>
      </c>
      <c r="N829" s="39" t="str">
        <f t="shared" ref="N829:N845" si="129">F829</f>
        <v xml:space="preserve">Картофельное пюре </v>
      </c>
    </row>
    <row r="830" spans="1:14" s="1" customFormat="1" ht="11.5" hidden="1" customHeight="1" x14ac:dyDescent="0.35">
      <c r="A830" s="50">
        <v>628</v>
      </c>
      <c r="B830" s="51">
        <v>0.1</v>
      </c>
      <c r="C830" s="51">
        <v>0.03</v>
      </c>
      <c r="D830" s="51">
        <v>15.28</v>
      </c>
      <c r="E830" s="50">
        <v>62</v>
      </c>
      <c r="F830" s="52" t="s">
        <v>241</v>
      </c>
      <c r="G830" s="148">
        <v>215</v>
      </c>
      <c r="H830" s="451"/>
      <c r="J830" s="23">
        <f>H830*J846/H828</f>
        <v>0</v>
      </c>
      <c r="L830" s="41">
        <f t="shared" si="128"/>
        <v>16</v>
      </c>
      <c r="M830" s="39">
        <f t="shared" si="124"/>
        <v>2</v>
      </c>
      <c r="N830" s="39" t="str">
        <f t="shared" si="129"/>
        <v>Чай с сахаром 200/15</v>
      </c>
    </row>
    <row r="831" spans="1:14" s="1" customFormat="1" ht="11.5" hidden="1" customHeight="1" x14ac:dyDescent="0.35">
      <c r="A831" s="54" t="s">
        <v>16</v>
      </c>
      <c r="B831" s="51">
        <v>1.98</v>
      </c>
      <c r="C831" s="51">
        <v>0.25</v>
      </c>
      <c r="D831" s="51">
        <v>12.08</v>
      </c>
      <c r="E831" s="50">
        <v>59</v>
      </c>
      <c r="F831" s="52" t="s">
        <v>135</v>
      </c>
      <c r="G831" s="147">
        <v>25</v>
      </c>
      <c r="H831" s="451"/>
      <c r="J831" s="23">
        <f>H831*J846/H828</f>
        <v>0</v>
      </c>
      <c r="L831" s="41">
        <f t="shared" si="128"/>
        <v>16</v>
      </c>
      <c r="M831" s="39">
        <f t="shared" si="124"/>
        <v>2</v>
      </c>
      <c r="N831" s="39" t="str">
        <f t="shared" si="129"/>
        <v>Хлеб пшеничный 25</v>
      </c>
    </row>
    <row r="832" spans="1:14" s="1" customFormat="1" ht="11.5" hidden="1" customHeight="1" x14ac:dyDescent="0.35">
      <c r="A832" s="54" t="s">
        <v>16</v>
      </c>
      <c r="B832" s="51">
        <v>1.65</v>
      </c>
      <c r="C832" s="51">
        <v>0.3</v>
      </c>
      <c r="D832" s="51">
        <v>8.35</v>
      </c>
      <c r="E832" s="50">
        <v>44</v>
      </c>
      <c r="F832" s="52" t="s">
        <v>17</v>
      </c>
      <c r="G832" s="147">
        <v>25</v>
      </c>
      <c r="H832" s="451"/>
      <c r="J832" s="23">
        <f>H832*J846/H828</f>
        <v>0</v>
      </c>
      <c r="L832" s="41">
        <f t="shared" si="128"/>
        <v>16</v>
      </c>
      <c r="M832" s="39">
        <f t="shared" si="124"/>
        <v>2</v>
      </c>
      <c r="N832" s="39" t="str">
        <f t="shared" si="129"/>
        <v>Хлеб  ржаной 25</v>
      </c>
    </row>
    <row r="833" spans="1:14" s="1" customFormat="1" ht="11.5" hidden="1" customHeight="1" x14ac:dyDescent="0.35">
      <c r="A833" s="54"/>
      <c r="B833" s="51"/>
      <c r="C833" s="51"/>
      <c r="D833" s="51"/>
      <c r="E833" s="50"/>
      <c r="F833" s="52"/>
      <c r="G833" s="147"/>
      <c r="H833" s="451"/>
      <c r="J833" s="23">
        <f>H833*J846/H828</f>
        <v>0</v>
      </c>
      <c r="L833" s="41">
        <f t="shared" si="128"/>
        <v>16</v>
      </c>
      <c r="M833" s="39">
        <f t="shared" si="124"/>
        <v>2</v>
      </c>
      <c r="N833" s="39">
        <f t="shared" si="129"/>
        <v>0</v>
      </c>
    </row>
    <row r="834" spans="1:14" s="1" customFormat="1" ht="11.5" hidden="1" customHeight="1" x14ac:dyDescent="0.35">
      <c r="A834" s="54"/>
      <c r="B834" s="51"/>
      <c r="C834" s="51"/>
      <c r="D834" s="51"/>
      <c r="E834" s="50"/>
      <c r="F834" s="52"/>
      <c r="G834" s="147"/>
      <c r="H834" s="451"/>
      <c r="J834" s="23">
        <f>H834*J846/H828</f>
        <v>0</v>
      </c>
      <c r="L834" s="41">
        <f t="shared" si="128"/>
        <v>16</v>
      </c>
      <c r="M834" s="39">
        <f t="shared" si="124"/>
        <v>2</v>
      </c>
      <c r="N834" s="39">
        <f t="shared" si="129"/>
        <v>0</v>
      </c>
    </row>
    <row r="835" spans="1:14" s="1" customFormat="1" ht="11.5" hidden="1" customHeight="1" x14ac:dyDescent="0.35">
      <c r="A835" s="19"/>
      <c r="B835" s="18"/>
      <c r="C835" s="18"/>
      <c r="D835" s="18"/>
      <c r="E835" s="17"/>
      <c r="F835" s="20"/>
      <c r="G835" s="21"/>
      <c r="H835" s="451"/>
      <c r="J835" s="23">
        <f>H835*J846/H828</f>
        <v>0</v>
      </c>
      <c r="L835" s="41">
        <f t="shared" si="128"/>
        <v>16</v>
      </c>
      <c r="M835" s="39">
        <f t="shared" si="124"/>
        <v>2</v>
      </c>
      <c r="N835" s="39">
        <f t="shared" si="129"/>
        <v>0</v>
      </c>
    </row>
    <row r="836" spans="1:14" s="1" customFormat="1" ht="11.5" hidden="1" customHeight="1" x14ac:dyDescent="0.35">
      <c r="A836" s="19"/>
      <c r="B836" s="25"/>
      <c r="C836" s="25"/>
      <c r="D836" s="25"/>
      <c r="E836" s="26"/>
      <c r="F836" s="42"/>
      <c r="G836" s="42"/>
      <c r="H836" s="451"/>
      <c r="J836" s="23">
        <f>H836*J846/H828</f>
        <v>0</v>
      </c>
      <c r="L836" s="41">
        <f t="shared" si="128"/>
        <v>16</v>
      </c>
      <c r="M836" s="39">
        <f t="shared" si="124"/>
        <v>2</v>
      </c>
      <c r="N836" s="39">
        <f t="shared" si="129"/>
        <v>0</v>
      </c>
    </row>
    <row r="837" spans="1:14" s="1" customFormat="1" ht="11.5" hidden="1" customHeight="1" x14ac:dyDescent="0.35">
      <c r="A837" s="17"/>
      <c r="B837" s="18"/>
      <c r="C837" s="18"/>
      <c r="D837" s="18"/>
      <c r="E837" s="17"/>
      <c r="F837" s="20"/>
      <c r="G837" s="21"/>
      <c r="H837" s="451"/>
      <c r="J837" s="23">
        <f>H837*J846/H828</f>
        <v>0</v>
      </c>
      <c r="L837" s="41">
        <f t="shared" si="128"/>
        <v>16</v>
      </c>
      <c r="M837" s="39">
        <f t="shared" si="124"/>
        <v>2</v>
      </c>
      <c r="N837" s="39">
        <f t="shared" si="129"/>
        <v>0</v>
      </c>
    </row>
    <row r="838" spans="1:14" s="1" customFormat="1" ht="11.5" hidden="1" customHeight="1" x14ac:dyDescent="0.35">
      <c r="A838" s="17"/>
      <c r="B838" s="18"/>
      <c r="C838" s="18"/>
      <c r="D838" s="18"/>
      <c r="E838" s="17"/>
      <c r="F838" s="20"/>
      <c r="G838" s="24"/>
      <c r="H838" s="451"/>
      <c r="J838" s="23">
        <f>H838*J846/H828</f>
        <v>0</v>
      </c>
      <c r="L838" s="41">
        <f t="shared" si="128"/>
        <v>16</v>
      </c>
      <c r="M838" s="39">
        <f t="shared" si="124"/>
        <v>2</v>
      </c>
      <c r="N838" s="39">
        <f t="shared" si="129"/>
        <v>0</v>
      </c>
    </row>
    <row r="839" spans="1:14" s="1" customFormat="1" ht="11.5" hidden="1" customHeight="1" x14ac:dyDescent="0.35">
      <c r="A839" s="17"/>
      <c r="B839" s="18"/>
      <c r="C839" s="18"/>
      <c r="D839" s="18"/>
      <c r="E839" s="17"/>
      <c r="F839" s="20"/>
      <c r="G839" s="24"/>
      <c r="H839" s="451"/>
      <c r="J839" s="23">
        <f>H839*J846/H828</f>
        <v>0</v>
      </c>
      <c r="L839" s="41">
        <f t="shared" si="128"/>
        <v>16</v>
      </c>
      <c r="M839" s="39">
        <f t="shared" si="124"/>
        <v>2</v>
      </c>
      <c r="N839" s="39">
        <f t="shared" si="129"/>
        <v>0</v>
      </c>
    </row>
    <row r="840" spans="1:14" s="1" customFormat="1" ht="11.5" hidden="1" customHeight="1" x14ac:dyDescent="0.35">
      <c r="A840" s="19"/>
      <c r="B840" s="18"/>
      <c r="C840" s="18"/>
      <c r="D840" s="18"/>
      <c r="E840" s="17"/>
      <c r="F840" s="20"/>
      <c r="G840" s="21"/>
      <c r="H840" s="451"/>
      <c r="J840" s="23">
        <f>H840*J846/H828</f>
        <v>0</v>
      </c>
      <c r="L840" s="41">
        <f t="shared" si="128"/>
        <v>16</v>
      </c>
      <c r="M840" s="39">
        <f t="shared" si="124"/>
        <v>2</v>
      </c>
      <c r="N840" s="39">
        <f t="shared" si="129"/>
        <v>0</v>
      </c>
    </row>
    <row r="841" spans="1:14" s="1" customFormat="1" ht="11.5" hidden="1" customHeight="1" x14ac:dyDescent="0.25">
      <c r="A841" s="17"/>
      <c r="B841" s="18"/>
      <c r="C841" s="18"/>
      <c r="D841" s="18"/>
      <c r="E841" s="17"/>
      <c r="F841" s="28"/>
      <c r="G841" s="21"/>
      <c r="H841" s="451"/>
      <c r="J841" s="23">
        <f>H841*J846/H828</f>
        <v>0</v>
      </c>
      <c r="L841" s="41">
        <f t="shared" si="128"/>
        <v>16</v>
      </c>
      <c r="M841" s="39">
        <f t="shared" si="124"/>
        <v>2</v>
      </c>
      <c r="N841" s="39">
        <f t="shared" si="129"/>
        <v>0</v>
      </c>
    </row>
    <row r="842" spans="1:14" s="1" customFormat="1" ht="11.5" hidden="1" customHeight="1" x14ac:dyDescent="0.35">
      <c r="A842" s="19"/>
      <c r="B842" s="18"/>
      <c r="C842" s="18"/>
      <c r="D842" s="18"/>
      <c r="E842" s="17"/>
      <c r="F842" s="20"/>
      <c r="G842" s="21"/>
      <c r="H842" s="451"/>
      <c r="J842" s="23">
        <f>H842*J846/H828</f>
        <v>0</v>
      </c>
      <c r="L842" s="41">
        <f t="shared" si="128"/>
        <v>16</v>
      </c>
      <c r="M842" s="39">
        <f t="shared" si="124"/>
        <v>2</v>
      </c>
      <c r="N842" s="39">
        <f t="shared" si="129"/>
        <v>0</v>
      </c>
    </row>
    <row r="843" spans="1:14" s="1" customFormat="1" ht="11.5" hidden="1" customHeight="1" x14ac:dyDescent="0.25">
      <c r="A843" s="17"/>
      <c r="B843" s="18"/>
      <c r="C843" s="18"/>
      <c r="D843" s="18"/>
      <c r="E843" s="17"/>
      <c r="F843" s="28"/>
      <c r="G843" s="21"/>
      <c r="H843" s="451"/>
      <c r="J843" s="23">
        <f>H843*J846/H828</f>
        <v>0</v>
      </c>
      <c r="L843" s="41">
        <f t="shared" si="128"/>
        <v>16</v>
      </c>
      <c r="M843" s="39">
        <f t="shared" si="124"/>
        <v>2</v>
      </c>
      <c r="N843" s="39">
        <f t="shared" si="129"/>
        <v>0</v>
      </c>
    </row>
    <row r="844" spans="1:14" s="1" customFormat="1" ht="11.5" hidden="1" customHeight="1" x14ac:dyDescent="0.35">
      <c r="A844" s="19"/>
      <c r="B844" s="18"/>
      <c r="C844" s="18"/>
      <c r="D844" s="18"/>
      <c r="E844" s="17"/>
      <c r="F844" s="20"/>
      <c r="G844" s="21"/>
      <c r="H844" s="451"/>
      <c r="J844" s="23">
        <f>H844*J846/H828</f>
        <v>0</v>
      </c>
      <c r="L844" s="41">
        <f t="shared" si="128"/>
        <v>16</v>
      </c>
      <c r="M844" s="39">
        <f t="shared" si="124"/>
        <v>2</v>
      </c>
      <c r="N844" s="39">
        <f t="shared" si="129"/>
        <v>0</v>
      </c>
    </row>
    <row r="845" spans="1:14" s="1" customFormat="1" ht="11.5" hidden="1" customHeight="1" x14ac:dyDescent="0.35">
      <c r="A845" s="19"/>
      <c r="B845" s="18"/>
      <c r="C845" s="18"/>
      <c r="D845" s="18"/>
      <c r="E845" s="17"/>
      <c r="F845" s="20"/>
      <c r="G845" s="21"/>
      <c r="H845" s="451"/>
      <c r="J845" s="23">
        <f>H845*J846/H828</f>
        <v>0</v>
      </c>
      <c r="L845" s="41">
        <f t="shared" si="128"/>
        <v>16</v>
      </c>
      <c r="M845" s="39">
        <f t="shared" si="124"/>
        <v>2</v>
      </c>
      <c r="N845" s="39">
        <f t="shared" si="129"/>
        <v>0</v>
      </c>
    </row>
    <row r="846" spans="1:14" s="1" customFormat="1" ht="11.5" hidden="1" customHeight="1" x14ac:dyDescent="0.35">
      <c r="A846" s="19"/>
      <c r="B846" s="25">
        <f>SUBTOTAL(9,B828:B845)</f>
        <v>0</v>
      </c>
      <c r="C846" s="25">
        <f t="shared" ref="C846" si="130">SUBTOTAL(9,C828:C845)</f>
        <v>0</v>
      </c>
      <c r="D846" s="25">
        <f t="shared" ref="D846" si="131">SUBTOTAL(9,D828:D845)</f>
        <v>0</v>
      </c>
      <c r="E846" s="26">
        <f t="shared" ref="E846" si="132">SUBTOTAL(9,E828:E845)</f>
        <v>0</v>
      </c>
      <c r="F846" s="29" t="s">
        <v>18</v>
      </c>
      <c r="G846" s="42"/>
      <c r="H846" s="454"/>
      <c r="J846" s="32">
        <f>D825</f>
        <v>103</v>
      </c>
      <c r="L846" s="41">
        <f t="shared" si="128"/>
        <v>16</v>
      </c>
      <c r="M846" s="39">
        <f t="shared" si="124"/>
        <v>2</v>
      </c>
      <c r="N846" s="39">
        <v>1</v>
      </c>
    </row>
    <row r="847" spans="1:14" s="1" customFormat="1" ht="11.5" hidden="1" customHeight="1" x14ac:dyDescent="0.35">
      <c r="A847" s="33"/>
      <c r="B847" s="34"/>
      <c r="C847" s="34"/>
      <c r="D847" s="34"/>
      <c r="E847" s="35"/>
      <c r="F847" s="36"/>
      <c r="G847" s="37"/>
      <c r="H847" s="38"/>
      <c r="J847" s="38"/>
      <c r="L847" s="41">
        <f t="shared" si="128"/>
        <v>16</v>
      </c>
      <c r="M847" s="39">
        <f t="shared" si="124"/>
        <v>2</v>
      </c>
      <c r="N847" s="39">
        <v>1</v>
      </c>
    </row>
    <row r="848" spans="1:14" ht="21" hidden="1" x14ac:dyDescent="0.35">
      <c r="A848" s="275"/>
      <c r="B848" s="275"/>
      <c r="C848" s="275"/>
      <c r="D848" s="443">
        <f>х!H$19</f>
        <v>176.93</v>
      </c>
      <c r="E848" s="444"/>
      <c r="F848" s="445" t="str">
        <f>х!I$19</f>
        <v>Абонемент платного питания №11 (Обед 5-11)</v>
      </c>
      <c r="G848" s="446"/>
      <c r="H848" s="446"/>
      <c r="I848" s="270"/>
      <c r="J848" s="13"/>
      <c r="K848" s="13"/>
      <c r="L848" s="289">
        <f>L825+1</f>
        <v>17</v>
      </c>
      <c r="M848" s="287">
        <f t="shared" si="124"/>
        <v>2</v>
      </c>
      <c r="N848" s="287">
        <v>1</v>
      </c>
    </row>
    <row r="849" spans="1:22" ht="11.5" hidden="1" customHeight="1" x14ac:dyDescent="0.35">
      <c r="A849" s="437" t="s">
        <v>3</v>
      </c>
      <c r="B849" s="438" t="s">
        <v>4</v>
      </c>
      <c r="C849" s="438"/>
      <c r="D849" s="438"/>
      <c r="E849" s="439" t="s">
        <v>5</v>
      </c>
      <c r="F849" s="440" t="s">
        <v>6</v>
      </c>
      <c r="G849" s="441" t="s">
        <v>7</v>
      </c>
      <c r="H849" s="442" t="s">
        <v>8</v>
      </c>
      <c r="L849" s="290">
        <f>L848</f>
        <v>17</v>
      </c>
      <c r="M849" s="287">
        <f t="shared" si="124"/>
        <v>2</v>
      </c>
      <c r="N849" s="287">
        <v>1</v>
      </c>
    </row>
    <row r="850" spans="1:22" ht="11.5" hidden="1" customHeight="1" x14ac:dyDescent="0.35">
      <c r="A850" s="437"/>
      <c r="B850" s="277" t="s">
        <v>9</v>
      </c>
      <c r="C850" s="278" t="s">
        <v>10</v>
      </c>
      <c r="D850" s="278" t="s">
        <v>11</v>
      </c>
      <c r="E850" s="439"/>
      <c r="F850" s="440"/>
      <c r="G850" s="441"/>
      <c r="H850" s="442"/>
      <c r="L850" s="290">
        <f t="shared" ref="L850:L870" si="133">L849</f>
        <v>17</v>
      </c>
      <c r="M850" s="287">
        <f t="shared" si="124"/>
        <v>2</v>
      </c>
      <c r="N850" s="287">
        <v>1</v>
      </c>
    </row>
    <row r="851" spans="1:22" ht="11.5" hidden="1" customHeight="1" x14ac:dyDescent="0.35">
      <c r="A851" s="54" t="s">
        <v>391</v>
      </c>
      <c r="B851" s="51">
        <v>18.100000000000001</v>
      </c>
      <c r="C851" s="51">
        <v>9.4</v>
      </c>
      <c r="D851" s="51">
        <v>2.7</v>
      </c>
      <c r="E851" s="50">
        <v>168</v>
      </c>
      <c r="F851" s="268" t="s">
        <v>396</v>
      </c>
      <c r="G851" s="396">
        <v>100</v>
      </c>
      <c r="H851" s="449">
        <f>D848</f>
        <v>176.93</v>
      </c>
      <c r="J851" s="23" t="e">
        <f>H851*J869/H869</f>
        <v>#DIV/0!</v>
      </c>
      <c r="L851" s="290">
        <f t="shared" si="133"/>
        <v>17</v>
      </c>
      <c r="M851" s="287">
        <f t="shared" si="124"/>
        <v>2</v>
      </c>
      <c r="N851" s="287" t="str">
        <f>F851</f>
        <v>Винегрет овощной 100 (СОШ_2018)</v>
      </c>
    </row>
    <row r="852" spans="1:22" ht="11.5" hidden="1" customHeight="1" x14ac:dyDescent="0.35">
      <c r="A852" s="234" t="s">
        <v>248</v>
      </c>
      <c r="B852" s="280">
        <v>2.41</v>
      </c>
      <c r="C852" s="280">
        <v>6.88</v>
      </c>
      <c r="D852" s="280">
        <v>17.12</v>
      </c>
      <c r="E852" s="240">
        <v>134</v>
      </c>
      <c r="F852" s="235" t="s">
        <v>253</v>
      </c>
      <c r="G852" s="404">
        <v>255</v>
      </c>
      <c r="H852" s="450"/>
      <c r="J852" s="23" t="e">
        <f>H852*J869/H869</f>
        <v>#DIV/0!</v>
      </c>
      <c r="L852" s="290">
        <f t="shared" si="133"/>
        <v>17</v>
      </c>
      <c r="M852" s="287">
        <f t="shared" si="124"/>
        <v>2</v>
      </c>
      <c r="N852" s="287" t="str">
        <f t="shared" ref="N852:N868" si="134">F852</f>
        <v>Рассольник ленинградский со сметаной 250/5</v>
      </c>
    </row>
    <row r="853" spans="1:22" ht="11.5" hidden="1" customHeight="1" x14ac:dyDescent="0.35">
      <c r="A853" s="265" t="s">
        <v>249</v>
      </c>
      <c r="B853" s="266">
        <v>9.0399999999999991</v>
      </c>
      <c r="C853" s="266">
        <v>8.42</v>
      </c>
      <c r="D853" s="266">
        <v>12.33</v>
      </c>
      <c r="E853" s="267">
        <v>161</v>
      </c>
      <c r="F853" s="319" t="s">
        <v>443</v>
      </c>
      <c r="G853" s="390">
        <v>100</v>
      </c>
      <c r="H853" s="450"/>
      <c r="J853" s="23" t="e">
        <f>H853*J869/H869</f>
        <v>#DIV/0!</v>
      </c>
      <c r="L853" s="290">
        <f t="shared" si="133"/>
        <v>17</v>
      </c>
      <c r="M853" s="287">
        <f t="shared" si="124"/>
        <v>2</v>
      </c>
      <c r="N853" s="287" t="str">
        <f t="shared" si="134"/>
        <v>Тефтели рыбные 70/30 (СОШ_2018)</v>
      </c>
      <c r="P853" s="54" t="s">
        <v>393</v>
      </c>
      <c r="Q853" s="51">
        <v>9.0399999999999991</v>
      </c>
      <c r="R853" s="51">
        <v>8.42</v>
      </c>
      <c r="S853" s="51">
        <v>12.33</v>
      </c>
      <c r="T853" s="50">
        <v>161</v>
      </c>
      <c r="U853" s="268" t="s">
        <v>397</v>
      </c>
      <c r="V853" s="259">
        <v>100</v>
      </c>
    </row>
    <row r="854" spans="1:22" ht="11.5" hidden="1" customHeight="1" x14ac:dyDescent="0.35">
      <c r="A854" s="234" t="s">
        <v>287</v>
      </c>
      <c r="B854" s="280">
        <v>3.89</v>
      </c>
      <c r="C854" s="280">
        <v>6.68</v>
      </c>
      <c r="D854" s="280">
        <v>26.41</v>
      </c>
      <c r="E854" s="240">
        <v>182</v>
      </c>
      <c r="F854" s="235" t="s">
        <v>288</v>
      </c>
      <c r="G854" s="396">
        <v>180</v>
      </c>
      <c r="H854" s="450"/>
      <c r="J854" s="23" t="e">
        <f>H854*J869/H869</f>
        <v>#DIV/0!</v>
      </c>
      <c r="L854" s="290">
        <f t="shared" si="133"/>
        <v>17</v>
      </c>
      <c r="M854" s="287">
        <f t="shared" si="124"/>
        <v>2</v>
      </c>
      <c r="N854" s="287" t="str">
        <f t="shared" si="134"/>
        <v xml:space="preserve">Картофельное пюре </v>
      </c>
    </row>
    <row r="855" spans="1:22" ht="11.5" hidden="1" customHeight="1" x14ac:dyDescent="0.35">
      <c r="A855" s="234" t="s">
        <v>268</v>
      </c>
      <c r="B855" s="280">
        <v>0.44</v>
      </c>
      <c r="C855" s="279"/>
      <c r="D855" s="280">
        <v>28.88</v>
      </c>
      <c r="E855" s="240">
        <v>119</v>
      </c>
      <c r="F855" s="235" t="s">
        <v>172</v>
      </c>
      <c r="G855" s="396">
        <v>200</v>
      </c>
      <c r="H855" s="450"/>
      <c r="J855" s="23" t="e">
        <f>H855*J869/H869</f>
        <v>#DIV/0!</v>
      </c>
      <c r="L855" s="290">
        <f t="shared" si="133"/>
        <v>17</v>
      </c>
      <c r="M855" s="287">
        <f t="shared" si="124"/>
        <v>2</v>
      </c>
      <c r="N855" s="287" t="str">
        <f t="shared" si="134"/>
        <v>Компот из сухофруктов</v>
      </c>
    </row>
    <row r="856" spans="1:22" ht="11.5" hidden="1" customHeight="1" x14ac:dyDescent="0.35">
      <c r="A856" s="185" t="s">
        <v>235</v>
      </c>
      <c r="B856" s="285">
        <v>3.95</v>
      </c>
      <c r="C856" s="285">
        <v>0.5</v>
      </c>
      <c r="D856" s="285">
        <v>24.15</v>
      </c>
      <c r="E856" s="191">
        <v>118</v>
      </c>
      <c r="F856" s="173" t="s">
        <v>148</v>
      </c>
      <c r="G856" s="389">
        <v>50</v>
      </c>
      <c r="H856" s="450"/>
      <c r="J856" s="23" t="e">
        <f>H856*J869/H869</f>
        <v>#DIV/0!</v>
      </c>
      <c r="L856" s="290">
        <f t="shared" si="133"/>
        <v>17</v>
      </c>
      <c r="M856" s="287">
        <f t="shared" si="124"/>
        <v>2</v>
      </c>
      <c r="N856" s="287" t="str">
        <f t="shared" si="134"/>
        <v>Батон витаминизированный</v>
      </c>
    </row>
    <row r="857" spans="1:22" ht="11.5" hidden="1" customHeight="1" x14ac:dyDescent="0.35">
      <c r="A857" s="185" t="s">
        <v>235</v>
      </c>
      <c r="B857" s="285">
        <v>1.65</v>
      </c>
      <c r="C857" s="285">
        <v>0.3</v>
      </c>
      <c r="D857" s="285">
        <v>8.35</v>
      </c>
      <c r="E857" s="191">
        <v>44</v>
      </c>
      <c r="F857" s="173" t="s">
        <v>236</v>
      </c>
      <c r="G857" s="389">
        <v>25</v>
      </c>
      <c r="H857" s="450"/>
      <c r="J857" s="23" t="e">
        <f>H857*J869/H869</f>
        <v>#DIV/0!</v>
      </c>
      <c r="L857" s="290">
        <f t="shared" si="133"/>
        <v>17</v>
      </c>
      <c r="M857" s="287">
        <f t="shared" si="124"/>
        <v>2</v>
      </c>
      <c r="N857" s="287" t="str">
        <f t="shared" si="134"/>
        <v xml:space="preserve">Хлеб ржаной </v>
      </c>
    </row>
    <row r="858" spans="1:22" s="1" customFormat="1" ht="11.5" hidden="1" customHeight="1" x14ac:dyDescent="0.35">
      <c r="A858" s="19"/>
      <c r="B858" s="18"/>
      <c r="C858" s="18"/>
      <c r="D858" s="18"/>
      <c r="E858" s="17"/>
      <c r="F858" s="20"/>
      <c r="G858" s="149"/>
      <c r="H858" s="451"/>
      <c r="J858" s="23" t="e">
        <f>H858*J869/H869</f>
        <v>#DIV/0!</v>
      </c>
      <c r="L858" s="41">
        <f t="shared" si="133"/>
        <v>17</v>
      </c>
      <c r="M858" s="39">
        <f t="shared" si="124"/>
        <v>2</v>
      </c>
      <c r="N858" s="39">
        <f t="shared" si="134"/>
        <v>0</v>
      </c>
    </row>
    <row r="859" spans="1:22" s="1" customFormat="1" ht="11.5" hidden="1" customHeight="1" x14ac:dyDescent="0.35">
      <c r="A859" s="19"/>
      <c r="B859" s="25"/>
      <c r="C859" s="25"/>
      <c r="D859" s="25"/>
      <c r="E859" s="26"/>
      <c r="F859" s="42"/>
      <c r="G859" s="42"/>
      <c r="H859" s="451"/>
      <c r="J859" s="23" t="e">
        <f>H859*J869/H869</f>
        <v>#DIV/0!</v>
      </c>
      <c r="L859" s="41">
        <f t="shared" si="133"/>
        <v>17</v>
      </c>
      <c r="M859" s="39">
        <f t="shared" si="124"/>
        <v>2</v>
      </c>
      <c r="N859" s="39">
        <f t="shared" si="134"/>
        <v>0</v>
      </c>
    </row>
    <row r="860" spans="1:22" s="1" customFormat="1" ht="11.5" hidden="1" customHeight="1" x14ac:dyDescent="0.35">
      <c r="A860" s="17"/>
      <c r="B860" s="18"/>
      <c r="C860" s="18"/>
      <c r="D860" s="18"/>
      <c r="E860" s="17"/>
      <c r="F860" s="20"/>
      <c r="G860" s="21"/>
      <c r="H860" s="451"/>
      <c r="J860" s="23" t="e">
        <f>H860*J869/H869</f>
        <v>#DIV/0!</v>
      </c>
      <c r="L860" s="41">
        <f t="shared" si="133"/>
        <v>17</v>
      </c>
      <c r="M860" s="39">
        <f t="shared" si="124"/>
        <v>2</v>
      </c>
      <c r="N860" s="39">
        <f t="shared" si="134"/>
        <v>0</v>
      </c>
    </row>
    <row r="861" spans="1:22" s="1" customFormat="1" ht="11.5" hidden="1" customHeight="1" x14ac:dyDescent="0.35">
      <c r="A861" s="17"/>
      <c r="B861" s="18"/>
      <c r="C861" s="18"/>
      <c r="D861" s="18"/>
      <c r="E861" s="17"/>
      <c r="F861" s="20"/>
      <c r="G861" s="24"/>
      <c r="H861" s="451"/>
      <c r="J861" s="23" t="e">
        <f>H861*J869/H869</f>
        <v>#DIV/0!</v>
      </c>
      <c r="L861" s="41">
        <f t="shared" si="133"/>
        <v>17</v>
      </c>
      <c r="M861" s="39">
        <f t="shared" si="124"/>
        <v>2</v>
      </c>
      <c r="N861" s="39">
        <f t="shared" si="134"/>
        <v>0</v>
      </c>
    </row>
    <row r="862" spans="1:22" s="1" customFormat="1" ht="11.5" hidden="1" customHeight="1" x14ac:dyDescent="0.35">
      <c r="A862" s="17"/>
      <c r="B862" s="18"/>
      <c r="C862" s="18"/>
      <c r="D862" s="18"/>
      <c r="E862" s="17"/>
      <c r="F862" s="20"/>
      <c r="G862" s="24"/>
      <c r="H862" s="451"/>
      <c r="J862" s="23" t="e">
        <f>H862*J869/H869</f>
        <v>#DIV/0!</v>
      </c>
      <c r="L862" s="41">
        <f t="shared" si="133"/>
        <v>17</v>
      </c>
      <c r="M862" s="39">
        <f t="shared" si="124"/>
        <v>2</v>
      </c>
      <c r="N862" s="39">
        <f t="shared" si="134"/>
        <v>0</v>
      </c>
    </row>
    <row r="863" spans="1:22" s="1" customFormat="1" ht="11.5" hidden="1" customHeight="1" x14ac:dyDescent="0.35">
      <c r="A863" s="19"/>
      <c r="B863" s="18"/>
      <c r="C863" s="18"/>
      <c r="D863" s="18"/>
      <c r="E863" s="17"/>
      <c r="F863" s="20"/>
      <c r="G863" s="21"/>
      <c r="H863" s="451"/>
      <c r="J863" s="23" t="e">
        <f>H863*J869/H869</f>
        <v>#DIV/0!</v>
      </c>
      <c r="L863" s="41">
        <f t="shared" si="133"/>
        <v>17</v>
      </c>
      <c r="M863" s="39">
        <f t="shared" si="124"/>
        <v>2</v>
      </c>
      <c r="N863" s="39">
        <f t="shared" si="134"/>
        <v>0</v>
      </c>
    </row>
    <row r="864" spans="1:22" s="1" customFormat="1" ht="11.5" hidden="1" customHeight="1" x14ac:dyDescent="0.25">
      <c r="A864" s="17"/>
      <c r="B864" s="18"/>
      <c r="C864" s="18"/>
      <c r="D864" s="18"/>
      <c r="E864" s="17"/>
      <c r="F864" s="28"/>
      <c r="G864" s="21"/>
      <c r="H864" s="451"/>
      <c r="J864" s="23" t="e">
        <f>H864*J869/H869</f>
        <v>#DIV/0!</v>
      </c>
      <c r="L864" s="41">
        <f t="shared" si="133"/>
        <v>17</v>
      </c>
      <c r="M864" s="39">
        <f t="shared" si="124"/>
        <v>2</v>
      </c>
      <c r="N864" s="39">
        <f t="shared" si="134"/>
        <v>0</v>
      </c>
    </row>
    <row r="865" spans="1:14" s="1" customFormat="1" ht="11.5" hidden="1" customHeight="1" x14ac:dyDescent="0.35">
      <c r="A865" s="19"/>
      <c r="B865" s="18"/>
      <c r="C865" s="18"/>
      <c r="D865" s="18"/>
      <c r="E865" s="17"/>
      <c r="F865" s="20"/>
      <c r="G865" s="21"/>
      <c r="H865" s="451"/>
      <c r="J865" s="23" t="e">
        <f>H865*J869/H869</f>
        <v>#DIV/0!</v>
      </c>
      <c r="L865" s="41">
        <f t="shared" si="133"/>
        <v>17</v>
      </c>
      <c r="M865" s="39">
        <f t="shared" ref="M865:M928" si="135">M864</f>
        <v>2</v>
      </c>
      <c r="N865" s="39">
        <f t="shared" si="134"/>
        <v>0</v>
      </c>
    </row>
    <row r="866" spans="1:14" s="1" customFormat="1" ht="11.5" hidden="1" customHeight="1" x14ac:dyDescent="0.25">
      <c r="A866" s="17"/>
      <c r="B866" s="18"/>
      <c r="C866" s="18"/>
      <c r="D866" s="18"/>
      <c r="E866" s="17"/>
      <c r="F866" s="28"/>
      <c r="G866" s="21"/>
      <c r="H866" s="451"/>
      <c r="J866" s="23" t="e">
        <f>H866*J869/H869</f>
        <v>#DIV/0!</v>
      </c>
      <c r="L866" s="41">
        <f t="shared" si="133"/>
        <v>17</v>
      </c>
      <c r="M866" s="39">
        <f t="shared" si="135"/>
        <v>2</v>
      </c>
      <c r="N866" s="39">
        <f t="shared" si="134"/>
        <v>0</v>
      </c>
    </row>
    <row r="867" spans="1:14" s="1" customFormat="1" ht="11.5" hidden="1" customHeight="1" x14ac:dyDescent="0.35">
      <c r="A867" s="19"/>
      <c r="B867" s="18"/>
      <c r="C867" s="18"/>
      <c r="D867" s="18"/>
      <c r="E867" s="17"/>
      <c r="F867" s="20"/>
      <c r="G867" s="21"/>
      <c r="H867" s="451"/>
      <c r="J867" s="23" t="e">
        <f>H867*J869/H869</f>
        <v>#DIV/0!</v>
      </c>
      <c r="L867" s="41">
        <f t="shared" si="133"/>
        <v>17</v>
      </c>
      <c r="M867" s="39">
        <f t="shared" si="135"/>
        <v>2</v>
      </c>
      <c r="N867" s="39">
        <f t="shared" si="134"/>
        <v>0</v>
      </c>
    </row>
    <row r="868" spans="1:14" s="1" customFormat="1" ht="11.5" hidden="1" customHeight="1" x14ac:dyDescent="0.35">
      <c r="A868" s="19"/>
      <c r="B868" s="18"/>
      <c r="C868" s="18"/>
      <c r="D868" s="18"/>
      <c r="E868" s="17"/>
      <c r="F868" s="20"/>
      <c r="G868" s="21"/>
      <c r="H868" s="451"/>
      <c r="J868" s="23" t="e">
        <f>H868*J869/H869</f>
        <v>#DIV/0!</v>
      </c>
      <c r="L868" s="41">
        <f t="shared" si="133"/>
        <v>17</v>
      </c>
      <c r="M868" s="39">
        <f t="shared" si="135"/>
        <v>2</v>
      </c>
      <c r="N868" s="39">
        <f t="shared" si="134"/>
        <v>0</v>
      </c>
    </row>
    <row r="869" spans="1:14" ht="11.5" hidden="1" customHeight="1" x14ac:dyDescent="0.35">
      <c r="A869" s="291"/>
      <c r="B869" s="292">
        <f>SUBTOTAL(9,B851:B868)</f>
        <v>0</v>
      </c>
      <c r="C869" s="292">
        <f t="shared" ref="C869:E869" si="136">SUBTOTAL(9,C851:C868)</f>
        <v>0</v>
      </c>
      <c r="D869" s="292">
        <f t="shared" si="136"/>
        <v>0</v>
      </c>
      <c r="E869" s="293">
        <f t="shared" si="136"/>
        <v>0</v>
      </c>
      <c r="F869" s="294" t="s">
        <v>18</v>
      </c>
      <c r="G869" s="295"/>
      <c r="H869" s="452"/>
      <c r="J869" s="32">
        <f>D848</f>
        <v>176.93</v>
      </c>
      <c r="L869" s="290">
        <f t="shared" si="133"/>
        <v>17</v>
      </c>
      <c r="M869" s="287">
        <f t="shared" si="135"/>
        <v>2</v>
      </c>
      <c r="N869" s="287">
        <v>1</v>
      </c>
    </row>
    <row r="870" spans="1:14" ht="3.75" hidden="1" customHeight="1" x14ac:dyDescent="0.35">
      <c r="A870" s="297"/>
      <c r="B870" s="298"/>
      <c r="C870" s="298"/>
      <c r="D870" s="298"/>
      <c r="E870" s="299"/>
      <c r="F870" s="300"/>
      <c r="G870" s="301"/>
      <c r="H870" s="302"/>
      <c r="J870" s="38"/>
      <c r="L870" s="290">
        <f t="shared" si="133"/>
        <v>17</v>
      </c>
      <c r="M870" s="287">
        <f t="shared" si="135"/>
        <v>2</v>
      </c>
      <c r="N870" s="287">
        <v>1</v>
      </c>
    </row>
    <row r="871" spans="1:14" s="1" customFormat="1" ht="21" hidden="1" x14ac:dyDescent="0.35">
      <c r="A871" s="14"/>
      <c r="B871" s="14"/>
      <c r="C871" s="14"/>
      <c r="D871" s="427">
        <f>х!H$20</f>
        <v>0</v>
      </c>
      <c r="E871" s="428"/>
      <c r="F871" s="429">
        <f>х!I$20</f>
        <v>0</v>
      </c>
      <c r="G871" s="430"/>
      <c r="H871" s="430"/>
      <c r="I871" s="13"/>
      <c r="J871" s="13"/>
      <c r="K871" s="13"/>
      <c r="L871" s="40">
        <f>L848+1</f>
        <v>18</v>
      </c>
      <c r="M871" s="39">
        <f t="shared" si="135"/>
        <v>2</v>
      </c>
      <c r="N871" s="39">
        <v>1</v>
      </c>
    </row>
    <row r="872" spans="1:14" s="1" customFormat="1" ht="11.5" hidden="1" customHeight="1" x14ac:dyDescent="0.35">
      <c r="A872" s="431" t="s">
        <v>3</v>
      </c>
      <c r="B872" s="432" t="s">
        <v>4</v>
      </c>
      <c r="C872" s="432"/>
      <c r="D872" s="432"/>
      <c r="E872" s="433" t="s">
        <v>5</v>
      </c>
      <c r="F872" s="434" t="s">
        <v>6</v>
      </c>
      <c r="G872" s="435" t="s">
        <v>7</v>
      </c>
      <c r="H872" s="436" t="s">
        <v>8</v>
      </c>
      <c r="L872" s="41">
        <f>L871</f>
        <v>18</v>
      </c>
      <c r="M872" s="39">
        <f t="shared" si="135"/>
        <v>2</v>
      </c>
      <c r="N872" s="39">
        <v>1</v>
      </c>
    </row>
    <row r="873" spans="1:14" s="1" customFormat="1" ht="11.5" hidden="1" customHeight="1" x14ac:dyDescent="0.35">
      <c r="A873" s="431"/>
      <c r="B873" s="15" t="s">
        <v>9</v>
      </c>
      <c r="C873" s="16" t="s">
        <v>10</v>
      </c>
      <c r="D873" s="16" t="s">
        <v>11</v>
      </c>
      <c r="E873" s="433"/>
      <c r="F873" s="434"/>
      <c r="G873" s="435"/>
      <c r="H873" s="436"/>
      <c r="L873" s="41">
        <f t="shared" ref="L873:L893" si="137">L872</f>
        <v>18</v>
      </c>
      <c r="M873" s="39">
        <f t="shared" si="135"/>
        <v>2</v>
      </c>
      <c r="N873" s="39">
        <v>1</v>
      </c>
    </row>
    <row r="874" spans="1:14" s="1" customFormat="1" ht="11.5" hidden="1" customHeight="1" x14ac:dyDescent="0.35">
      <c r="A874" s="17"/>
      <c r="B874" s="18"/>
      <c r="C874" s="18"/>
      <c r="D874" s="19"/>
      <c r="E874" s="17"/>
      <c r="F874" s="20"/>
      <c r="G874" s="21"/>
      <c r="H874" s="453">
        <f>D871</f>
        <v>0</v>
      </c>
      <c r="J874" s="23" t="e">
        <f>H874*J892/H892</f>
        <v>#DIV/0!</v>
      </c>
      <c r="L874" s="41">
        <f t="shared" si="137"/>
        <v>18</v>
      </c>
      <c r="M874" s="39">
        <f t="shared" si="135"/>
        <v>2</v>
      </c>
      <c r="N874" s="39">
        <f>F874</f>
        <v>0</v>
      </c>
    </row>
    <row r="875" spans="1:14" s="1" customFormat="1" ht="11.5" hidden="1" customHeight="1" x14ac:dyDescent="0.35">
      <c r="A875" s="17"/>
      <c r="B875" s="18"/>
      <c r="C875" s="18"/>
      <c r="D875" s="18"/>
      <c r="E875" s="17"/>
      <c r="F875" s="20"/>
      <c r="G875" s="21"/>
      <c r="H875" s="451"/>
      <c r="J875" s="23" t="e">
        <f>H875*J892/H892</f>
        <v>#DIV/0!</v>
      </c>
      <c r="L875" s="41">
        <f t="shared" si="137"/>
        <v>18</v>
      </c>
      <c r="M875" s="39">
        <f t="shared" si="135"/>
        <v>2</v>
      </c>
      <c r="N875" s="39">
        <f t="shared" ref="N875:N891" si="138">F875</f>
        <v>0</v>
      </c>
    </row>
    <row r="876" spans="1:14" s="1" customFormat="1" ht="11.5" hidden="1" customHeight="1" x14ac:dyDescent="0.35">
      <c r="A876" s="17"/>
      <c r="B876" s="18"/>
      <c r="C876" s="18"/>
      <c r="D876" s="18"/>
      <c r="E876" s="17"/>
      <c r="F876" s="20"/>
      <c r="G876" s="24"/>
      <c r="H876" s="451"/>
      <c r="J876" s="23" t="e">
        <f>H876*J892/H892</f>
        <v>#DIV/0!</v>
      </c>
      <c r="L876" s="41">
        <f t="shared" si="137"/>
        <v>18</v>
      </c>
      <c r="M876" s="39">
        <f t="shared" si="135"/>
        <v>2</v>
      </c>
      <c r="N876" s="39">
        <f t="shared" si="138"/>
        <v>0</v>
      </c>
    </row>
    <row r="877" spans="1:14" s="1" customFormat="1" ht="11.5" hidden="1" customHeight="1" x14ac:dyDescent="0.35">
      <c r="A877" s="19"/>
      <c r="B877" s="18"/>
      <c r="C877" s="18"/>
      <c r="D877" s="18"/>
      <c r="E877" s="17"/>
      <c r="F877" s="20"/>
      <c r="G877" s="21"/>
      <c r="H877" s="451"/>
      <c r="J877" s="23" t="e">
        <f>H877*J892/H892</f>
        <v>#DIV/0!</v>
      </c>
      <c r="L877" s="41">
        <f t="shared" si="137"/>
        <v>18</v>
      </c>
      <c r="M877" s="39">
        <f t="shared" si="135"/>
        <v>2</v>
      </c>
      <c r="N877" s="39">
        <f t="shared" si="138"/>
        <v>0</v>
      </c>
    </row>
    <row r="878" spans="1:14" s="1" customFormat="1" ht="11.5" hidden="1" customHeight="1" x14ac:dyDescent="0.35">
      <c r="A878" s="17"/>
      <c r="B878" s="18"/>
      <c r="C878" s="18"/>
      <c r="D878" s="19"/>
      <c r="E878" s="17"/>
      <c r="F878" s="20"/>
      <c r="G878" s="21"/>
      <c r="H878" s="451"/>
      <c r="J878" s="23" t="e">
        <f>H878*J892/H892</f>
        <v>#DIV/0!</v>
      </c>
      <c r="L878" s="41">
        <f t="shared" si="137"/>
        <v>18</v>
      </c>
      <c r="M878" s="39">
        <f t="shared" si="135"/>
        <v>2</v>
      </c>
      <c r="N878" s="39">
        <f t="shared" si="138"/>
        <v>0</v>
      </c>
    </row>
    <row r="879" spans="1:14" s="1" customFormat="1" ht="11.5" hidden="1" customHeight="1" x14ac:dyDescent="0.35">
      <c r="A879" s="17"/>
      <c r="B879" s="18"/>
      <c r="C879" s="18"/>
      <c r="D879" s="18"/>
      <c r="E879" s="17"/>
      <c r="F879" s="20"/>
      <c r="G879" s="21"/>
      <c r="H879" s="451"/>
      <c r="J879" s="23" t="e">
        <f>H879*J892/H892</f>
        <v>#DIV/0!</v>
      </c>
      <c r="L879" s="41">
        <f t="shared" si="137"/>
        <v>18</v>
      </c>
      <c r="M879" s="39">
        <f t="shared" si="135"/>
        <v>2</v>
      </c>
      <c r="N879" s="39">
        <f t="shared" si="138"/>
        <v>0</v>
      </c>
    </row>
    <row r="880" spans="1:14" s="1" customFormat="1" ht="11.5" hidden="1" customHeight="1" x14ac:dyDescent="0.35">
      <c r="A880" s="17"/>
      <c r="B880" s="18"/>
      <c r="C880" s="18"/>
      <c r="D880" s="18"/>
      <c r="E880" s="17"/>
      <c r="F880" s="20"/>
      <c r="G880" s="24"/>
      <c r="H880" s="451"/>
      <c r="J880" s="23" t="e">
        <f>H880*J892/H892</f>
        <v>#DIV/0!</v>
      </c>
      <c r="L880" s="41">
        <f t="shared" si="137"/>
        <v>18</v>
      </c>
      <c r="M880" s="39">
        <f t="shared" si="135"/>
        <v>2</v>
      </c>
      <c r="N880" s="39">
        <f t="shared" si="138"/>
        <v>0</v>
      </c>
    </row>
    <row r="881" spans="1:14" s="1" customFormat="1" ht="11.5" hidden="1" customHeight="1" x14ac:dyDescent="0.35">
      <c r="A881" s="19"/>
      <c r="B881" s="18"/>
      <c r="C881" s="18"/>
      <c r="D881" s="18"/>
      <c r="E881" s="17"/>
      <c r="F881" s="20"/>
      <c r="G881" s="21"/>
      <c r="H881" s="451"/>
      <c r="J881" s="23" t="e">
        <f>H881*J892/H892</f>
        <v>#DIV/0!</v>
      </c>
      <c r="L881" s="41">
        <f t="shared" si="137"/>
        <v>18</v>
      </c>
      <c r="M881" s="39">
        <f t="shared" si="135"/>
        <v>2</v>
      </c>
      <c r="N881" s="39">
        <f t="shared" si="138"/>
        <v>0</v>
      </c>
    </row>
    <row r="882" spans="1:14" s="1" customFormat="1" ht="11.5" hidden="1" customHeight="1" x14ac:dyDescent="0.35">
      <c r="A882" s="19"/>
      <c r="B882" s="25"/>
      <c r="C882" s="25"/>
      <c r="D882" s="25"/>
      <c r="E882" s="26"/>
      <c r="F882" s="27"/>
      <c r="G882" s="27"/>
      <c r="H882" s="451"/>
      <c r="J882" s="23" t="e">
        <f>H882*J892/H892</f>
        <v>#DIV/0!</v>
      </c>
      <c r="L882" s="41">
        <f t="shared" si="137"/>
        <v>18</v>
      </c>
      <c r="M882" s="39">
        <f t="shared" si="135"/>
        <v>2</v>
      </c>
      <c r="N882" s="39">
        <f t="shared" si="138"/>
        <v>0</v>
      </c>
    </row>
    <row r="883" spans="1:14" s="1" customFormat="1" ht="11.5" hidden="1" customHeight="1" x14ac:dyDescent="0.35">
      <c r="A883" s="17"/>
      <c r="B883" s="18"/>
      <c r="C883" s="18"/>
      <c r="D883" s="18"/>
      <c r="E883" s="17"/>
      <c r="F883" s="20"/>
      <c r="G883" s="21"/>
      <c r="H883" s="451"/>
      <c r="J883" s="23" t="e">
        <f>H883*J892/H892</f>
        <v>#DIV/0!</v>
      </c>
      <c r="L883" s="41">
        <f t="shared" si="137"/>
        <v>18</v>
      </c>
      <c r="M883" s="39">
        <f t="shared" si="135"/>
        <v>2</v>
      </c>
      <c r="N883" s="39">
        <f t="shared" si="138"/>
        <v>0</v>
      </c>
    </row>
    <row r="884" spans="1:14" s="1" customFormat="1" ht="11.5" hidden="1" customHeight="1" x14ac:dyDescent="0.35">
      <c r="A884" s="17"/>
      <c r="B884" s="18"/>
      <c r="C884" s="18"/>
      <c r="D884" s="18"/>
      <c r="E884" s="17"/>
      <c r="F884" s="20"/>
      <c r="G884" s="24"/>
      <c r="H884" s="451"/>
      <c r="J884" s="23" t="e">
        <f>H884*J892/H892</f>
        <v>#DIV/0!</v>
      </c>
      <c r="L884" s="41">
        <f t="shared" si="137"/>
        <v>18</v>
      </c>
      <c r="M884" s="39">
        <f t="shared" si="135"/>
        <v>2</v>
      </c>
      <c r="N884" s="39">
        <f t="shared" si="138"/>
        <v>0</v>
      </c>
    </row>
    <row r="885" spans="1:14" s="1" customFormat="1" ht="11.5" hidden="1" customHeight="1" x14ac:dyDescent="0.35">
      <c r="A885" s="17"/>
      <c r="B885" s="18"/>
      <c r="C885" s="18"/>
      <c r="D885" s="18"/>
      <c r="E885" s="17"/>
      <c r="F885" s="20"/>
      <c r="G885" s="24"/>
      <c r="H885" s="451"/>
      <c r="J885" s="23" t="e">
        <f>H885*J892/H892</f>
        <v>#DIV/0!</v>
      </c>
      <c r="L885" s="41">
        <f t="shared" si="137"/>
        <v>18</v>
      </c>
      <c r="M885" s="39">
        <f t="shared" si="135"/>
        <v>2</v>
      </c>
      <c r="N885" s="39">
        <f t="shared" si="138"/>
        <v>0</v>
      </c>
    </row>
    <row r="886" spans="1:14" s="1" customFormat="1" ht="11.5" hidden="1" customHeight="1" x14ac:dyDescent="0.35">
      <c r="A886" s="19"/>
      <c r="B886" s="18"/>
      <c r="C886" s="18"/>
      <c r="D886" s="18"/>
      <c r="E886" s="17"/>
      <c r="F886" s="20"/>
      <c r="G886" s="21"/>
      <c r="H886" s="451"/>
      <c r="J886" s="23" t="e">
        <f>H886*J892/H892</f>
        <v>#DIV/0!</v>
      </c>
      <c r="L886" s="41">
        <f t="shared" si="137"/>
        <v>18</v>
      </c>
      <c r="M886" s="39">
        <f t="shared" si="135"/>
        <v>2</v>
      </c>
      <c r="N886" s="39">
        <f t="shared" si="138"/>
        <v>0</v>
      </c>
    </row>
    <row r="887" spans="1:14" s="1" customFormat="1" ht="11.5" hidden="1" customHeight="1" x14ac:dyDescent="0.25">
      <c r="A887" s="17"/>
      <c r="B887" s="18"/>
      <c r="C887" s="18"/>
      <c r="D887" s="18"/>
      <c r="E887" s="17"/>
      <c r="F887" s="28"/>
      <c r="G887" s="21"/>
      <c r="H887" s="451"/>
      <c r="J887" s="23" t="e">
        <f>H887*J892/H892</f>
        <v>#DIV/0!</v>
      </c>
      <c r="L887" s="41">
        <f t="shared" si="137"/>
        <v>18</v>
      </c>
      <c r="M887" s="39">
        <f t="shared" si="135"/>
        <v>2</v>
      </c>
      <c r="N887" s="39">
        <f t="shared" si="138"/>
        <v>0</v>
      </c>
    </row>
    <row r="888" spans="1:14" s="1" customFormat="1" ht="11.5" hidden="1" customHeight="1" x14ac:dyDescent="0.35">
      <c r="A888" s="19"/>
      <c r="B888" s="18"/>
      <c r="C888" s="18"/>
      <c r="D888" s="18"/>
      <c r="E888" s="17"/>
      <c r="F888" s="20"/>
      <c r="G888" s="21"/>
      <c r="H888" s="451"/>
      <c r="J888" s="23" t="e">
        <f>H888*J892/H892</f>
        <v>#DIV/0!</v>
      </c>
      <c r="L888" s="41">
        <f t="shared" si="137"/>
        <v>18</v>
      </c>
      <c r="M888" s="39">
        <f t="shared" si="135"/>
        <v>2</v>
      </c>
      <c r="N888" s="39">
        <f t="shared" si="138"/>
        <v>0</v>
      </c>
    </row>
    <row r="889" spans="1:14" s="1" customFormat="1" ht="11.5" hidden="1" customHeight="1" x14ac:dyDescent="0.25">
      <c r="A889" s="17"/>
      <c r="B889" s="18"/>
      <c r="C889" s="18"/>
      <c r="D889" s="18"/>
      <c r="E889" s="17"/>
      <c r="F889" s="28"/>
      <c r="G889" s="21"/>
      <c r="H889" s="451"/>
      <c r="J889" s="23" t="e">
        <f>H889*J892/H892</f>
        <v>#DIV/0!</v>
      </c>
      <c r="L889" s="41">
        <f t="shared" si="137"/>
        <v>18</v>
      </c>
      <c r="M889" s="39">
        <f t="shared" si="135"/>
        <v>2</v>
      </c>
      <c r="N889" s="39">
        <f t="shared" si="138"/>
        <v>0</v>
      </c>
    </row>
    <row r="890" spans="1:14" s="1" customFormat="1" ht="11.5" hidden="1" customHeight="1" x14ac:dyDescent="0.35">
      <c r="A890" s="19"/>
      <c r="B890" s="18"/>
      <c r="C890" s="18"/>
      <c r="D890" s="18"/>
      <c r="E890" s="17"/>
      <c r="F890" s="20"/>
      <c r="G890" s="21"/>
      <c r="H890" s="451"/>
      <c r="J890" s="23" t="e">
        <f>H890*J892/H892</f>
        <v>#DIV/0!</v>
      </c>
      <c r="L890" s="41">
        <f t="shared" si="137"/>
        <v>18</v>
      </c>
      <c r="M890" s="39">
        <f t="shared" si="135"/>
        <v>2</v>
      </c>
      <c r="N890" s="39">
        <f t="shared" si="138"/>
        <v>0</v>
      </c>
    </row>
    <row r="891" spans="1:14" s="1" customFormat="1" ht="11.5" hidden="1" customHeight="1" x14ac:dyDescent="0.35">
      <c r="A891" s="19"/>
      <c r="B891" s="18"/>
      <c r="C891" s="18"/>
      <c r="D891" s="18"/>
      <c r="E891" s="17"/>
      <c r="F891" s="20"/>
      <c r="G891" s="21"/>
      <c r="H891" s="451"/>
      <c r="J891" s="23" t="e">
        <f>H891*J892/H892</f>
        <v>#DIV/0!</v>
      </c>
      <c r="L891" s="41">
        <f t="shared" si="137"/>
        <v>18</v>
      </c>
      <c r="M891" s="39">
        <f t="shared" si="135"/>
        <v>2</v>
      </c>
      <c r="N891" s="39">
        <f t="shared" si="138"/>
        <v>0</v>
      </c>
    </row>
    <row r="892" spans="1:14" s="1" customFormat="1" ht="11.5" hidden="1" customHeight="1" x14ac:dyDescent="0.35">
      <c r="A892" s="19"/>
      <c r="B892" s="25"/>
      <c r="C892" s="25"/>
      <c r="D892" s="25"/>
      <c r="E892" s="26"/>
      <c r="F892" s="29" t="s">
        <v>18</v>
      </c>
      <c r="G892" s="27"/>
      <c r="H892" s="454"/>
      <c r="J892" s="32">
        <f>D871</f>
        <v>0</v>
      </c>
      <c r="L892" s="41">
        <f t="shared" si="137"/>
        <v>18</v>
      </c>
      <c r="M892" s="39">
        <f t="shared" si="135"/>
        <v>2</v>
      </c>
      <c r="N892" s="39">
        <v>1</v>
      </c>
    </row>
    <row r="893" spans="1:14" s="1" customFormat="1" ht="11.5" hidden="1" customHeight="1" x14ac:dyDescent="0.35">
      <c r="A893" s="33"/>
      <c r="B893" s="34"/>
      <c r="C893" s="34"/>
      <c r="D893" s="34"/>
      <c r="E893" s="35"/>
      <c r="F893" s="36"/>
      <c r="G893" s="37"/>
      <c r="H893" s="38"/>
      <c r="J893" s="38"/>
      <c r="L893" s="41">
        <f t="shared" si="137"/>
        <v>18</v>
      </c>
      <c r="M893" s="39">
        <f t="shared" si="135"/>
        <v>2</v>
      </c>
      <c r="N893" s="39">
        <v>1</v>
      </c>
    </row>
    <row r="894" spans="1:14" s="1" customFormat="1" ht="21" hidden="1" x14ac:dyDescent="0.35">
      <c r="A894" s="14"/>
      <c r="B894" s="14"/>
      <c r="C894" s="14"/>
      <c r="D894" s="427">
        <f>х!H$21</f>
        <v>64.739999999999995</v>
      </c>
      <c r="E894" s="428"/>
      <c r="F894" s="429" t="str">
        <f>х!I$21</f>
        <v>Абонемент платного питания №19 (ГПД Полдник 1-4)</v>
      </c>
      <c r="G894" s="430"/>
      <c r="H894" s="430"/>
      <c r="I894" s="13"/>
      <c r="J894" s="13"/>
      <c r="K894" s="13"/>
      <c r="L894" s="40">
        <f>L871+1</f>
        <v>19</v>
      </c>
      <c r="M894" s="39">
        <f t="shared" si="135"/>
        <v>2</v>
      </c>
      <c r="N894" s="39">
        <v>1</v>
      </c>
    </row>
    <row r="895" spans="1:14" s="1" customFormat="1" ht="11.5" hidden="1" customHeight="1" x14ac:dyDescent="0.35">
      <c r="A895" s="431" t="s">
        <v>3</v>
      </c>
      <c r="B895" s="432" t="s">
        <v>4</v>
      </c>
      <c r="C895" s="432"/>
      <c r="D895" s="432"/>
      <c r="E895" s="433" t="s">
        <v>5</v>
      </c>
      <c r="F895" s="434" t="s">
        <v>6</v>
      </c>
      <c r="G895" s="435" t="s">
        <v>7</v>
      </c>
      <c r="H895" s="436" t="s">
        <v>8</v>
      </c>
      <c r="L895" s="41">
        <f>L894</f>
        <v>19</v>
      </c>
      <c r="M895" s="39">
        <f t="shared" si="135"/>
        <v>2</v>
      </c>
      <c r="N895" s="39">
        <v>1</v>
      </c>
    </row>
    <row r="896" spans="1:14" s="1" customFormat="1" ht="11.5" hidden="1" customHeight="1" x14ac:dyDescent="0.35">
      <c r="A896" s="431"/>
      <c r="B896" s="15" t="s">
        <v>9</v>
      </c>
      <c r="C896" s="16" t="s">
        <v>10</v>
      </c>
      <c r="D896" s="16" t="s">
        <v>11</v>
      </c>
      <c r="E896" s="433"/>
      <c r="F896" s="434"/>
      <c r="G896" s="435"/>
      <c r="H896" s="436"/>
      <c r="L896" s="41">
        <f t="shared" ref="L896:L916" si="139">L895</f>
        <v>19</v>
      </c>
      <c r="M896" s="39">
        <f t="shared" si="135"/>
        <v>2</v>
      </c>
      <c r="N896" s="39">
        <v>1</v>
      </c>
    </row>
    <row r="897" spans="1:14" s="1" customFormat="1" ht="11.5" hidden="1" customHeight="1" x14ac:dyDescent="0.35">
      <c r="A897" s="50">
        <v>23</v>
      </c>
      <c r="B897" s="51">
        <v>2.2999999999999998</v>
      </c>
      <c r="C897" s="51">
        <v>2.9</v>
      </c>
      <c r="D897" s="54"/>
      <c r="E897" s="50">
        <v>38</v>
      </c>
      <c r="F897" s="52" t="s">
        <v>183</v>
      </c>
      <c r="G897" s="154">
        <v>10</v>
      </c>
      <c r="H897" s="453">
        <f>D894</f>
        <v>64.739999999999995</v>
      </c>
      <c r="J897" s="23" t="e">
        <f>H897*J915/H915</f>
        <v>#DIV/0!</v>
      </c>
      <c r="L897" s="41">
        <f t="shared" si="139"/>
        <v>19</v>
      </c>
      <c r="M897" s="39">
        <f t="shared" si="135"/>
        <v>2</v>
      </c>
      <c r="N897" s="39" t="str">
        <f>F897</f>
        <v>Сыр порциями 10</v>
      </c>
    </row>
    <row r="898" spans="1:14" s="1" customFormat="1" ht="11.5" hidden="1" customHeight="1" x14ac:dyDescent="0.35">
      <c r="A898" s="50">
        <v>222</v>
      </c>
      <c r="B898" s="51">
        <v>15.87</v>
      </c>
      <c r="C898" s="51">
        <v>14.12</v>
      </c>
      <c r="D898" s="51">
        <v>29.38</v>
      </c>
      <c r="E898" s="50">
        <v>308</v>
      </c>
      <c r="F898" s="52" t="s">
        <v>184</v>
      </c>
      <c r="G898" s="153">
        <v>110</v>
      </c>
      <c r="H898" s="451"/>
      <c r="J898" s="23" t="e">
        <f>H898*J915/H915</f>
        <v>#DIV/0!</v>
      </c>
      <c r="L898" s="41">
        <f t="shared" si="139"/>
        <v>19</v>
      </c>
      <c r="M898" s="39">
        <f t="shared" si="135"/>
        <v>2</v>
      </c>
      <c r="N898" s="39" t="str">
        <f t="shared" ref="N898:N914" si="140">F898</f>
        <v>Пудинг из творога (запеченный) с молоком сгущенным 100/10 (СОШ_2018)</v>
      </c>
    </row>
    <row r="899" spans="1:14" s="1" customFormat="1" ht="11.5" hidden="1" customHeight="1" x14ac:dyDescent="0.35">
      <c r="A899" s="50">
        <v>629</v>
      </c>
      <c r="B899" s="51">
        <v>0.16</v>
      </c>
      <c r="C899" s="51">
        <v>0.03</v>
      </c>
      <c r="D899" s="51">
        <v>15.49</v>
      </c>
      <c r="E899" s="50">
        <v>64</v>
      </c>
      <c r="F899" s="52" t="s">
        <v>244</v>
      </c>
      <c r="G899" s="153">
        <v>222</v>
      </c>
      <c r="H899" s="451"/>
      <c r="J899" s="23" t="e">
        <f>H899*J915/H915</f>
        <v>#DIV/0!</v>
      </c>
      <c r="L899" s="41">
        <f t="shared" si="139"/>
        <v>19</v>
      </c>
      <c r="M899" s="39">
        <f t="shared" si="135"/>
        <v>2</v>
      </c>
      <c r="N899" s="39" t="str">
        <f t="shared" si="140"/>
        <v>Чай с сахаром с лимоном 200/15/7</v>
      </c>
    </row>
    <row r="900" spans="1:14" s="1" customFormat="1" ht="11.5" hidden="1" customHeight="1" x14ac:dyDescent="0.35">
      <c r="A900" s="54" t="s">
        <v>16</v>
      </c>
      <c r="B900" s="51">
        <v>3.95</v>
      </c>
      <c r="C900" s="51">
        <v>0.5</v>
      </c>
      <c r="D900" s="51">
        <v>24.15</v>
      </c>
      <c r="E900" s="50">
        <v>118</v>
      </c>
      <c r="F900" s="52" t="s">
        <v>343</v>
      </c>
      <c r="G900" s="154">
        <v>50</v>
      </c>
      <c r="H900" s="451"/>
      <c r="J900" s="23" t="e">
        <f>H900*J915/H915</f>
        <v>#DIV/0!</v>
      </c>
      <c r="L900" s="41">
        <f t="shared" si="139"/>
        <v>19</v>
      </c>
      <c r="M900" s="39">
        <f t="shared" si="135"/>
        <v>2</v>
      </c>
      <c r="N900" s="39" t="str">
        <f t="shared" si="140"/>
        <v>Хлеб пшеничный 50</v>
      </c>
    </row>
    <row r="901" spans="1:14" s="1" customFormat="1" ht="11.5" hidden="1" customHeight="1" x14ac:dyDescent="0.35">
      <c r="A901" s="17"/>
      <c r="B901" s="18"/>
      <c r="C901" s="18"/>
      <c r="D901" s="19"/>
      <c r="E901" s="17"/>
      <c r="F901" s="20"/>
      <c r="G901" s="149"/>
      <c r="H901" s="451"/>
      <c r="J901" s="23" t="e">
        <f>H901*J915/H915</f>
        <v>#DIV/0!</v>
      </c>
      <c r="L901" s="41">
        <f t="shared" si="139"/>
        <v>19</v>
      </c>
      <c r="M901" s="39">
        <f t="shared" si="135"/>
        <v>2</v>
      </c>
      <c r="N901" s="39">
        <f t="shared" si="140"/>
        <v>0</v>
      </c>
    </row>
    <row r="902" spans="1:14" s="1" customFormat="1" ht="11.5" hidden="1" customHeight="1" x14ac:dyDescent="0.35">
      <c r="A902" s="17"/>
      <c r="B902" s="18"/>
      <c r="C902" s="18"/>
      <c r="D902" s="18"/>
      <c r="E902" s="17"/>
      <c r="F902" s="20"/>
      <c r="G902" s="149"/>
      <c r="H902" s="451"/>
      <c r="J902" s="23" t="e">
        <f>H902*J915/H915</f>
        <v>#DIV/0!</v>
      </c>
      <c r="L902" s="41">
        <f t="shared" si="139"/>
        <v>19</v>
      </c>
      <c r="M902" s="39">
        <f t="shared" si="135"/>
        <v>2</v>
      </c>
      <c r="N902" s="39">
        <f t="shared" si="140"/>
        <v>0</v>
      </c>
    </row>
    <row r="903" spans="1:14" s="1" customFormat="1" ht="11.5" hidden="1" customHeight="1" x14ac:dyDescent="0.35">
      <c r="A903" s="17"/>
      <c r="B903" s="18"/>
      <c r="C903" s="18"/>
      <c r="D903" s="18"/>
      <c r="E903" s="17"/>
      <c r="F903" s="20"/>
      <c r="G903" s="150"/>
      <c r="H903" s="451"/>
      <c r="J903" s="23" t="e">
        <f>H903*J915/H915</f>
        <v>#DIV/0!</v>
      </c>
      <c r="L903" s="41">
        <f t="shared" si="139"/>
        <v>19</v>
      </c>
      <c r="M903" s="39">
        <f t="shared" si="135"/>
        <v>2</v>
      </c>
      <c r="N903" s="39">
        <f t="shared" si="140"/>
        <v>0</v>
      </c>
    </row>
    <row r="904" spans="1:14" s="1" customFormat="1" ht="11.5" hidden="1" customHeight="1" x14ac:dyDescent="0.35">
      <c r="A904" s="19"/>
      <c r="B904" s="18"/>
      <c r="C904" s="18"/>
      <c r="D904" s="18"/>
      <c r="E904" s="17"/>
      <c r="F904" s="20"/>
      <c r="G904" s="149"/>
      <c r="H904" s="451"/>
      <c r="J904" s="23" t="e">
        <f>H904*J915/H915</f>
        <v>#DIV/0!</v>
      </c>
      <c r="L904" s="41">
        <f t="shared" si="139"/>
        <v>19</v>
      </c>
      <c r="M904" s="39">
        <f t="shared" si="135"/>
        <v>2</v>
      </c>
      <c r="N904" s="39">
        <f t="shared" si="140"/>
        <v>0</v>
      </c>
    </row>
    <row r="905" spans="1:14" s="1" customFormat="1" ht="11.5" hidden="1" customHeight="1" x14ac:dyDescent="0.35">
      <c r="A905" s="19"/>
      <c r="B905" s="25"/>
      <c r="C905" s="25"/>
      <c r="D905" s="25"/>
      <c r="E905" s="26"/>
      <c r="F905" s="112"/>
      <c r="G905" s="112"/>
      <c r="H905" s="451"/>
      <c r="J905" s="23" t="e">
        <f>H905*J915/H915</f>
        <v>#DIV/0!</v>
      </c>
      <c r="L905" s="41">
        <f t="shared" si="139"/>
        <v>19</v>
      </c>
      <c r="M905" s="39">
        <f t="shared" si="135"/>
        <v>2</v>
      </c>
      <c r="N905" s="39">
        <f t="shared" si="140"/>
        <v>0</v>
      </c>
    </row>
    <row r="906" spans="1:14" s="1" customFormat="1" ht="11.5" hidden="1" customHeight="1" x14ac:dyDescent="0.35">
      <c r="A906" s="17"/>
      <c r="B906" s="18"/>
      <c r="C906" s="18"/>
      <c r="D906" s="18"/>
      <c r="E906" s="17"/>
      <c r="F906" s="20"/>
      <c r="G906" s="21"/>
      <c r="H906" s="451"/>
      <c r="J906" s="23" t="e">
        <f>H906*J915/H915</f>
        <v>#DIV/0!</v>
      </c>
      <c r="L906" s="41">
        <f t="shared" si="139"/>
        <v>19</v>
      </c>
      <c r="M906" s="39">
        <f t="shared" si="135"/>
        <v>2</v>
      </c>
      <c r="N906" s="39">
        <f t="shared" si="140"/>
        <v>0</v>
      </c>
    </row>
    <row r="907" spans="1:14" s="1" customFormat="1" ht="11.5" hidden="1" customHeight="1" x14ac:dyDescent="0.35">
      <c r="A907" s="17"/>
      <c r="B907" s="18"/>
      <c r="C907" s="18"/>
      <c r="D907" s="18"/>
      <c r="E907" s="17"/>
      <c r="F907" s="20"/>
      <c r="G907" s="24"/>
      <c r="H907" s="451"/>
      <c r="J907" s="23" t="e">
        <f>H907*J915/H915</f>
        <v>#DIV/0!</v>
      </c>
      <c r="L907" s="41">
        <f t="shared" si="139"/>
        <v>19</v>
      </c>
      <c r="M907" s="39">
        <f t="shared" si="135"/>
        <v>2</v>
      </c>
      <c r="N907" s="39">
        <f t="shared" si="140"/>
        <v>0</v>
      </c>
    </row>
    <row r="908" spans="1:14" s="1" customFormat="1" ht="11.5" hidden="1" customHeight="1" x14ac:dyDescent="0.35">
      <c r="A908" s="17"/>
      <c r="B908" s="18"/>
      <c r="C908" s="18"/>
      <c r="D908" s="18"/>
      <c r="E908" s="17"/>
      <c r="F908" s="20"/>
      <c r="G908" s="24"/>
      <c r="H908" s="451"/>
      <c r="J908" s="23" t="e">
        <f>H908*J915/H915</f>
        <v>#DIV/0!</v>
      </c>
      <c r="L908" s="41">
        <f t="shared" si="139"/>
        <v>19</v>
      </c>
      <c r="M908" s="39">
        <f t="shared" si="135"/>
        <v>2</v>
      </c>
      <c r="N908" s="39">
        <f t="shared" si="140"/>
        <v>0</v>
      </c>
    </row>
    <row r="909" spans="1:14" s="1" customFormat="1" ht="11.5" hidden="1" customHeight="1" x14ac:dyDescent="0.35">
      <c r="A909" s="19"/>
      <c r="B909" s="18"/>
      <c r="C909" s="18"/>
      <c r="D909" s="18"/>
      <c r="E909" s="17"/>
      <c r="F909" s="20"/>
      <c r="G909" s="21"/>
      <c r="H909" s="451"/>
      <c r="J909" s="23" t="e">
        <f>H909*J915/H915</f>
        <v>#DIV/0!</v>
      </c>
      <c r="L909" s="41">
        <f t="shared" si="139"/>
        <v>19</v>
      </c>
      <c r="M909" s="39">
        <f t="shared" si="135"/>
        <v>2</v>
      </c>
      <c r="N909" s="39">
        <f t="shared" si="140"/>
        <v>0</v>
      </c>
    </row>
    <row r="910" spans="1:14" s="1" customFormat="1" ht="11.5" hidden="1" customHeight="1" x14ac:dyDescent="0.25">
      <c r="A910" s="17"/>
      <c r="B910" s="18"/>
      <c r="C910" s="18"/>
      <c r="D910" s="18"/>
      <c r="E910" s="17"/>
      <c r="F910" s="28"/>
      <c r="G910" s="21"/>
      <c r="H910" s="451"/>
      <c r="J910" s="23" t="e">
        <f>H910*J915/H915</f>
        <v>#DIV/0!</v>
      </c>
      <c r="L910" s="41">
        <f t="shared" si="139"/>
        <v>19</v>
      </c>
      <c r="M910" s="39">
        <f t="shared" si="135"/>
        <v>2</v>
      </c>
      <c r="N910" s="39">
        <f t="shared" si="140"/>
        <v>0</v>
      </c>
    </row>
    <row r="911" spans="1:14" s="1" customFormat="1" ht="11.5" hidden="1" customHeight="1" x14ac:dyDescent="0.35">
      <c r="A911" s="19"/>
      <c r="B911" s="18"/>
      <c r="C911" s="18"/>
      <c r="D911" s="18"/>
      <c r="E911" s="17"/>
      <c r="F911" s="20"/>
      <c r="G911" s="21"/>
      <c r="H911" s="451"/>
      <c r="J911" s="23" t="e">
        <f>H911*J915/H915</f>
        <v>#DIV/0!</v>
      </c>
      <c r="L911" s="41">
        <f t="shared" si="139"/>
        <v>19</v>
      </c>
      <c r="M911" s="39">
        <f t="shared" si="135"/>
        <v>2</v>
      </c>
      <c r="N911" s="39">
        <f t="shared" si="140"/>
        <v>0</v>
      </c>
    </row>
    <row r="912" spans="1:14" s="1" customFormat="1" ht="11.5" hidden="1" customHeight="1" x14ac:dyDescent="0.25">
      <c r="A912" s="17"/>
      <c r="B912" s="18"/>
      <c r="C912" s="18"/>
      <c r="D912" s="18"/>
      <c r="E912" s="17"/>
      <c r="F912" s="28"/>
      <c r="G912" s="21"/>
      <c r="H912" s="451"/>
      <c r="J912" s="23" t="e">
        <f>H912*J915/H915</f>
        <v>#DIV/0!</v>
      </c>
      <c r="L912" s="41">
        <f t="shared" si="139"/>
        <v>19</v>
      </c>
      <c r="M912" s="39">
        <f t="shared" si="135"/>
        <v>2</v>
      </c>
      <c r="N912" s="39">
        <f t="shared" si="140"/>
        <v>0</v>
      </c>
    </row>
    <row r="913" spans="1:14" s="1" customFormat="1" ht="11.5" hidden="1" customHeight="1" x14ac:dyDescent="0.35">
      <c r="A913" s="19"/>
      <c r="B913" s="18"/>
      <c r="C913" s="18"/>
      <c r="D913" s="18"/>
      <c r="E913" s="17"/>
      <c r="F913" s="20"/>
      <c r="G913" s="21"/>
      <c r="H913" s="451"/>
      <c r="J913" s="23" t="e">
        <f>H913*J915/H915</f>
        <v>#DIV/0!</v>
      </c>
      <c r="L913" s="41">
        <f t="shared" si="139"/>
        <v>19</v>
      </c>
      <c r="M913" s="39">
        <f t="shared" si="135"/>
        <v>2</v>
      </c>
      <c r="N913" s="39">
        <f t="shared" si="140"/>
        <v>0</v>
      </c>
    </row>
    <row r="914" spans="1:14" s="1" customFormat="1" ht="11.5" hidden="1" customHeight="1" x14ac:dyDescent="0.35">
      <c r="A914" s="19"/>
      <c r="B914" s="18"/>
      <c r="C914" s="18"/>
      <c r="D914" s="18"/>
      <c r="E914" s="17"/>
      <c r="F914" s="20"/>
      <c r="G914" s="21"/>
      <c r="H914" s="451"/>
      <c r="J914" s="23" t="e">
        <f>H914*J915/H915</f>
        <v>#DIV/0!</v>
      </c>
      <c r="L914" s="41">
        <f t="shared" si="139"/>
        <v>19</v>
      </c>
      <c r="M914" s="39">
        <f t="shared" si="135"/>
        <v>2</v>
      </c>
      <c r="N914" s="39">
        <f t="shared" si="140"/>
        <v>0</v>
      </c>
    </row>
    <row r="915" spans="1:14" s="1" customFormat="1" ht="11.5" hidden="1" customHeight="1" x14ac:dyDescent="0.35">
      <c r="A915" s="19"/>
      <c r="B915" s="25">
        <f>SUBTOTAL(9,B897:B914)</f>
        <v>0</v>
      </c>
      <c r="C915" s="25">
        <f t="shared" ref="C915" si="141">SUBTOTAL(9,C897:C914)</f>
        <v>0</v>
      </c>
      <c r="D915" s="25">
        <f t="shared" ref="D915" si="142">SUBTOTAL(9,D897:D914)</f>
        <v>0</v>
      </c>
      <c r="E915" s="26">
        <f t="shared" ref="E915" si="143">SUBTOTAL(9,E897:E914)</f>
        <v>0</v>
      </c>
      <c r="F915" s="29" t="s">
        <v>18</v>
      </c>
      <c r="G915" s="112"/>
      <c r="H915" s="454"/>
      <c r="J915" s="32">
        <f>D894</f>
        <v>64.739999999999995</v>
      </c>
      <c r="L915" s="41">
        <f t="shared" si="139"/>
        <v>19</v>
      </c>
      <c r="M915" s="39">
        <f t="shared" si="135"/>
        <v>2</v>
      </c>
      <c r="N915" s="39">
        <v>1</v>
      </c>
    </row>
    <row r="916" spans="1:14" s="1" customFormat="1" ht="11.5" hidden="1" customHeight="1" x14ac:dyDescent="0.35">
      <c r="A916" s="33"/>
      <c r="B916" s="34"/>
      <c r="C916" s="34"/>
      <c r="D916" s="34"/>
      <c r="E916" s="35"/>
      <c r="F916" s="36"/>
      <c r="G916" s="37"/>
      <c r="H916" s="38"/>
      <c r="J916" s="38"/>
      <c r="L916" s="41">
        <f t="shared" si="139"/>
        <v>19</v>
      </c>
      <c r="M916" s="39">
        <f t="shared" si="135"/>
        <v>2</v>
      </c>
      <c r="N916" s="39">
        <v>1</v>
      </c>
    </row>
    <row r="917" spans="1:14" s="1" customFormat="1" ht="21" hidden="1" x14ac:dyDescent="0.35">
      <c r="A917" s="14"/>
      <c r="B917" s="14"/>
      <c r="C917" s="14"/>
      <c r="D917" s="427">
        <f>х!H$22</f>
        <v>64.739999999999995</v>
      </c>
      <c r="E917" s="428"/>
      <c r="F917" s="429" t="str">
        <f>х!I$22</f>
        <v>Абонемент платного питания №20 (ГПД Полдник 1-4)</v>
      </c>
      <c r="G917" s="430"/>
      <c r="H917" s="430"/>
      <c r="I917" s="13"/>
      <c r="J917" s="13"/>
      <c r="K917" s="13"/>
      <c r="L917" s="40">
        <f>L894+1</f>
        <v>20</v>
      </c>
      <c r="M917" s="39">
        <f t="shared" si="135"/>
        <v>2</v>
      </c>
      <c r="N917" s="39">
        <v>1</v>
      </c>
    </row>
    <row r="918" spans="1:14" s="1" customFormat="1" ht="11.5" hidden="1" customHeight="1" x14ac:dyDescent="0.35">
      <c r="A918" s="431" t="s">
        <v>3</v>
      </c>
      <c r="B918" s="432" t="s">
        <v>4</v>
      </c>
      <c r="C918" s="432"/>
      <c r="D918" s="432"/>
      <c r="E918" s="433" t="s">
        <v>5</v>
      </c>
      <c r="F918" s="434" t="s">
        <v>6</v>
      </c>
      <c r="G918" s="435" t="s">
        <v>7</v>
      </c>
      <c r="H918" s="436" t="s">
        <v>8</v>
      </c>
      <c r="L918" s="41">
        <f>L917</f>
        <v>20</v>
      </c>
      <c r="M918" s="39">
        <f t="shared" si="135"/>
        <v>2</v>
      </c>
      <c r="N918" s="39">
        <v>1</v>
      </c>
    </row>
    <row r="919" spans="1:14" s="1" customFormat="1" ht="11.5" hidden="1" customHeight="1" x14ac:dyDescent="0.35">
      <c r="A919" s="431"/>
      <c r="B919" s="15" t="s">
        <v>9</v>
      </c>
      <c r="C919" s="16" t="s">
        <v>10</v>
      </c>
      <c r="D919" s="16" t="s">
        <v>11</v>
      </c>
      <c r="E919" s="433"/>
      <c r="F919" s="434"/>
      <c r="G919" s="435"/>
      <c r="H919" s="436"/>
      <c r="L919" s="41">
        <f t="shared" ref="L919:L938" si="144">L918</f>
        <v>20</v>
      </c>
      <c r="M919" s="39">
        <f t="shared" si="135"/>
        <v>2</v>
      </c>
      <c r="N919" s="39">
        <v>1</v>
      </c>
    </row>
    <row r="920" spans="1:14" s="1" customFormat="1" ht="11.5" hidden="1" customHeight="1" x14ac:dyDescent="0.35">
      <c r="A920" s="50">
        <v>23</v>
      </c>
      <c r="B920" s="51">
        <v>2.2999999999999998</v>
      </c>
      <c r="C920" s="51">
        <v>2.9</v>
      </c>
      <c r="D920" s="54"/>
      <c r="E920" s="50">
        <v>38</v>
      </c>
      <c r="F920" s="52" t="s">
        <v>183</v>
      </c>
      <c r="G920" s="154">
        <v>10</v>
      </c>
      <c r="H920" s="453">
        <f>D917</f>
        <v>64.739999999999995</v>
      </c>
      <c r="J920" s="23" t="e">
        <f>H920*J938/H938</f>
        <v>#DIV/0!</v>
      </c>
      <c r="L920" s="41">
        <f t="shared" si="144"/>
        <v>20</v>
      </c>
      <c r="M920" s="39">
        <f t="shared" si="135"/>
        <v>2</v>
      </c>
      <c r="N920" s="39" t="str">
        <f>F920</f>
        <v>Сыр порциями 10</v>
      </c>
    </row>
    <row r="921" spans="1:14" s="1" customFormat="1" ht="11.5" hidden="1" customHeight="1" x14ac:dyDescent="0.35">
      <c r="A921" s="50">
        <v>222</v>
      </c>
      <c r="B921" s="51">
        <v>15.87</v>
      </c>
      <c r="C921" s="51">
        <v>14.12</v>
      </c>
      <c r="D921" s="51">
        <v>29.38</v>
      </c>
      <c r="E921" s="50">
        <v>308</v>
      </c>
      <c r="F921" s="52" t="s">
        <v>184</v>
      </c>
      <c r="G921" s="153" t="s">
        <v>107</v>
      </c>
      <c r="H921" s="451"/>
      <c r="J921" s="23" t="e">
        <f>H921*J938/H938</f>
        <v>#DIV/0!</v>
      </c>
      <c r="L921" s="41">
        <f t="shared" si="144"/>
        <v>20</v>
      </c>
      <c r="M921" s="39">
        <f t="shared" si="135"/>
        <v>2</v>
      </c>
      <c r="N921" s="39" t="str">
        <f t="shared" ref="N921:N937" si="145">F921</f>
        <v>Пудинг из творога (запеченный) с молоком сгущенным 100/10 (СОШ_2018)</v>
      </c>
    </row>
    <row r="922" spans="1:14" s="1" customFormat="1" ht="11.5" hidden="1" customHeight="1" x14ac:dyDescent="0.35">
      <c r="A922" s="50">
        <v>629</v>
      </c>
      <c r="B922" s="51">
        <v>0.16</v>
      </c>
      <c r="C922" s="51">
        <v>0.03</v>
      </c>
      <c r="D922" s="51">
        <v>15.49</v>
      </c>
      <c r="E922" s="50">
        <v>64</v>
      </c>
      <c r="F922" s="52" t="s">
        <v>133</v>
      </c>
      <c r="G922" s="153" t="s">
        <v>103</v>
      </c>
      <c r="H922" s="451"/>
      <c r="J922" s="23" t="e">
        <f>H922*J938/H938</f>
        <v>#DIV/0!</v>
      </c>
      <c r="L922" s="41">
        <f t="shared" si="144"/>
        <v>20</v>
      </c>
      <c r="M922" s="39">
        <f t="shared" si="135"/>
        <v>2</v>
      </c>
      <c r="N922" s="39" t="str">
        <f t="shared" si="145"/>
        <v>Чай с сахаром с лимоном</v>
      </c>
    </row>
    <row r="923" spans="1:14" s="1" customFormat="1" ht="11.5" hidden="1" customHeight="1" x14ac:dyDescent="0.35">
      <c r="A923" s="54" t="s">
        <v>16</v>
      </c>
      <c r="B923" s="51">
        <v>3.95</v>
      </c>
      <c r="C923" s="51">
        <v>0.5</v>
      </c>
      <c r="D923" s="51">
        <v>24.15</v>
      </c>
      <c r="E923" s="50">
        <v>118</v>
      </c>
      <c r="F923" s="52" t="s">
        <v>134</v>
      </c>
      <c r="G923" s="154">
        <v>50</v>
      </c>
      <c r="H923" s="451"/>
      <c r="J923" s="23" t="e">
        <f>H923*J938/H938</f>
        <v>#DIV/0!</v>
      </c>
      <c r="L923" s="41">
        <f t="shared" si="144"/>
        <v>20</v>
      </c>
      <c r="M923" s="39">
        <f t="shared" si="135"/>
        <v>2</v>
      </c>
      <c r="N923" s="39" t="str">
        <f t="shared" si="145"/>
        <v>Хлеб пшеничный</v>
      </c>
    </row>
    <row r="924" spans="1:14" s="1" customFormat="1" ht="11.5" hidden="1" customHeight="1" x14ac:dyDescent="0.35">
      <c r="A924" s="17"/>
      <c r="B924" s="18"/>
      <c r="C924" s="18"/>
      <c r="D924" s="19"/>
      <c r="E924" s="17"/>
      <c r="F924" s="20"/>
      <c r="G924" s="149"/>
      <c r="H924" s="451"/>
      <c r="J924" s="23" t="e">
        <f>H924*J938/H938</f>
        <v>#DIV/0!</v>
      </c>
      <c r="L924" s="41">
        <f t="shared" si="144"/>
        <v>20</v>
      </c>
      <c r="M924" s="39">
        <f t="shared" si="135"/>
        <v>2</v>
      </c>
      <c r="N924" s="39">
        <f t="shared" si="145"/>
        <v>0</v>
      </c>
    </row>
    <row r="925" spans="1:14" s="1" customFormat="1" ht="11.5" hidden="1" customHeight="1" x14ac:dyDescent="0.35">
      <c r="A925" s="17"/>
      <c r="B925" s="18"/>
      <c r="C925" s="18"/>
      <c r="D925" s="18"/>
      <c r="E925" s="17"/>
      <c r="F925" s="20"/>
      <c r="G925" s="149"/>
      <c r="H925" s="451"/>
      <c r="J925" s="23" t="e">
        <f>H925*J938/H938</f>
        <v>#DIV/0!</v>
      </c>
      <c r="L925" s="41">
        <f t="shared" si="144"/>
        <v>20</v>
      </c>
      <c r="M925" s="39">
        <f t="shared" si="135"/>
        <v>2</v>
      </c>
      <c r="N925" s="39">
        <f t="shared" si="145"/>
        <v>0</v>
      </c>
    </row>
    <row r="926" spans="1:14" s="1" customFormat="1" ht="11.5" hidden="1" customHeight="1" x14ac:dyDescent="0.35">
      <c r="A926" s="17"/>
      <c r="B926" s="18"/>
      <c r="C926" s="18"/>
      <c r="D926" s="18"/>
      <c r="E926" s="17"/>
      <c r="F926" s="20"/>
      <c r="G926" s="24"/>
      <c r="H926" s="451"/>
      <c r="J926" s="23" t="e">
        <f>H926*J938/H938</f>
        <v>#DIV/0!</v>
      </c>
      <c r="L926" s="41">
        <f t="shared" si="144"/>
        <v>20</v>
      </c>
      <c r="M926" s="39">
        <f t="shared" si="135"/>
        <v>2</v>
      </c>
      <c r="N926" s="39">
        <f t="shared" si="145"/>
        <v>0</v>
      </c>
    </row>
    <row r="927" spans="1:14" s="1" customFormat="1" ht="11.5" hidden="1" customHeight="1" x14ac:dyDescent="0.35">
      <c r="A927" s="19"/>
      <c r="B927" s="18"/>
      <c r="C927" s="18"/>
      <c r="D927" s="18"/>
      <c r="E927" s="17"/>
      <c r="F927" s="20"/>
      <c r="G927" s="21"/>
      <c r="H927" s="451"/>
      <c r="J927" s="23" t="e">
        <f>H927*J938/H938</f>
        <v>#DIV/0!</v>
      </c>
      <c r="L927" s="41">
        <f t="shared" si="144"/>
        <v>20</v>
      </c>
      <c r="M927" s="39">
        <f t="shared" si="135"/>
        <v>2</v>
      </c>
      <c r="N927" s="39">
        <f t="shared" si="145"/>
        <v>0</v>
      </c>
    </row>
    <row r="928" spans="1:14" s="1" customFormat="1" ht="11.5" hidden="1" customHeight="1" x14ac:dyDescent="0.35">
      <c r="A928" s="19"/>
      <c r="B928" s="25"/>
      <c r="C928" s="25"/>
      <c r="D928" s="25"/>
      <c r="E928" s="26"/>
      <c r="F928" s="112"/>
      <c r="G928" s="112"/>
      <c r="H928" s="451"/>
      <c r="J928" s="23" t="e">
        <f>H928*J938/H938</f>
        <v>#DIV/0!</v>
      </c>
      <c r="L928" s="41">
        <f t="shared" si="144"/>
        <v>20</v>
      </c>
      <c r="M928" s="39">
        <f t="shared" si="135"/>
        <v>2</v>
      </c>
      <c r="N928" s="39">
        <f t="shared" si="145"/>
        <v>0</v>
      </c>
    </row>
    <row r="929" spans="1:14" s="1" customFormat="1" ht="11.5" hidden="1" customHeight="1" x14ac:dyDescent="0.35">
      <c r="A929" s="17"/>
      <c r="B929" s="18"/>
      <c r="C929" s="18"/>
      <c r="D929" s="18"/>
      <c r="E929" s="17"/>
      <c r="F929" s="20"/>
      <c r="G929" s="21"/>
      <c r="H929" s="451"/>
      <c r="J929" s="23" t="e">
        <f>H929*J938/H938</f>
        <v>#DIV/0!</v>
      </c>
      <c r="L929" s="41">
        <f t="shared" si="144"/>
        <v>20</v>
      </c>
      <c r="M929" s="39">
        <f t="shared" ref="M929:M953" si="146">M928</f>
        <v>2</v>
      </c>
      <c r="N929" s="39">
        <f t="shared" si="145"/>
        <v>0</v>
      </c>
    </row>
    <row r="930" spans="1:14" s="1" customFormat="1" ht="11.5" hidden="1" customHeight="1" x14ac:dyDescent="0.35">
      <c r="A930" s="17"/>
      <c r="B930" s="18"/>
      <c r="C930" s="18"/>
      <c r="D930" s="18"/>
      <c r="E930" s="17"/>
      <c r="F930" s="20"/>
      <c r="G930" s="24"/>
      <c r="H930" s="451"/>
      <c r="J930" s="23" t="e">
        <f>H930*J938/H938</f>
        <v>#DIV/0!</v>
      </c>
      <c r="L930" s="41">
        <f t="shared" si="144"/>
        <v>20</v>
      </c>
      <c r="M930" s="39">
        <f t="shared" si="146"/>
        <v>2</v>
      </c>
      <c r="N930" s="39">
        <f t="shared" si="145"/>
        <v>0</v>
      </c>
    </row>
    <row r="931" spans="1:14" s="1" customFormat="1" ht="11.5" hidden="1" customHeight="1" x14ac:dyDescent="0.35">
      <c r="A931" s="17"/>
      <c r="B931" s="18"/>
      <c r="C931" s="18"/>
      <c r="D931" s="18"/>
      <c r="E931" s="17"/>
      <c r="F931" s="20"/>
      <c r="G931" s="24"/>
      <c r="H931" s="451"/>
      <c r="J931" s="23" t="e">
        <f>H931*J938/H938</f>
        <v>#DIV/0!</v>
      </c>
      <c r="L931" s="41">
        <f t="shared" si="144"/>
        <v>20</v>
      </c>
      <c r="M931" s="39">
        <f t="shared" si="146"/>
        <v>2</v>
      </c>
      <c r="N931" s="39">
        <f t="shared" si="145"/>
        <v>0</v>
      </c>
    </row>
    <row r="932" spans="1:14" s="1" customFormat="1" ht="11.5" hidden="1" customHeight="1" x14ac:dyDescent="0.35">
      <c r="A932" s="19"/>
      <c r="B932" s="18"/>
      <c r="C932" s="18"/>
      <c r="D932" s="18"/>
      <c r="E932" s="17"/>
      <c r="F932" s="20"/>
      <c r="G932" s="21"/>
      <c r="H932" s="451"/>
      <c r="J932" s="23" t="e">
        <f>H932*J938/H938</f>
        <v>#DIV/0!</v>
      </c>
      <c r="L932" s="41">
        <f t="shared" si="144"/>
        <v>20</v>
      </c>
      <c r="M932" s="39">
        <f t="shared" si="146"/>
        <v>2</v>
      </c>
      <c r="N932" s="39">
        <f t="shared" si="145"/>
        <v>0</v>
      </c>
    </row>
    <row r="933" spans="1:14" s="1" customFormat="1" ht="11.5" hidden="1" customHeight="1" x14ac:dyDescent="0.25">
      <c r="A933" s="17"/>
      <c r="B933" s="18"/>
      <c r="C933" s="18"/>
      <c r="D933" s="18"/>
      <c r="E933" s="17"/>
      <c r="F933" s="28"/>
      <c r="G933" s="21"/>
      <c r="H933" s="451"/>
      <c r="J933" s="23" t="e">
        <f>H933*J938/H938</f>
        <v>#DIV/0!</v>
      </c>
      <c r="L933" s="41">
        <f t="shared" si="144"/>
        <v>20</v>
      </c>
      <c r="M933" s="39">
        <f t="shared" si="146"/>
        <v>2</v>
      </c>
      <c r="N933" s="39">
        <f t="shared" si="145"/>
        <v>0</v>
      </c>
    </row>
    <row r="934" spans="1:14" s="1" customFormat="1" ht="11.5" hidden="1" customHeight="1" x14ac:dyDescent="0.35">
      <c r="A934" s="19"/>
      <c r="B934" s="18"/>
      <c r="C934" s="18"/>
      <c r="D934" s="18"/>
      <c r="E934" s="17"/>
      <c r="F934" s="20"/>
      <c r="G934" s="21"/>
      <c r="H934" s="451"/>
      <c r="J934" s="23" t="e">
        <f>H934*J938/H938</f>
        <v>#DIV/0!</v>
      </c>
      <c r="L934" s="41">
        <f t="shared" si="144"/>
        <v>20</v>
      </c>
      <c r="M934" s="39">
        <f t="shared" si="146"/>
        <v>2</v>
      </c>
      <c r="N934" s="39">
        <f t="shared" si="145"/>
        <v>0</v>
      </c>
    </row>
    <row r="935" spans="1:14" s="1" customFormat="1" ht="11.5" hidden="1" customHeight="1" x14ac:dyDescent="0.25">
      <c r="A935" s="17"/>
      <c r="B935" s="18"/>
      <c r="C935" s="18"/>
      <c r="D935" s="18"/>
      <c r="E935" s="17"/>
      <c r="F935" s="28"/>
      <c r="G935" s="21"/>
      <c r="H935" s="451"/>
      <c r="J935" s="23" t="e">
        <f>H935*J938/H938</f>
        <v>#DIV/0!</v>
      </c>
      <c r="L935" s="41">
        <f t="shared" si="144"/>
        <v>20</v>
      </c>
      <c r="M935" s="39">
        <f t="shared" si="146"/>
        <v>2</v>
      </c>
      <c r="N935" s="39">
        <f t="shared" si="145"/>
        <v>0</v>
      </c>
    </row>
    <row r="936" spans="1:14" s="1" customFormat="1" ht="11.5" hidden="1" customHeight="1" x14ac:dyDescent="0.35">
      <c r="A936" s="19"/>
      <c r="B936" s="18"/>
      <c r="C936" s="18"/>
      <c r="D936" s="18"/>
      <c r="E936" s="17"/>
      <c r="F936" s="20"/>
      <c r="G936" s="21"/>
      <c r="H936" s="451"/>
      <c r="J936" s="23" t="e">
        <f>H936*J938/H938</f>
        <v>#DIV/0!</v>
      </c>
      <c r="L936" s="41">
        <f t="shared" si="144"/>
        <v>20</v>
      </c>
      <c r="M936" s="39">
        <f t="shared" si="146"/>
        <v>2</v>
      </c>
      <c r="N936" s="39">
        <f t="shared" si="145"/>
        <v>0</v>
      </c>
    </row>
    <row r="937" spans="1:14" s="1" customFormat="1" ht="11.5" hidden="1" customHeight="1" x14ac:dyDescent="0.35">
      <c r="A937" s="19"/>
      <c r="B937" s="18"/>
      <c r="C937" s="18"/>
      <c r="D937" s="18"/>
      <c r="E937" s="17"/>
      <c r="F937" s="20"/>
      <c r="G937" s="21"/>
      <c r="H937" s="451"/>
      <c r="J937" s="23" t="e">
        <f>H937*J938/H938</f>
        <v>#DIV/0!</v>
      </c>
      <c r="L937" s="41">
        <f t="shared" si="144"/>
        <v>20</v>
      </c>
      <c r="M937" s="39">
        <f t="shared" si="146"/>
        <v>2</v>
      </c>
      <c r="N937" s="39">
        <f t="shared" si="145"/>
        <v>0</v>
      </c>
    </row>
    <row r="938" spans="1:14" s="1" customFormat="1" ht="11.5" hidden="1" customHeight="1" x14ac:dyDescent="0.35">
      <c r="A938" s="19"/>
      <c r="B938" s="25">
        <f>SUBTOTAL(9,B920:B937)</f>
        <v>0</v>
      </c>
      <c r="C938" s="25">
        <f t="shared" ref="C938" si="147">SUBTOTAL(9,C920:C937)</f>
        <v>0</v>
      </c>
      <c r="D938" s="25">
        <f t="shared" ref="D938" si="148">SUBTOTAL(9,D920:D937)</f>
        <v>0</v>
      </c>
      <c r="E938" s="26">
        <f t="shared" ref="E938" si="149">SUBTOTAL(9,E920:E937)</f>
        <v>0</v>
      </c>
      <c r="F938" s="29" t="s">
        <v>18</v>
      </c>
      <c r="G938" s="112"/>
      <c r="H938" s="454"/>
      <c r="J938" s="32">
        <f>D917</f>
        <v>64.739999999999995</v>
      </c>
      <c r="L938" s="41">
        <f t="shared" si="144"/>
        <v>20</v>
      </c>
      <c r="M938" s="39">
        <f t="shared" si="146"/>
        <v>2</v>
      </c>
      <c r="N938" s="39">
        <v>1</v>
      </c>
    </row>
    <row r="939" spans="1:14" ht="3" customHeight="1" x14ac:dyDescent="0.35">
      <c r="L939" s="290">
        <v>0</v>
      </c>
      <c r="M939" s="287">
        <f t="shared" si="146"/>
        <v>2</v>
      </c>
      <c r="N939" s="287">
        <v>1</v>
      </c>
    </row>
    <row r="940" spans="1:14" ht="11.5" customHeight="1" x14ac:dyDescent="0.35">
      <c r="L940" s="290">
        <v>0</v>
      </c>
      <c r="M940" s="287">
        <f t="shared" si="146"/>
        <v>2</v>
      </c>
      <c r="N940" s="287">
        <v>1</v>
      </c>
    </row>
    <row r="941" spans="1:14" ht="11.5" customHeight="1" x14ac:dyDescent="0.35">
      <c r="A941" s="309" t="s">
        <v>458</v>
      </c>
      <c r="B941" s="310"/>
      <c r="C941" s="310"/>
      <c r="D941" s="311"/>
      <c r="E941" s="311"/>
      <c r="F941" s="312"/>
      <c r="G941" s="313"/>
      <c r="H941" s="314"/>
      <c r="L941" s="290">
        <v>0</v>
      </c>
      <c r="M941" s="287">
        <f t="shared" si="146"/>
        <v>2</v>
      </c>
      <c r="N941" s="287">
        <v>1</v>
      </c>
    </row>
    <row r="942" spans="1:14" ht="11.5" customHeight="1" x14ac:dyDescent="0.35">
      <c r="A942" s="309"/>
      <c r="B942" s="310"/>
      <c r="C942" s="310"/>
      <c r="D942" s="311"/>
      <c r="E942" s="311"/>
      <c r="F942" s="315"/>
      <c r="G942" s="313"/>
      <c r="H942" s="314"/>
      <c r="L942" s="290">
        <v>0</v>
      </c>
      <c r="M942" s="287">
        <f t="shared" si="146"/>
        <v>2</v>
      </c>
      <c r="N942" s="287">
        <v>1</v>
      </c>
    </row>
    <row r="943" spans="1:14" ht="11.5" customHeight="1" x14ac:dyDescent="0.35">
      <c r="A943" s="309"/>
      <c r="B943" s="310"/>
      <c r="C943" s="310"/>
      <c r="D943" s="311"/>
      <c r="E943" s="311"/>
      <c r="F943" s="315"/>
      <c r="G943" s="313"/>
      <c r="H943" s="314"/>
      <c r="L943" s="290">
        <v>0</v>
      </c>
      <c r="M943" s="287">
        <f t="shared" si="146"/>
        <v>2</v>
      </c>
      <c r="N943" s="287">
        <v>1</v>
      </c>
    </row>
    <row r="944" spans="1:14" ht="11.5" customHeight="1" x14ac:dyDescent="0.35">
      <c r="A944" s="309" t="s">
        <v>24</v>
      </c>
      <c r="B944" s="310"/>
      <c r="C944" s="310"/>
      <c r="D944" s="311"/>
      <c r="E944" s="311"/>
      <c r="F944" s="312"/>
      <c r="G944" s="313"/>
      <c r="H944" s="314"/>
      <c r="L944" s="290">
        <v>0</v>
      </c>
      <c r="M944" s="287">
        <f t="shared" si="146"/>
        <v>2</v>
      </c>
      <c r="N944" s="287">
        <v>1</v>
      </c>
    </row>
    <row r="945" spans="1:14" ht="11.5" customHeight="1" x14ac:dyDescent="0.35">
      <c r="A945" s="309"/>
      <c r="B945" s="310"/>
      <c r="C945" s="310"/>
      <c r="D945" s="311"/>
      <c r="E945" s="311"/>
      <c r="F945" s="315"/>
      <c r="G945" s="313"/>
      <c r="H945" s="314"/>
      <c r="L945" s="290">
        <v>0</v>
      </c>
      <c r="M945" s="287">
        <f t="shared" si="146"/>
        <v>2</v>
      </c>
      <c r="N945" s="287">
        <v>1</v>
      </c>
    </row>
    <row r="946" spans="1:14" ht="11.5" customHeight="1" x14ac:dyDescent="0.35">
      <c r="A946" s="309"/>
      <c r="B946" s="310"/>
      <c r="C946" s="310"/>
      <c r="D946" s="311"/>
      <c r="E946" s="311"/>
      <c r="F946" s="315"/>
      <c r="G946" s="313"/>
      <c r="H946" s="314"/>
      <c r="L946" s="290">
        <v>0</v>
      </c>
      <c r="M946" s="287">
        <f t="shared" si="146"/>
        <v>2</v>
      </c>
      <c r="N946" s="287">
        <v>1</v>
      </c>
    </row>
    <row r="947" spans="1:14" ht="11.5" customHeight="1" x14ac:dyDescent="0.35">
      <c r="A947" s="424" t="s">
        <v>25</v>
      </c>
      <c r="B947" s="424"/>
      <c r="C947" s="424"/>
      <c r="D947" s="424"/>
      <c r="E947" s="424"/>
      <c r="F947" s="312"/>
      <c r="G947" s="313"/>
      <c r="H947" s="314"/>
      <c r="L947" s="290">
        <v>0</v>
      </c>
      <c r="M947" s="287">
        <f t="shared" si="146"/>
        <v>2</v>
      </c>
      <c r="N947" s="287">
        <v>1</v>
      </c>
    </row>
    <row r="948" spans="1:14" ht="11.5" customHeight="1" x14ac:dyDescent="0.35">
      <c r="A948" s="316"/>
      <c r="B948" s="316"/>
      <c r="C948" s="316"/>
      <c r="D948" s="316"/>
      <c r="E948" s="316"/>
      <c r="F948" s="315"/>
      <c r="G948" s="313"/>
      <c r="H948" s="314"/>
      <c r="L948" s="290">
        <v>0</v>
      </c>
      <c r="M948" s="287">
        <f t="shared" si="146"/>
        <v>2</v>
      </c>
      <c r="N948" s="287">
        <v>1</v>
      </c>
    </row>
    <row r="949" spans="1:14" ht="11.5" customHeight="1" x14ac:dyDescent="0.35">
      <c r="A949" s="316"/>
      <c r="B949" s="316"/>
      <c r="C949" s="316"/>
      <c r="D949" s="316"/>
      <c r="E949" s="316"/>
      <c r="F949" s="315"/>
      <c r="G949" s="313"/>
      <c r="H949" s="314"/>
      <c r="L949" s="290">
        <v>0</v>
      </c>
      <c r="M949" s="287">
        <f t="shared" si="146"/>
        <v>2</v>
      </c>
      <c r="N949" s="287">
        <v>1</v>
      </c>
    </row>
    <row r="950" spans="1:14" ht="11.5" customHeight="1" x14ac:dyDescent="0.35">
      <c r="A950" s="425" t="s">
        <v>26</v>
      </c>
      <c r="B950" s="425"/>
      <c r="C950" s="425"/>
      <c r="D950" s="425"/>
      <c r="E950" s="425"/>
      <c r="F950" s="425"/>
      <c r="G950" s="425"/>
      <c r="H950" s="425"/>
      <c r="L950" s="290">
        <v>0</v>
      </c>
      <c r="M950" s="287">
        <f t="shared" si="146"/>
        <v>2</v>
      </c>
      <c r="N950" s="287">
        <v>1</v>
      </c>
    </row>
    <row r="951" spans="1:14" ht="11.5" customHeight="1" x14ac:dyDescent="0.35">
      <c r="A951" s="426"/>
      <c r="B951" s="426"/>
      <c r="C951" s="426"/>
      <c r="D951" s="426"/>
      <c r="E951" s="426"/>
      <c r="F951" s="426"/>
      <c r="G951" s="426"/>
      <c r="H951" s="426"/>
      <c r="L951" s="290">
        <v>0</v>
      </c>
      <c r="M951" s="287">
        <f t="shared" si="146"/>
        <v>2</v>
      </c>
      <c r="N951" s="287">
        <v>1</v>
      </c>
    </row>
    <row r="952" spans="1:14" ht="11.5" customHeight="1" x14ac:dyDescent="0.35">
      <c r="A952" s="426"/>
      <c r="B952" s="426"/>
      <c r="C952" s="426"/>
      <c r="D952" s="426"/>
      <c r="E952" s="426"/>
      <c r="F952" s="426"/>
      <c r="G952" s="426"/>
      <c r="H952" s="426"/>
      <c r="L952" s="290">
        <v>0</v>
      </c>
      <c r="M952" s="287">
        <f t="shared" si="146"/>
        <v>2</v>
      </c>
      <c r="N952" s="287">
        <v>1</v>
      </c>
    </row>
    <row r="953" spans="1:14" ht="11.5" customHeight="1" x14ac:dyDescent="0.35">
      <c r="L953" s="290">
        <v>0</v>
      </c>
      <c r="M953" s="287">
        <f t="shared" si="146"/>
        <v>2</v>
      </c>
      <c r="N953" s="287">
        <v>1</v>
      </c>
    </row>
    <row r="954" spans="1:14" ht="21" x14ac:dyDescent="0.35">
      <c r="A954" s="269" t="str">
        <f>х!X$1</f>
        <v>ОМС-Лечебное питание</v>
      </c>
      <c r="B954" s="270"/>
      <c r="C954" s="270"/>
      <c r="D954" s="271"/>
      <c r="E954" s="271"/>
      <c r="F954" s="270"/>
      <c r="G954" s="270"/>
      <c r="H954" s="272"/>
      <c r="L954" s="289">
        <v>0</v>
      </c>
      <c r="M954" s="287">
        <f>M479+1</f>
        <v>3</v>
      </c>
      <c r="N954" s="287">
        <v>1</v>
      </c>
    </row>
    <row r="955" spans="1:14" ht="32.5" x14ac:dyDescent="0.35">
      <c r="A955" s="447" t="str">
        <f>A479</f>
        <v>МЕНЮ МАОУ СОШ №138</v>
      </c>
      <c r="B955" s="447"/>
      <c r="C955" s="447"/>
      <c r="D955" s="447"/>
      <c r="E955" s="447"/>
      <c r="F955" s="447"/>
      <c r="G955" s="448">
        <f>х!A4</f>
        <v>46085</v>
      </c>
      <c r="H955" s="448"/>
      <c r="L955" s="318">
        <v>0</v>
      </c>
      <c r="M955" s="287">
        <f t="shared" ref="M955" si="150">M954</f>
        <v>3</v>
      </c>
      <c r="N955" s="287">
        <v>1</v>
      </c>
    </row>
    <row r="956" spans="1:14" ht="21" x14ac:dyDescent="0.35">
      <c r="A956" s="275"/>
      <c r="B956" s="275"/>
      <c r="C956" s="275"/>
      <c r="D956" s="443">
        <f>х!H$3</f>
        <v>151.08000000000001</v>
      </c>
      <c r="E956" s="444"/>
      <c r="F956" s="445" t="str">
        <f>х!I$3</f>
        <v>Обед 1-4 (льготное питание)</v>
      </c>
      <c r="G956" s="446"/>
      <c r="H956" s="446"/>
      <c r="I956" s="270"/>
      <c r="J956" s="13"/>
      <c r="K956" s="13"/>
      <c r="L956" s="289">
        <v>1</v>
      </c>
      <c r="M956" s="287">
        <f>M955</f>
        <v>3</v>
      </c>
      <c r="N956" s="287">
        <v>1</v>
      </c>
    </row>
    <row r="957" spans="1:14" ht="11.5" customHeight="1" x14ac:dyDescent="0.35">
      <c r="A957" s="437" t="s">
        <v>3</v>
      </c>
      <c r="B957" s="438" t="s">
        <v>4</v>
      </c>
      <c r="C957" s="438"/>
      <c r="D957" s="438"/>
      <c r="E957" s="439" t="s">
        <v>5</v>
      </c>
      <c r="F957" s="440" t="s">
        <v>6</v>
      </c>
      <c r="G957" s="441" t="s">
        <v>7</v>
      </c>
      <c r="H957" s="442" t="s">
        <v>8</v>
      </c>
      <c r="L957" s="290">
        <f>L956</f>
        <v>1</v>
      </c>
      <c r="M957" s="287">
        <f t="shared" ref="M957:M1020" si="151">M956</f>
        <v>3</v>
      </c>
      <c r="N957" s="287">
        <v>1</v>
      </c>
    </row>
    <row r="958" spans="1:14" ht="11.5" customHeight="1" x14ac:dyDescent="0.35">
      <c r="A958" s="437"/>
      <c r="B958" s="277" t="s">
        <v>9</v>
      </c>
      <c r="C958" s="278" t="s">
        <v>10</v>
      </c>
      <c r="D958" s="278" t="s">
        <v>11</v>
      </c>
      <c r="E958" s="439"/>
      <c r="F958" s="440"/>
      <c r="G958" s="441"/>
      <c r="H958" s="442"/>
      <c r="L958" s="290">
        <f t="shared" ref="L958:L978" si="152">L957</f>
        <v>1</v>
      </c>
      <c r="M958" s="287">
        <f t="shared" si="151"/>
        <v>3</v>
      </c>
      <c r="N958" s="287">
        <v>1</v>
      </c>
    </row>
    <row r="959" spans="1:14" ht="11.5" customHeight="1" x14ac:dyDescent="0.35">
      <c r="A959" s="234" t="s">
        <v>282</v>
      </c>
      <c r="B959" s="282">
        <v>1.54</v>
      </c>
      <c r="C959" s="282">
        <v>4.84</v>
      </c>
      <c r="D959" s="282">
        <v>8.1300000000000008</v>
      </c>
      <c r="E959" s="238">
        <v>83</v>
      </c>
      <c r="F959" s="229" t="s">
        <v>298</v>
      </c>
      <c r="G959" s="337">
        <v>60</v>
      </c>
      <c r="H959" s="22">
        <v>15</v>
      </c>
      <c r="J959" s="23">
        <f>H959*J977/H977</f>
        <v>22.859412231930104</v>
      </c>
      <c r="L959" s="290">
        <f t="shared" si="152"/>
        <v>1</v>
      </c>
      <c r="M959" s="287">
        <f t="shared" si="151"/>
        <v>3</v>
      </c>
      <c r="N959" s="287" t="str">
        <f>F959</f>
        <v xml:space="preserve">Икра морковная </v>
      </c>
    </row>
    <row r="960" spans="1:14" ht="11.5" customHeight="1" x14ac:dyDescent="0.35">
      <c r="A960" s="322" t="s">
        <v>260</v>
      </c>
      <c r="B960" s="323">
        <v>1.71</v>
      </c>
      <c r="C960" s="323">
        <v>5.62</v>
      </c>
      <c r="D960" s="323">
        <v>10.84</v>
      </c>
      <c r="E960" s="324">
        <v>94</v>
      </c>
      <c r="F960" s="242" t="s">
        <v>261</v>
      </c>
      <c r="G960" s="407">
        <v>205</v>
      </c>
      <c r="H960" s="412">
        <v>20</v>
      </c>
      <c r="J960" s="23">
        <f>H960*J977/H977</f>
        <v>30.479216309240137</v>
      </c>
      <c r="L960" s="290">
        <f t="shared" si="152"/>
        <v>1</v>
      </c>
      <c r="M960" s="287">
        <f t="shared" si="151"/>
        <v>3</v>
      </c>
      <c r="N960" s="287" t="str">
        <f t="shared" ref="N960:N966" si="153">F960</f>
        <v>Борщ с капустой и  картофелем со сметаной 200/5</v>
      </c>
    </row>
    <row r="961" spans="1:14" ht="11.5" customHeight="1" x14ac:dyDescent="0.35">
      <c r="A961" s="325" t="s">
        <v>400</v>
      </c>
      <c r="B961" s="114">
        <v>12.67</v>
      </c>
      <c r="C961" s="114">
        <v>7.4</v>
      </c>
      <c r="D961" s="114">
        <v>27.34</v>
      </c>
      <c r="E961" s="115">
        <v>227</v>
      </c>
      <c r="F961" s="268" t="s">
        <v>438</v>
      </c>
      <c r="G961" s="337">
        <v>150</v>
      </c>
      <c r="H961" s="23">
        <f>5.37+79.81+5.59+5.81</f>
        <v>96.580000000000013</v>
      </c>
      <c r="J961" s="23">
        <f>H961*J977/H977</f>
        <v>147.18413555732064</v>
      </c>
      <c r="L961" s="290">
        <f t="shared" si="152"/>
        <v>1</v>
      </c>
      <c r="M961" s="287">
        <f t="shared" si="151"/>
        <v>3</v>
      </c>
      <c r="N961" s="287" t="str">
        <f t="shared" si="153"/>
        <v>Плов из птицы (окорока) 150 (СОШ_2018)</v>
      </c>
    </row>
    <row r="962" spans="1:14" ht="11.5" customHeight="1" x14ac:dyDescent="0.35">
      <c r="A962" s="220" t="s">
        <v>16</v>
      </c>
      <c r="B962" s="326"/>
      <c r="C962" s="326"/>
      <c r="D962" s="326">
        <v>19</v>
      </c>
      <c r="E962" s="327">
        <v>80</v>
      </c>
      <c r="F962" s="241" t="s">
        <v>153</v>
      </c>
      <c r="G962" s="408">
        <v>200</v>
      </c>
      <c r="H962" s="23">
        <v>15</v>
      </c>
      <c r="J962" s="23">
        <f>H962*J977/H977</f>
        <v>22.859412231930104</v>
      </c>
      <c r="L962" s="290">
        <f t="shared" si="152"/>
        <v>1</v>
      </c>
      <c r="M962" s="287">
        <f t="shared" si="151"/>
        <v>3</v>
      </c>
      <c r="N962" s="287" t="str">
        <f t="shared" si="153"/>
        <v>Напиток Валетек витаминный</v>
      </c>
    </row>
    <row r="963" spans="1:14" ht="11.5" customHeight="1" x14ac:dyDescent="0.35">
      <c r="A963" s="228" t="s">
        <v>235</v>
      </c>
      <c r="B963" s="51">
        <v>5.53</v>
      </c>
      <c r="C963" s="51">
        <v>0.7</v>
      </c>
      <c r="D963" s="51">
        <v>33.81</v>
      </c>
      <c r="E963" s="50">
        <v>165</v>
      </c>
      <c r="F963" s="363" t="s">
        <v>148</v>
      </c>
      <c r="G963" s="206">
        <v>70</v>
      </c>
      <c r="H963" s="23">
        <v>3</v>
      </c>
      <c r="J963" s="23" t="e">
        <f>#REF!*J977/H977</f>
        <v>#REF!</v>
      </c>
      <c r="L963" s="290">
        <f t="shared" si="152"/>
        <v>1</v>
      </c>
      <c r="M963" s="287">
        <f t="shared" si="151"/>
        <v>3</v>
      </c>
      <c r="N963" s="287" t="str">
        <f t="shared" si="153"/>
        <v>Батон витаминизированный</v>
      </c>
    </row>
    <row r="964" spans="1:14" ht="11.5" customHeight="1" x14ac:dyDescent="0.35">
      <c r="A964" s="185" t="s">
        <v>235</v>
      </c>
      <c r="B964" s="285">
        <v>1.65</v>
      </c>
      <c r="C964" s="285">
        <v>0.3</v>
      </c>
      <c r="D964" s="285">
        <v>8.35</v>
      </c>
      <c r="E964" s="191">
        <v>44</v>
      </c>
      <c r="F964" s="173" t="s">
        <v>236</v>
      </c>
      <c r="G964" s="337">
        <v>25</v>
      </c>
      <c r="H964" s="23">
        <v>1.5</v>
      </c>
      <c r="J964" s="23" t="e">
        <f>#REF!*J977/H977</f>
        <v>#REF!</v>
      </c>
      <c r="L964" s="290">
        <f t="shared" si="152"/>
        <v>1</v>
      </c>
      <c r="M964" s="287">
        <f t="shared" si="151"/>
        <v>3</v>
      </c>
      <c r="N964" s="287" t="str">
        <f t="shared" si="153"/>
        <v xml:space="preserve">Хлеб ржаной </v>
      </c>
    </row>
    <row r="965" spans="1:14" ht="11.5" hidden="1" customHeight="1" x14ac:dyDescent="0.35">
      <c r="A965" s="328"/>
      <c r="B965" s="328"/>
      <c r="C965" s="328"/>
      <c r="D965" s="290"/>
      <c r="E965" s="290"/>
      <c r="F965" s="328"/>
      <c r="G965" s="409"/>
      <c r="H965" s="329"/>
      <c r="J965" s="23">
        <f>H963*J977/H977</f>
        <v>4.5718824463860201</v>
      </c>
      <c r="L965" s="290">
        <f t="shared" si="152"/>
        <v>1</v>
      </c>
      <c r="M965" s="287">
        <f t="shared" si="151"/>
        <v>3</v>
      </c>
      <c r="N965" s="287">
        <f t="shared" si="153"/>
        <v>0</v>
      </c>
    </row>
    <row r="966" spans="1:14" ht="11.5" hidden="1" customHeight="1" x14ac:dyDescent="0.35">
      <c r="A966" s="328"/>
      <c r="B966" s="328"/>
      <c r="C966" s="328"/>
      <c r="D966" s="290"/>
      <c r="E966" s="290"/>
      <c r="F966" s="328"/>
      <c r="G966" s="328"/>
      <c r="H966" s="329"/>
      <c r="J966" s="23">
        <f>H964*J977/H977</f>
        <v>2.2859412231930101</v>
      </c>
      <c r="L966" s="290">
        <f t="shared" si="152"/>
        <v>1</v>
      </c>
      <c r="M966" s="287">
        <f t="shared" si="151"/>
        <v>3</v>
      </c>
      <c r="N966" s="287">
        <f t="shared" si="153"/>
        <v>0</v>
      </c>
    </row>
    <row r="967" spans="1:14" s="1" customFormat="1" ht="11.5" hidden="1" customHeight="1" x14ac:dyDescent="0.35">
      <c r="A967" s="137"/>
      <c r="B967" s="136"/>
      <c r="C967" s="136"/>
      <c r="D967" s="136"/>
      <c r="E967" s="244"/>
      <c r="F967" s="2"/>
      <c r="G967" s="2"/>
      <c r="H967" s="23"/>
      <c r="J967" s="23">
        <f>H967*J977/H977</f>
        <v>0</v>
      </c>
      <c r="L967" s="41">
        <f t="shared" si="152"/>
        <v>1</v>
      </c>
      <c r="M967" s="39">
        <f t="shared" si="151"/>
        <v>3</v>
      </c>
      <c r="N967" s="39">
        <f t="shared" ref="N967:N976" si="154">F967</f>
        <v>0</v>
      </c>
    </row>
    <row r="968" spans="1:14" s="1" customFormat="1" ht="11.5" hidden="1" customHeight="1" x14ac:dyDescent="0.35">
      <c r="A968" s="245"/>
      <c r="B968" s="246"/>
      <c r="C968" s="246"/>
      <c r="D968" s="246"/>
      <c r="E968" s="245"/>
      <c r="F968" s="166"/>
      <c r="G968" s="247"/>
      <c r="H968" s="23"/>
      <c r="J968" s="23">
        <f>H968*J977/H977</f>
        <v>0</v>
      </c>
      <c r="L968" s="41">
        <f t="shared" si="152"/>
        <v>1</v>
      </c>
      <c r="M968" s="39">
        <f t="shared" si="151"/>
        <v>3</v>
      </c>
      <c r="N968" s="39">
        <f t="shared" si="154"/>
        <v>0</v>
      </c>
    </row>
    <row r="969" spans="1:14" s="1" customFormat="1" ht="11.5" hidden="1" customHeight="1" x14ac:dyDescent="0.35">
      <c r="A969" s="245"/>
      <c r="B969" s="246"/>
      <c r="C969" s="246"/>
      <c r="D969" s="246"/>
      <c r="E969" s="245"/>
      <c r="F969" s="166"/>
      <c r="G969" s="248"/>
      <c r="H969" s="23"/>
      <c r="J969" s="23">
        <f>H969*J977/H977</f>
        <v>0</v>
      </c>
      <c r="L969" s="41">
        <f t="shared" si="152"/>
        <v>1</v>
      </c>
      <c r="M969" s="39">
        <f t="shared" si="151"/>
        <v>3</v>
      </c>
      <c r="N969" s="39">
        <f t="shared" si="154"/>
        <v>0</v>
      </c>
    </row>
    <row r="970" spans="1:14" s="1" customFormat="1" ht="11.5" hidden="1" customHeight="1" x14ac:dyDescent="0.35">
      <c r="A970" s="245"/>
      <c r="B970" s="246"/>
      <c r="C970" s="246"/>
      <c r="D970" s="246"/>
      <c r="E970" s="245"/>
      <c r="F970" s="166"/>
      <c r="G970" s="248"/>
      <c r="H970" s="23"/>
      <c r="J970" s="23">
        <f>H970*J977/H977</f>
        <v>0</v>
      </c>
      <c r="L970" s="41">
        <f t="shared" si="152"/>
        <v>1</v>
      </c>
      <c r="M970" s="39">
        <f t="shared" si="151"/>
        <v>3</v>
      </c>
      <c r="N970" s="39">
        <f t="shared" si="154"/>
        <v>0</v>
      </c>
    </row>
    <row r="971" spans="1:14" s="1" customFormat="1" ht="11.5" hidden="1" customHeight="1" x14ac:dyDescent="0.35">
      <c r="A971" s="70"/>
      <c r="B971" s="71"/>
      <c r="C971" s="71"/>
      <c r="D971" s="71"/>
      <c r="E971" s="72"/>
      <c r="F971" s="73"/>
      <c r="G971" s="74"/>
      <c r="H971" s="243"/>
      <c r="J971" s="23">
        <f>H971*J977/H977</f>
        <v>0</v>
      </c>
      <c r="L971" s="41">
        <f t="shared" si="152"/>
        <v>1</v>
      </c>
      <c r="M971" s="39">
        <f t="shared" si="151"/>
        <v>3</v>
      </c>
      <c r="N971" s="39">
        <f t="shared" si="154"/>
        <v>0</v>
      </c>
    </row>
    <row r="972" spans="1:14" s="1" customFormat="1" ht="11.5" hidden="1" customHeight="1" x14ac:dyDescent="0.25">
      <c r="A972" s="17"/>
      <c r="B972" s="18"/>
      <c r="C972" s="18"/>
      <c r="D972" s="18"/>
      <c r="E972" s="17"/>
      <c r="F972" s="28"/>
      <c r="G972" s="21"/>
      <c r="H972" s="22"/>
      <c r="J972" s="23">
        <f>H972*J977/H977</f>
        <v>0</v>
      </c>
      <c r="L972" s="41">
        <f t="shared" si="152"/>
        <v>1</v>
      </c>
      <c r="M972" s="39">
        <f t="shared" si="151"/>
        <v>3</v>
      </c>
      <c r="N972" s="39">
        <f t="shared" si="154"/>
        <v>0</v>
      </c>
    </row>
    <row r="973" spans="1:14" s="1" customFormat="1" ht="11.5" hidden="1" customHeight="1" x14ac:dyDescent="0.35">
      <c r="A973" s="19"/>
      <c r="B973" s="18"/>
      <c r="C973" s="18"/>
      <c r="D973" s="18"/>
      <c r="E973" s="17"/>
      <c r="F973" s="20"/>
      <c r="G973" s="21"/>
      <c r="H973" s="22"/>
      <c r="J973" s="23">
        <f>H973*J977/H977</f>
        <v>0</v>
      </c>
      <c r="L973" s="41">
        <f t="shared" si="152"/>
        <v>1</v>
      </c>
      <c r="M973" s="39">
        <f t="shared" si="151"/>
        <v>3</v>
      </c>
      <c r="N973" s="39">
        <f t="shared" si="154"/>
        <v>0</v>
      </c>
    </row>
    <row r="974" spans="1:14" s="1" customFormat="1" ht="11.5" hidden="1" customHeight="1" x14ac:dyDescent="0.25">
      <c r="A974" s="17"/>
      <c r="B974" s="18"/>
      <c r="C974" s="18"/>
      <c r="D974" s="18"/>
      <c r="E974" s="17"/>
      <c r="F974" s="28"/>
      <c r="G974" s="21"/>
      <c r="H974" s="22"/>
      <c r="J974" s="23">
        <f>H974*J977/H977</f>
        <v>0</v>
      </c>
      <c r="L974" s="41">
        <f t="shared" si="152"/>
        <v>1</v>
      </c>
      <c r="M974" s="39">
        <f t="shared" si="151"/>
        <v>3</v>
      </c>
      <c r="N974" s="39">
        <f t="shared" si="154"/>
        <v>0</v>
      </c>
    </row>
    <row r="975" spans="1:14" s="1" customFormat="1" ht="11.5" hidden="1" customHeight="1" x14ac:dyDescent="0.35">
      <c r="A975" s="19"/>
      <c r="B975" s="18"/>
      <c r="C975" s="18"/>
      <c r="D975" s="18"/>
      <c r="E975" s="17"/>
      <c r="F975" s="20"/>
      <c r="G975" s="21"/>
      <c r="H975" s="22"/>
      <c r="J975" s="23">
        <f>H975*J977/H977</f>
        <v>0</v>
      </c>
      <c r="L975" s="41">
        <f t="shared" si="152"/>
        <v>1</v>
      </c>
      <c r="M975" s="39">
        <f t="shared" si="151"/>
        <v>3</v>
      </c>
      <c r="N975" s="39">
        <f t="shared" si="154"/>
        <v>0</v>
      </c>
    </row>
    <row r="976" spans="1:14" s="1" customFormat="1" ht="11.5" hidden="1" customHeight="1" x14ac:dyDescent="0.35">
      <c r="A976" s="19"/>
      <c r="B976" s="18"/>
      <c r="C976" s="18"/>
      <c r="D976" s="18"/>
      <c r="E976" s="17"/>
      <c r="F976" s="20"/>
      <c r="G976" s="21"/>
      <c r="H976" s="22"/>
      <c r="J976" s="23">
        <f>H976*J977/H977</f>
        <v>0</v>
      </c>
      <c r="L976" s="41">
        <f t="shared" si="152"/>
        <v>1</v>
      </c>
      <c r="M976" s="39">
        <f t="shared" si="151"/>
        <v>3</v>
      </c>
      <c r="N976" s="39">
        <f t="shared" si="154"/>
        <v>0</v>
      </c>
    </row>
    <row r="977" spans="1:14" ht="11.5" customHeight="1" x14ac:dyDescent="0.35">
      <c r="A977" s="291"/>
      <c r="B977" s="292">
        <f>SUBTOTAL(9,B959:B976)</f>
        <v>23.099999999999998</v>
      </c>
      <c r="C977" s="292">
        <f t="shared" ref="C977:E977" si="155">SUBTOTAL(9,C959:C976)</f>
        <v>18.86</v>
      </c>
      <c r="D977" s="292">
        <f t="shared" si="155"/>
        <v>107.47</v>
      </c>
      <c r="E977" s="293">
        <f t="shared" si="155"/>
        <v>693</v>
      </c>
      <c r="F977" s="294" t="s">
        <v>18</v>
      </c>
      <c r="G977" s="295"/>
      <c r="H977" s="296">
        <f>SUM(H959:H976)</f>
        <v>151.08000000000001</v>
      </c>
      <c r="J977" s="2">
        <v>230.24</v>
      </c>
      <c r="L977" s="290">
        <f t="shared" si="152"/>
        <v>1</v>
      </c>
      <c r="M977" s="287">
        <f t="shared" si="151"/>
        <v>3</v>
      </c>
      <c r="N977" s="287">
        <v>1</v>
      </c>
    </row>
    <row r="978" spans="1:14" ht="11.5" customHeight="1" x14ac:dyDescent="0.35">
      <c r="A978" s="297"/>
      <c r="B978" s="298"/>
      <c r="C978" s="298"/>
      <c r="D978" s="298"/>
      <c r="E978" s="299"/>
      <c r="F978" s="300"/>
      <c r="G978" s="301"/>
      <c r="H978" s="302"/>
      <c r="J978" s="37"/>
      <c r="L978" s="290">
        <f t="shared" si="152"/>
        <v>1</v>
      </c>
      <c r="M978" s="287">
        <f t="shared" si="151"/>
        <v>3</v>
      </c>
      <c r="N978" s="287">
        <v>1</v>
      </c>
    </row>
    <row r="979" spans="1:14" ht="21" x14ac:dyDescent="0.35">
      <c r="A979" s="275"/>
      <c r="B979" s="275"/>
      <c r="C979" s="275"/>
      <c r="D979" s="443">
        <f>х!H$4</f>
        <v>176.93</v>
      </c>
      <c r="E979" s="444"/>
      <c r="F979" s="445" t="str">
        <f>х!I$4</f>
        <v>Обед 5-11 (льготное питание)</v>
      </c>
      <c r="G979" s="446"/>
      <c r="H979" s="446"/>
      <c r="I979" s="270"/>
      <c r="J979" s="13"/>
      <c r="K979" s="13"/>
      <c r="L979" s="289">
        <f>L956+1</f>
        <v>2</v>
      </c>
      <c r="M979" s="287">
        <f t="shared" si="151"/>
        <v>3</v>
      </c>
      <c r="N979" s="287">
        <v>1</v>
      </c>
    </row>
    <row r="980" spans="1:14" ht="11.5" customHeight="1" x14ac:dyDescent="0.35">
      <c r="A980" s="437" t="s">
        <v>3</v>
      </c>
      <c r="B980" s="438" t="s">
        <v>4</v>
      </c>
      <c r="C980" s="438"/>
      <c r="D980" s="438"/>
      <c r="E980" s="439" t="s">
        <v>5</v>
      </c>
      <c r="F980" s="440" t="s">
        <v>6</v>
      </c>
      <c r="G980" s="441" t="s">
        <v>7</v>
      </c>
      <c r="H980" s="442" t="s">
        <v>8</v>
      </c>
      <c r="L980" s="290">
        <f>L979</f>
        <v>2</v>
      </c>
      <c r="M980" s="287">
        <f t="shared" si="151"/>
        <v>3</v>
      </c>
      <c r="N980" s="287">
        <v>1</v>
      </c>
    </row>
    <row r="981" spans="1:14" ht="11.5" customHeight="1" x14ac:dyDescent="0.35">
      <c r="A981" s="437"/>
      <c r="B981" s="277" t="s">
        <v>9</v>
      </c>
      <c r="C981" s="278" t="s">
        <v>10</v>
      </c>
      <c r="D981" s="278" t="s">
        <v>11</v>
      </c>
      <c r="E981" s="439"/>
      <c r="F981" s="440"/>
      <c r="G981" s="441"/>
      <c r="H981" s="442"/>
      <c r="L981" s="290">
        <f t="shared" ref="L981:L1001" si="156">L980</f>
        <v>2</v>
      </c>
      <c r="M981" s="287">
        <f t="shared" si="151"/>
        <v>3</v>
      </c>
      <c r="N981" s="287">
        <v>1</v>
      </c>
    </row>
    <row r="982" spans="1:14" ht="11.5" customHeight="1" x14ac:dyDescent="0.35">
      <c r="A982" s="234" t="s">
        <v>282</v>
      </c>
      <c r="B982" s="282">
        <v>2.57</v>
      </c>
      <c r="C982" s="282">
        <v>8.07</v>
      </c>
      <c r="D982" s="282">
        <v>13.56</v>
      </c>
      <c r="E982" s="238">
        <v>139</v>
      </c>
      <c r="F982" s="229" t="s">
        <v>298</v>
      </c>
      <c r="G982" s="337">
        <v>100</v>
      </c>
      <c r="H982" s="22">
        <v>20</v>
      </c>
      <c r="J982" s="23">
        <f>H982*J1000/H1000</f>
        <v>20</v>
      </c>
      <c r="L982" s="290">
        <f t="shared" si="156"/>
        <v>2</v>
      </c>
      <c r="M982" s="287">
        <f t="shared" si="151"/>
        <v>3</v>
      </c>
      <c r="N982" s="287" t="str">
        <f>F982</f>
        <v xml:space="preserve">Икра морковная </v>
      </c>
    </row>
    <row r="983" spans="1:14" ht="11.5" customHeight="1" x14ac:dyDescent="0.35">
      <c r="A983" s="234" t="s">
        <v>260</v>
      </c>
      <c r="B983" s="282">
        <v>2.11</v>
      </c>
      <c r="C983" s="282">
        <v>6.65</v>
      </c>
      <c r="D983" s="282">
        <v>13.51</v>
      </c>
      <c r="E983" s="238">
        <v>116</v>
      </c>
      <c r="F983" s="229" t="s">
        <v>269</v>
      </c>
      <c r="G983" s="362">
        <v>255</v>
      </c>
      <c r="H983" s="22">
        <v>25</v>
      </c>
      <c r="J983" s="23">
        <f>H983*J1000/H1000</f>
        <v>25</v>
      </c>
      <c r="L983" s="290">
        <f t="shared" si="156"/>
        <v>2</v>
      </c>
      <c r="M983" s="287">
        <f t="shared" si="151"/>
        <v>3</v>
      </c>
      <c r="N983" s="287" t="str">
        <f t="shared" ref="N983:N999" si="157">F983</f>
        <v>Борщ с капустой и  картофелем со сметаной 250/5</v>
      </c>
    </row>
    <row r="984" spans="1:14" ht="11.5" customHeight="1" x14ac:dyDescent="0.35">
      <c r="A984" s="54" t="s">
        <v>400</v>
      </c>
      <c r="B984" s="51">
        <v>16.89</v>
      </c>
      <c r="C984" s="51">
        <v>9.8699999999999992</v>
      </c>
      <c r="D984" s="51">
        <v>36.450000000000003</v>
      </c>
      <c r="E984" s="50">
        <v>303</v>
      </c>
      <c r="F984" s="268" t="s">
        <v>439</v>
      </c>
      <c r="G984" s="147">
        <v>200</v>
      </c>
      <c r="H984" s="22">
        <f>6.29+93.29+6.54+6.81</f>
        <v>112.93000000000002</v>
      </c>
      <c r="J984" s="23">
        <f>H984*J1000/H1000</f>
        <v>112.93000000000002</v>
      </c>
      <c r="L984" s="290">
        <f t="shared" si="156"/>
        <v>2</v>
      </c>
      <c r="M984" s="287">
        <f t="shared" si="151"/>
        <v>3</v>
      </c>
      <c r="N984" s="287" t="str">
        <f t="shared" si="157"/>
        <v>Плов из птицы (окорока) 200 (СОШ_2018)</v>
      </c>
    </row>
    <row r="985" spans="1:14" ht="11.5" customHeight="1" x14ac:dyDescent="0.35">
      <c r="A985" s="220" t="s">
        <v>16</v>
      </c>
      <c r="B985" s="326"/>
      <c r="C985" s="326"/>
      <c r="D985" s="326">
        <v>19</v>
      </c>
      <c r="E985" s="327">
        <v>80</v>
      </c>
      <c r="F985" s="241" t="s">
        <v>153</v>
      </c>
      <c r="G985" s="383">
        <v>200</v>
      </c>
      <c r="H985" s="22">
        <v>15</v>
      </c>
      <c r="J985" s="23">
        <f>H985*J1000/H1000</f>
        <v>15.000000000000002</v>
      </c>
      <c r="L985" s="290">
        <f t="shared" si="156"/>
        <v>2</v>
      </c>
      <c r="M985" s="287">
        <f t="shared" si="151"/>
        <v>3</v>
      </c>
      <c r="N985" s="287" t="str">
        <f t="shared" si="157"/>
        <v>Напиток Валетек витаминный</v>
      </c>
    </row>
    <row r="986" spans="1:14" ht="11.5" customHeight="1" x14ac:dyDescent="0.35">
      <c r="A986" s="228" t="s">
        <v>235</v>
      </c>
      <c r="B986" s="51">
        <v>5.53</v>
      </c>
      <c r="C986" s="51">
        <v>0.7</v>
      </c>
      <c r="D986" s="51">
        <v>33.81</v>
      </c>
      <c r="E986" s="50">
        <v>165</v>
      </c>
      <c r="F986" s="363" t="s">
        <v>148</v>
      </c>
      <c r="G986" s="206">
        <v>70</v>
      </c>
      <c r="H986" s="22">
        <v>2</v>
      </c>
      <c r="J986" s="23">
        <f>H986*J1000/H1000</f>
        <v>2</v>
      </c>
      <c r="L986" s="290">
        <f t="shared" si="156"/>
        <v>2</v>
      </c>
      <c r="M986" s="287">
        <f t="shared" si="151"/>
        <v>3</v>
      </c>
      <c r="N986" s="287" t="str">
        <f t="shared" si="157"/>
        <v>Батон витаминизированный</v>
      </c>
    </row>
    <row r="987" spans="1:14" ht="11.5" customHeight="1" x14ac:dyDescent="0.35">
      <c r="A987" s="185" t="s">
        <v>235</v>
      </c>
      <c r="B987" s="285">
        <v>1.65</v>
      </c>
      <c r="C987" s="285">
        <v>0.3</v>
      </c>
      <c r="D987" s="285">
        <v>8.35</v>
      </c>
      <c r="E987" s="191">
        <v>44</v>
      </c>
      <c r="F987" s="173" t="s">
        <v>236</v>
      </c>
      <c r="G987" s="337">
        <v>25</v>
      </c>
      <c r="H987" s="22">
        <v>2</v>
      </c>
      <c r="J987" s="23">
        <f>H987*J1000/H1000</f>
        <v>2</v>
      </c>
      <c r="L987" s="290">
        <f t="shared" si="156"/>
        <v>2</v>
      </c>
      <c r="M987" s="287">
        <f t="shared" si="151"/>
        <v>3</v>
      </c>
      <c r="N987" s="287" t="str">
        <f t="shared" si="157"/>
        <v xml:space="preserve">Хлеб ржаной </v>
      </c>
    </row>
    <row r="988" spans="1:14" s="1" customFormat="1" ht="11.5" hidden="1" customHeight="1" x14ac:dyDescent="0.35">
      <c r="A988" s="180"/>
      <c r="B988" s="181"/>
      <c r="C988" s="181"/>
      <c r="D988" s="181"/>
      <c r="E988" s="182"/>
      <c r="F988" s="177"/>
      <c r="G988" s="206"/>
      <c r="H988" s="22"/>
      <c r="J988" s="23">
        <f>H988*J1000/H1000</f>
        <v>0</v>
      </c>
      <c r="L988" s="41">
        <f t="shared" si="156"/>
        <v>2</v>
      </c>
      <c r="M988" s="39">
        <f t="shared" si="151"/>
        <v>3</v>
      </c>
      <c r="N988" s="39">
        <f t="shared" si="157"/>
        <v>0</v>
      </c>
    </row>
    <row r="989" spans="1:14" s="1" customFormat="1" ht="11.5" hidden="1" customHeight="1" x14ac:dyDescent="0.35">
      <c r="A989" s="180"/>
      <c r="B989" s="181"/>
      <c r="C989" s="181"/>
      <c r="D989" s="181"/>
      <c r="E989" s="191"/>
      <c r="F989" s="177"/>
      <c r="G989" s="206"/>
      <c r="H989" s="22"/>
      <c r="J989" s="23">
        <f>H989*J1000/H1000</f>
        <v>0</v>
      </c>
      <c r="L989" s="41">
        <f t="shared" si="156"/>
        <v>2</v>
      </c>
      <c r="M989" s="39">
        <f t="shared" si="151"/>
        <v>3</v>
      </c>
      <c r="N989" s="39">
        <f t="shared" si="157"/>
        <v>0</v>
      </c>
    </row>
    <row r="990" spans="1:14" s="1" customFormat="1" ht="11.5" hidden="1" customHeight="1" x14ac:dyDescent="0.35">
      <c r="A990" s="19"/>
      <c r="B990" s="25"/>
      <c r="C990" s="25"/>
      <c r="D990" s="25"/>
      <c r="E990" s="26"/>
      <c r="F990" s="27"/>
      <c r="G990" s="142"/>
      <c r="H990" s="22"/>
      <c r="J990" s="23">
        <f>H990*J1000/H1000</f>
        <v>0</v>
      </c>
      <c r="L990" s="41">
        <f t="shared" si="156"/>
        <v>2</v>
      </c>
      <c r="M990" s="39">
        <f t="shared" si="151"/>
        <v>3</v>
      </c>
      <c r="N990" s="39">
        <f t="shared" si="157"/>
        <v>0</v>
      </c>
    </row>
    <row r="991" spans="1:14" s="1" customFormat="1" ht="11.5" hidden="1" customHeight="1" x14ac:dyDescent="0.35">
      <c r="A991" s="17"/>
      <c r="B991" s="18"/>
      <c r="C991" s="18"/>
      <c r="D991" s="18"/>
      <c r="E991" s="17"/>
      <c r="F991" s="20"/>
      <c r="G991" s="21"/>
      <c r="H991" s="22"/>
      <c r="J991" s="23">
        <f>H991*J1000/H1000</f>
        <v>0</v>
      </c>
      <c r="L991" s="41">
        <f t="shared" si="156"/>
        <v>2</v>
      </c>
      <c r="M991" s="39">
        <f t="shared" si="151"/>
        <v>3</v>
      </c>
      <c r="N991" s="39">
        <f t="shared" si="157"/>
        <v>0</v>
      </c>
    </row>
    <row r="992" spans="1:14" s="1" customFormat="1" ht="11.5" hidden="1" customHeight="1" x14ac:dyDescent="0.35">
      <c r="A992" s="17"/>
      <c r="B992" s="18"/>
      <c r="C992" s="18"/>
      <c r="D992" s="18"/>
      <c r="E992" s="17"/>
      <c r="F992" s="20"/>
      <c r="G992" s="24"/>
      <c r="H992" s="22"/>
      <c r="J992" s="23">
        <f>H992*J1000/H1000</f>
        <v>0</v>
      </c>
      <c r="L992" s="41">
        <f t="shared" si="156"/>
        <v>2</v>
      </c>
      <c r="M992" s="39">
        <f t="shared" si="151"/>
        <v>3</v>
      </c>
      <c r="N992" s="39">
        <f t="shared" si="157"/>
        <v>0</v>
      </c>
    </row>
    <row r="993" spans="1:14" s="1" customFormat="1" ht="11.5" hidden="1" customHeight="1" x14ac:dyDescent="0.35">
      <c r="A993" s="17"/>
      <c r="B993" s="18"/>
      <c r="C993" s="18"/>
      <c r="D993" s="18"/>
      <c r="E993" s="17"/>
      <c r="F993" s="20"/>
      <c r="G993" s="24"/>
      <c r="H993" s="22"/>
      <c r="J993" s="23">
        <f>H993*J1000/H1000</f>
        <v>0</v>
      </c>
      <c r="L993" s="41">
        <f t="shared" si="156"/>
        <v>2</v>
      </c>
      <c r="M993" s="39">
        <f t="shared" si="151"/>
        <v>3</v>
      </c>
      <c r="N993" s="39">
        <f t="shared" si="157"/>
        <v>0</v>
      </c>
    </row>
    <row r="994" spans="1:14" s="1" customFormat="1" ht="11.5" hidden="1" customHeight="1" x14ac:dyDescent="0.35">
      <c r="A994" s="19"/>
      <c r="B994" s="18"/>
      <c r="C994" s="18"/>
      <c r="D994" s="18"/>
      <c r="E994" s="17"/>
      <c r="F994" s="20"/>
      <c r="G994" s="21"/>
      <c r="H994" s="22"/>
      <c r="J994" s="23">
        <f>H994*J1000/H1000</f>
        <v>0</v>
      </c>
      <c r="L994" s="41">
        <f t="shared" si="156"/>
        <v>2</v>
      </c>
      <c r="M994" s="39">
        <f t="shared" si="151"/>
        <v>3</v>
      </c>
      <c r="N994" s="39">
        <f t="shared" si="157"/>
        <v>0</v>
      </c>
    </row>
    <row r="995" spans="1:14" s="1" customFormat="1" ht="11.5" hidden="1" customHeight="1" x14ac:dyDescent="0.25">
      <c r="A995" s="17"/>
      <c r="B995" s="18"/>
      <c r="C995" s="18"/>
      <c r="D995" s="18"/>
      <c r="E995" s="17"/>
      <c r="F995" s="28"/>
      <c r="G995" s="21"/>
      <c r="H995" s="22"/>
      <c r="J995" s="23">
        <f>H995*J1000/H1000</f>
        <v>0</v>
      </c>
      <c r="L995" s="41">
        <f t="shared" si="156"/>
        <v>2</v>
      </c>
      <c r="M995" s="39">
        <f t="shared" si="151"/>
        <v>3</v>
      </c>
      <c r="N995" s="39">
        <f t="shared" si="157"/>
        <v>0</v>
      </c>
    </row>
    <row r="996" spans="1:14" s="1" customFormat="1" ht="11.5" hidden="1" customHeight="1" x14ac:dyDescent="0.35">
      <c r="A996" s="19"/>
      <c r="B996" s="18"/>
      <c r="C996" s="18"/>
      <c r="D996" s="18"/>
      <c r="E996" s="17"/>
      <c r="F996" s="20"/>
      <c r="G996" s="21"/>
      <c r="H996" s="22"/>
      <c r="J996" s="23">
        <f>H996*J1000/H1000</f>
        <v>0</v>
      </c>
      <c r="L996" s="41">
        <f t="shared" si="156"/>
        <v>2</v>
      </c>
      <c r="M996" s="39">
        <f t="shared" si="151"/>
        <v>3</v>
      </c>
      <c r="N996" s="39">
        <f t="shared" si="157"/>
        <v>0</v>
      </c>
    </row>
    <row r="997" spans="1:14" s="1" customFormat="1" ht="11.5" hidden="1" customHeight="1" x14ac:dyDescent="0.25">
      <c r="A997" s="17"/>
      <c r="B997" s="18"/>
      <c r="C997" s="18"/>
      <c r="D997" s="18"/>
      <c r="E997" s="17"/>
      <c r="F997" s="28"/>
      <c r="G997" s="21"/>
      <c r="H997" s="22"/>
      <c r="J997" s="23">
        <f>H997*J1000/H1000</f>
        <v>0</v>
      </c>
      <c r="L997" s="41">
        <f t="shared" si="156"/>
        <v>2</v>
      </c>
      <c r="M997" s="39">
        <f t="shared" si="151"/>
        <v>3</v>
      </c>
      <c r="N997" s="39">
        <f t="shared" si="157"/>
        <v>0</v>
      </c>
    </row>
    <row r="998" spans="1:14" s="1" customFormat="1" ht="11.5" hidden="1" customHeight="1" x14ac:dyDescent="0.35">
      <c r="A998" s="19"/>
      <c r="B998" s="18"/>
      <c r="C998" s="18"/>
      <c r="D998" s="18"/>
      <c r="E998" s="17"/>
      <c r="F998" s="20"/>
      <c r="G998" s="21"/>
      <c r="H998" s="22"/>
      <c r="J998" s="23">
        <f>H998*J1000/H1000</f>
        <v>0</v>
      </c>
      <c r="L998" s="41">
        <f t="shared" si="156"/>
        <v>2</v>
      </c>
      <c r="M998" s="39">
        <f t="shared" si="151"/>
        <v>3</v>
      </c>
      <c r="N998" s="39">
        <f t="shared" si="157"/>
        <v>0</v>
      </c>
    </row>
    <row r="999" spans="1:14" s="1" customFormat="1" ht="11.5" hidden="1" customHeight="1" x14ac:dyDescent="0.35">
      <c r="A999" s="19"/>
      <c r="B999" s="18"/>
      <c r="C999" s="18"/>
      <c r="D999" s="18"/>
      <c r="E999" s="17"/>
      <c r="F999" s="20"/>
      <c r="G999" s="21"/>
      <c r="H999" s="22"/>
      <c r="J999" s="23">
        <f>H999*J1000/H1000</f>
        <v>0</v>
      </c>
      <c r="L999" s="41">
        <f t="shared" si="156"/>
        <v>2</v>
      </c>
      <c r="M999" s="39">
        <f t="shared" si="151"/>
        <v>3</v>
      </c>
      <c r="N999" s="39">
        <f t="shared" si="157"/>
        <v>0</v>
      </c>
    </row>
    <row r="1000" spans="1:14" ht="11.5" customHeight="1" x14ac:dyDescent="0.35">
      <c r="A1000" s="291"/>
      <c r="B1000" s="292">
        <f>SUBTOTAL(9,B982:B999)</f>
        <v>28.75</v>
      </c>
      <c r="C1000" s="292">
        <f t="shared" ref="C1000:E1000" si="158">SUBTOTAL(9,C982:C999)</f>
        <v>25.59</v>
      </c>
      <c r="D1000" s="292">
        <f t="shared" si="158"/>
        <v>124.68</v>
      </c>
      <c r="E1000" s="293">
        <f t="shared" si="158"/>
        <v>847</v>
      </c>
      <c r="F1000" s="294" t="s">
        <v>18</v>
      </c>
      <c r="G1000" s="295"/>
      <c r="H1000" s="296">
        <f>SUM(H982:H999)</f>
        <v>176.93</v>
      </c>
      <c r="J1000" s="32">
        <f>D979</f>
        <v>176.93</v>
      </c>
      <c r="L1000" s="290">
        <f t="shared" si="156"/>
        <v>2</v>
      </c>
      <c r="M1000" s="287">
        <f t="shared" si="151"/>
        <v>3</v>
      </c>
      <c r="N1000" s="287">
        <v>1</v>
      </c>
    </row>
    <row r="1001" spans="1:14" ht="11.5" customHeight="1" x14ac:dyDescent="0.35">
      <c r="A1001" s="297"/>
      <c r="B1001" s="298"/>
      <c r="C1001" s="298"/>
      <c r="D1001" s="298"/>
      <c r="E1001" s="299"/>
      <c r="F1001" s="300"/>
      <c r="G1001" s="301"/>
      <c r="H1001" s="302"/>
      <c r="J1001" s="38"/>
      <c r="L1001" s="290">
        <f t="shared" si="156"/>
        <v>2</v>
      </c>
      <c r="M1001" s="287">
        <f t="shared" si="151"/>
        <v>3</v>
      </c>
      <c r="N1001" s="287">
        <v>1</v>
      </c>
    </row>
    <row r="1002" spans="1:14" ht="21" x14ac:dyDescent="0.35">
      <c r="A1002" s="275"/>
      <c r="B1002" s="275"/>
      <c r="C1002" s="275"/>
      <c r="D1002" s="443">
        <f>х!H$5</f>
        <v>259</v>
      </c>
      <c r="E1002" s="444"/>
      <c r="F1002" s="445" t="str">
        <f>х!I$5</f>
        <v>ДОВЗ (1-4)</v>
      </c>
      <c r="G1002" s="446"/>
      <c r="H1002" s="446"/>
      <c r="I1002" s="270"/>
      <c r="J1002" s="13"/>
      <c r="K1002" s="13"/>
      <c r="L1002" s="289">
        <f>L979+1</f>
        <v>3</v>
      </c>
      <c r="M1002" s="287">
        <f t="shared" si="151"/>
        <v>3</v>
      </c>
      <c r="N1002" s="287">
        <v>1</v>
      </c>
    </row>
    <row r="1003" spans="1:14" ht="11.5" customHeight="1" x14ac:dyDescent="0.35">
      <c r="A1003" s="437" t="s">
        <v>3</v>
      </c>
      <c r="B1003" s="438" t="s">
        <v>4</v>
      </c>
      <c r="C1003" s="438"/>
      <c r="D1003" s="438"/>
      <c r="E1003" s="439" t="s">
        <v>5</v>
      </c>
      <c r="F1003" s="440" t="s">
        <v>6</v>
      </c>
      <c r="G1003" s="441" t="s">
        <v>7</v>
      </c>
      <c r="H1003" s="442" t="s">
        <v>8</v>
      </c>
      <c r="L1003" s="290">
        <f>L1002</f>
        <v>3</v>
      </c>
      <c r="M1003" s="287">
        <f t="shared" si="151"/>
        <v>3</v>
      </c>
      <c r="N1003" s="287">
        <v>1</v>
      </c>
    </row>
    <row r="1004" spans="1:14" ht="11.5" customHeight="1" x14ac:dyDescent="0.35">
      <c r="A1004" s="437"/>
      <c r="B1004" s="277" t="s">
        <v>9</v>
      </c>
      <c r="C1004" s="278" t="s">
        <v>10</v>
      </c>
      <c r="D1004" s="278" t="s">
        <v>11</v>
      </c>
      <c r="E1004" s="439"/>
      <c r="F1004" s="440"/>
      <c r="G1004" s="441"/>
      <c r="H1004" s="442"/>
      <c r="L1004" s="290">
        <f t="shared" ref="L1004:L1024" si="159">L1003</f>
        <v>3</v>
      </c>
      <c r="M1004" s="287">
        <f t="shared" si="151"/>
        <v>3</v>
      </c>
      <c r="N1004" s="287">
        <v>1</v>
      </c>
    </row>
    <row r="1005" spans="1:14" ht="11.5" customHeight="1" x14ac:dyDescent="0.35">
      <c r="A1005" s="228" t="s">
        <v>242</v>
      </c>
      <c r="B1005" s="225">
        <v>0.05</v>
      </c>
      <c r="C1005" s="225">
        <v>8.25</v>
      </c>
      <c r="D1005" s="225">
        <v>0.08</v>
      </c>
      <c r="E1005" s="226">
        <v>75</v>
      </c>
      <c r="F1005" s="364" t="s">
        <v>187</v>
      </c>
      <c r="G1005" s="207">
        <v>10</v>
      </c>
      <c r="H1005" s="22">
        <v>10</v>
      </c>
      <c r="J1005" s="23">
        <f>H1005*J1023/H1023</f>
        <v>10</v>
      </c>
      <c r="L1005" s="290">
        <f t="shared" si="159"/>
        <v>3</v>
      </c>
      <c r="M1005" s="287">
        <f t="shared" si="151"/>
        <v>3</v>
      </c>
      <c r="N1005" s="287" t="str">
        <f>F1005</f>
        <v>Масло сливочное</v>
      </c>
    </row>
    <row r="1006" spans="1:14" ht="11.5" customHeight="1" x14ac:dyDescent="0.35">
      <c r="A1006" s="236" t="s">
        <v>445</v>
      </c>
      <c r="B1006" s="113">
        <v>5.26</v>
      </c>
      <c r="C1006" s="113">
        <v>5.32</v>
      </c>
      <c r="D1006" s="236"/>
      <c r="E1006" s="217">
        <v>68</v>
      </c>
      <c r="F1006" s="360" t="s">
        <v>446</v>
      </c>
      <c r="G1006" s="207">
        <v>20</v>
      </c>
      <c r="H1006" s="22">
        <v>12</v>
      </c>
      <c r="J1006" s="23">
        <f>H1006*J1023/H1023</f>
        <v>12</v>
      </c>
      <c r="L1006" s="290">
        <f t="shared" si="159"/>
        <v>3</v>
      </c>
      <c r="M1006" s="287">
        <f t="shared" si="151"/>
        <v>3</v>
      </c>
      <c r="N1006" s="287" t="str">
        <f t="shared" ref="N1006:N1022" si="160">F1006</f>
        <v>Сыр (порциями) 20 (СОШ_2018)</v>
      </c>
    </row>
    <row r="1007" spans="1:14" ht="11.5" customHeight="1" x14ac:dyDescent="0.35">
      <c r="A1007" s="228" t="s">
        <v>256</v>
      </c>
      <c r="B1007" s="358">
        <v>7.31</v>
      </c>
      <c r="C1007" s="358">
        <v>10.98</v>
      </c>
      <c r="D1007" s="358">
        <v>39.200000000000003</v>
      </c>
      <c r="E1007" s="361">
        <v>286</v>
      </c>
      <c r="F1007" s="359" t="s">
        <v>112</v>
      </c>
      <c r="G1007" s="207">
        <v>210</v>
      </c>
      <c r="H1007" s="22">
        <f>50.93+3.84+3.99+4.16</f>
        <v>62.92</v>
      </c>
      <c r="J1007" s="23">
        <f>H1007*J1023/H1023</f>
        <v>62.92</v>
      </c>
      <c r="L1007" s="290">
        <f t="shared" si="159"/>
        <v>3</v>
      </c>
      <c r="M1007" s="287">
        <f t="shared" si="151"/>
        <v>3</v>
      </c>
      <c r="N1007" s="287" t="str">
        <f t="shared" si="160"/>
        <v>Каша жидкая молочная ячневая с маслом 200/10 (СОШ_2018)</v>
      </c>
    </row>
    <row r="1008" spans="1:14" ht="11.5" customHeight="1" x14ac:dyDescent="0.35">
      <c r="A1008" s="180" t="s">
        <v>257</v>
      </c>
      <c r="B1008" s="186">
        <v>1.55</v>
      </c>
      <c r="C1008" s="186">
        <v>1.63</v>
      </c>
      <c r="D1008" s="186">
        <v>17.63</v>
      </c>
      <c r="E1008" s="187">
        <v>92</v>
      </c>
      <c r="F1008" s="365" t="s">
        <v>258</v>
      </c>
      <c r="G1008" s="205">
        <v>215</v>
      </c>
      <c r="H1008" s="22">
        <v>20</v>
      </c>
      <c r="J1008" s="23">
        <f>H1008*J1023/H1023</f>
        <v>20</v>
      </c>
      <c r="L1008" s="290">
        <f t="shared" si="159"/>
        <v>3</v>
      </c>
      <c r="M1008" s="287">
        <f t="shared" si="151"/>
        <v>3</v>
      </c>
      <c r="N1008" s="287" t="str">
        <f t="shared" si="160"/>
        <v>Чай с молоком 150/50/15</v>
      </c>
    </row>
    <row r="1009" spans="1:14" s="1" customFormat="1" ht="11.5" customHeight="1" x14ac:dyDescent="0.35">
      <c r="A1009" s="54" t="s">
        <v>16</v>
      </c>
      <c r="B1009" s="51">
        <v>3.95</v>
      </c>
      <c r="C1009" s="51">
        <v>0.5</v>
      </c>
      <c r="D1009" s="51">
        <v>24.15</v>
      </c>
      <c r="E1009" s="50">
        <v>118</v>
      </c>
      <c r="F1009" s="52" t="s">
        <v>348</v>
      </c>
      <c r="G1009" s="206">
        <v>50</v>
      </c>
      <c r="H1009" s="22">
        <v>3</v>
      </c>
      <c r="J1009" s="23">
        <f>H1009*J1023/H1023</f>
        <v>3</v>
      </c>
      <c r="L1009" s="41">
        <f t="shared" si="159"/>
        <v>3</v>
      </c>
      <c r="M1009" s="39">
        <f t="shared" si="151"/>
        <v>3</v>
      </c>
      <c r="N1009" s="39" t="str">
        <f t="shared" si="160"/>
        <v>Батон витаминизированный 50</v>
      </c>
    </row>
    <row r="1010" spans="1:14" ht="11.5" customHeight="1" x14ac:dyDescent="0.35">
      <c r="A1010" s="54"/>
      <c r="B1010" s="65">
        <f>SUM(B1005:B1009)</f>
        <v>18.12</v>
      </c>
      <c r="C1010" s="65">
        <f>SUM(C1005:C1009)</f>
        <v>26.68</v>
      </c>
      <c r="D1010" s="65">
        <f>SUM(D1005:D1009)</f>
        <v>81.06</v>
      </c>
      <c r="E1010" s="66">
        <f>SUM(E1005:E1009)</f>
        <v>639</v>
      </c>
      <c r="F1010" s="264" t="s">
        <v>18</v>
      </c>
      <c r="G1010" s="67"/>
      <c r="H1010" s="331"/>
      <c r="J1010" s="23">
        <f>H1010*J1023/H1023</f>
        <v>0</v>
      </c>
      <c r="L1010" s="290">
        <f t="shared" si="159"/>
        <v>3</v>
      </c>
      <c r="M1010" s="287">
        <f t="shared" si="151"/>
        <v>3</v>
      </c>
      <c r="N1010" s="287" t="str">
        <f t="shared" si="160"/>
        <v>Итого</v>
      </c>
    </row>
    <row r="1011" spans="1:14" ht="11.5" customHeight="1" x14ac:dyDescent="0.35">
      <c r="A1011" s="234" t="s">
        <v>282</v>
      </c>
      <c r="B1011" s="282">
        <v>1.54</v>
      </c>
      <c r="C1011" s="282">
        <v>4.84</v>
      </c>
      <c r="D1011" s="282">
        <v>8.1300000000000008</v>
      </c>
      <c r="E1011" s="238">
        <v>83</v>
      </c>
      <c r="F1011" s="229" t="s">
        <v>298</v>
      </c>
      <c r="G1011" s="337">
        <v>60</v>
      </c>
      <c r="H1011" s="22">
        <v>15</v>
      </c>
      <c r="J1011" s="23">
        <f>H1011*J1023/H1023</f>
        <v>15</v>
      </c>
      <c r="L1011" s="290">
        <f t="shared" si="159"/>
        <v>3</v>
      </c>
      <c r="M1011" s="287">
        <f t="shared" si="151"/>
        <v>3</v>
      </c>
      <c r="N1011" s="287" t="str">
        <f t="shared" si="160"/>
        <v xml:space="preserve">Икра морковная </v>
      </c>
    </row>
    <row r="1012" spans="1:14" ht="11.5" customHeight="1" x14ac:dyDescent="0.35">
      <c r="A1012" s="322" t="s">
        <v>260</v>
      </c>
      <c r="B1012" s="323">
        <v>1.71</v>
      </c>
      <c r="C1012" s="323">
        <v>5.62</v>
      </c>
      <c r="D1012" s="323">
        <v>10.84</v>
      </c>
      <c r="E1012" s="324">
        <v>94</v>
      </c>
      <c r="F1012" s="242" t="s">
        <v>261</v>
      </c>
      <c r="G1012" s="407">
        <v>205</v>
      </c>
      <c r="H1012" s="412">
        <v>20</v>
      </c>
      <c r="J1012" s="23">
        <f>H1012*J1023/H1023</f>
        <v>20</v>
      </c>
      <c r="L1012" s="290">
        <f t="shared" si="159"/>
        <v>3</v>
      </c>
      <c r="M1012" s="287">
        <f t="shared" si="151"/>
        <v>3</v>
      </c>
      <c r="N1012" s="287" t="str">
        <f t="shared" si="160"/>
        <v>Борщ с капустой и  картофелем со сметаной 200/5</v>
      </c>
    </row>
    <row r="1013" spans="1:14" ht="11.5" customHeight="1" x14ac:dyDescent="0.35">
      <c r="A1013" s="325" t="s">
        <v>400</v>
      </c>
      <c r="B1013" s="114">
        <v>12.67</v>
      </c>
      <c r="C1013" s="114">
        <v>7.4</v>
      </c>
      <c r="D1013" s="114">
        <v>27.34</v>
      </c>
      <c r="E1013" s="115">
        <v>227</v>
      </c>
      <c r="F1013" s="268" t="s">
        <v>438</v>
      </c>
      <c r="G1013" s="337">
        <v>150</v>
      </c>
      <c r="H1013" s="23">
        <f>5.37+79.81+5.59+5.81</f>
        <v>96.580000000000013</v>
      </c>
      <c r="J1013" s="23">
        <f>H1013*J1023/H1023</f>
        <v>96.580000000000013</v>
      </c>
      <c r="L1013" s="290">
        <f t="shared" si="159"/>
        <v>3</v>
      </c>
      <c r="M1013" s="287">
        <f t="shared" si="151"/>
        <v>3</v>
      </c>
      <c r="N1013" s="287" t="str">
        <f t="shared" si="160"/>
        <v>Плов из птицы (окорока) 150 (СОШ_2018)</v>
      </c>
    </row>
    <row r="1014" spans="1:14" ht="11.5" customHeight="1" x14ac:dyDescent="0.35">
      <c r="A1014" s="220" t="s">
        <v>16</v>
      </c>
      <c r="B1014" s="326"/>
      <c r="C1014" s="326"/>
      <c r="D1014" s="326">
        <v>19</v>
      </c>
      <c r="E1014" s="327">
        <v>80</v>
      </c>
      <c r="F1014" s="241" t="s">
        <v>153</v>
      </c>
      <c r="G1014" s="408">
        <v>200</v>
      </c>
      <c r="H1014" s="23">
        <v>15</v>
      </c>
      <c r="J1014" s="23">
        <f>H1014*J1023/H1023</f>
        <v>15</v>
      </c>
      <c r="L1014" s="290">
        <f t="shared" si="159"/>
        <v>3</v>
      </c>
      <c r="M1014" s="287">
        <f t="shared" si="151"/>
        <v>3</v>
      </c>
      <c r="N1014" s="287" t="str">
        <f t="shared" si="160"/>
        <v>Напиток Валетек витаминный</v>
      </c>
    </row>
    <row r="1015" spans="1:14" ht="11.5" customHeight="1" x14ac:dyDescent="0.35">
      <c r="A1015" s="228" t="s">
        <v>235</v>
      </c>
      <c r="B1015" s="51">
        <v>5.53</v>
      </c>
      <c r="C1015" s="51">
        <v>0.7</v>
      </c>
      <c r="D1015" s="51">
        <v>33.81</v>
      </c>
      <c r="E1015" s="50">
        <v>165</v>
      </c>
      <c r="F1015" s="363" t="s">
        <v>148</v>
      </c>
      <c r="G1015" s="206">
        <v>70</v>
      </c>
      <c r="H1015" s="23">
        <v>3</v>
      </c>
      <c r="J1015" s="23">
        <f>H1015*J1023/H1023</f>
        <v>3</v>
      </c>
      <c r="L1015" s="290">
        <f t="shared" si="159"/>
        <v>3</v>
      </c>
      <c r="M1015" s="287">
        <f t="shared" si="151"/>
        <v>3</v>
      </c>
      <c r="N1015" s="287" t="str">
        <f t="shared" si="160"/>
        <v>Батон витаминизированный</v>
      </c>
    </row>
    <row r="1016" spans="1:14" ht="11.5" customHeight="1" x14ac:dyDescent="0.35">
      <c r="A1016" s="185" t="s">
        <v>235</v>
      </c>
      <c r="B1016" s="285">
        <v>1.65</v>
      </c>
      <c r="C1016" s="285">
        <v>0.3</v>
      </c>
      <c r="D1016" s="285">
        <v>8.35</v>
      </c>
      <c r="E1016" s="191">
        <v>44</v>
      </c>
      <c r="F1016" s="173" t="s">
        <v>236</v>
      </c>
      <c r="G1016" s="337">
        <v>25</v>
      </c>
      <c r="H1016" s="23">
        <v>1.5</v>
      </c>
      <c r="J1016" s="23">
        <f>H1016*J1023/H1023</f>
        <v>1.5</v>
      </c>
      <c r="L1016" s="290">
        <f t="shared" si="159"/>
        <v>3</v>
      </c>
      <c r="M1016" s="287">
        <f t="shared" si="151"/>
        <v>3</v>
      </c>
      <c r="N1016" s="287" t="str">
        <f t="shared" si="160"/>
        <v xml:space="preserve">Хлеб ржаной </v>
      </c>
    </row>
    <row r="1017" spans="1:14" s="1" customFormat="1" ht="11.5" hidden="1" customHeight="1" x14ac:dyDescent="0.35">
      <c r="A1017" s="180"/>
      <c r="B1017" s="181"/>
      <c r="C1017" s="181"/>
      <c r="D1017" s="181"/>
      <c r="E1017" s="182"/>
      <c r="F1017" s="177"/>
      <c r="G1017" s="206"/>
      <c r="H1017" s="22"/>
      <c r="J1017" s="23">
        <f>H1017*J1023/H1023</f>
        <v>0</v>
      </c>
      <c r="L1017" s="41">
        <f t="shared" si="159"/>
        <v>3</v>
      </c>
      <c r="M1017" s="39">
        <f t="shared" si="151"/>
        <v>3</v>
      </c>
      <c r="N1017" s="39">
        <f t="shared" si="160"/>
        <v>0</v>
      </c>
    </row>
    <row r="1018" spans="1:14" s="1" customFormat="1" ht="11.5" hidden="1" customHeight="1" x14ac:dyDescent="0.35">
      <c r="A1018" s="180"/>
      <c r="B1018" s="181"/>
      <c r="C1018" s="181"/>
      <c r="D1018" s="181"/>
      <c r="E1018" s="182"/>
      <c r="F1018" s="177"/>
      <c r="G1018" s="206"/>
      <c r="H1018" s="22"/>
      <c r="J1018" s="23">
        <f>H1018*J1023/H1023</f>
        <v>0</v>
      </c>
      <c r="L1018" s="41">
        <f t="shared" si="159"/>
        <v>3</v>
      </c>
      <c r="M1018" s="39">
        <f t="shared" si="151"/>
        <v>3</v>
      </c>
      <c r="N1018" s="39">
        <f t="shared" si="160"/>
        <v>0</v>
      </c>
    </row>
    <row r="1019" spans="1:14" s="1" customFormat="1" ht="11.5" hidden="1" customHeight="1" x14ac:dyDescent="0.35">
      <c r="A1019" s="19"/>
      <c r="B1019" s="18"/>
      <c r="C1019" s="18"/>
      <c r="D1019" s="18"/>
      <c r="E1019" s="17"/>
      <c r="F1019" s="20"/>
      <c r="G1019" s="21"/>
      <c r="H1019" s="22"/>
      <c r="J1019" s="23">
        <f>H1019*J1023/H1023</f>
        <v>0</v>
      </c>
      <c r="L1019" s="41">
        <f t="shared" si="159"/>
        <v>3</v>
      </c>
      <c r="M1019" s="39">
        <f t="shared" si="151"/>
        <v>3</v>
      </c>
      <c r="N1019" s="39">
        <f t="shared" si="160"/>
        <v>0</v>
      </c>
    </row>
    <row r="1020" spans="1:14" s="1" customFormat="1" ht="11.5" hidden="1" customHeight="1" x14ac:dyDescent="0.25">
      <c r="A1020" s="17"/>
      <c r="B1020" s="18"/>
      <c r="C1020" s="18"/>
      <c r="D1020" s="18"/>
      <c r="E1020" s="17"/>
      <c r="F1020" s="28"/>
      <c r="G1020" s="21"/>
      <c r="H1020" s="22"/>
      <c r="J1020" s="23">
        <f>H1020*J1023/H1023</f>
        <v>0</v>
      </c>
      <c r="L1020" s="41">
        <f t="shared" si="159"/>
        <v>3</v>
      </c>
      <c r="M1020" s="39">
        <f t="shared" si="151"/>
        <v>3</v>
      </c>
      <c r="N1020" s="39">
        <f t="shared" si="160"/>
        <v>0</v>
      </c>
    </row>
    <row r="1021" spans="1:14" s="1" customFormat="1" ht="11.5" hidden="1" customHeight="1" x14ac:dyDescent="0.35">
      <c r="A1021" s="19"/>
      <c r="B1021" s="18"/>
      <c r="C1021" s="18"/>
      <c r="D1021" s="18"/>
      <c r="E1021" s="17"/>
      <c r="F1021" s="20"/>
      <c r="G1021" s="21"/>
      <c r="H1021" s="22"/>
      <c r="J1021" s="23">
        <f>H1021*J1023/H1023</f>
        <v>0</v>
      </c>
      <c r="L1021" s="41">
        <f t="shared" si="159"/>
        <v>3</v>
      </c>
      <c r="M1021" s="39">
        <f t="shared" ref="M1021:M1084" si="161">M1020</f>
        <v>3</v>
      </c>
      <c r="N1021" s="39">
        <f t="shared" si="160"/>
        <v>0</v>
      </c>
    </row>
    <row r="1022" spans="1:14" s="1" customFormat="1" ht="11.5" hidden="1" customHeight="1" x14ac:dyDescent="0.35">
      <c r="A1022" s="19"/>
      <c r="B1022" s="18"/>
      <c r="C1022" s="18"/>
      <c r="D1022" s="18"/>
      <c r="E1022" s="17"/>
      <c r="F1022" s="20"/>
      <c r="G1022" s="21"/>
      <c r="H1022" s="22"/>
      <c r="J1022" s="23">
        <f>H1022*J1023/H1023</f>
        <v>0</v>
      </c>
      <c r="L1022" s="41">
        <f t="shared" si="159"/>
        <v>3</v>
      </c>
      <c r="M1022" s="39">
        <f t="shared" si="161"/>
        <v>3</v>
      </c>
      <c r="N1022" s="39">
        <f t="shared" si="160"/>
        <v>0</v>
      </c>
    </row>
    <row r="1023" spans="1:14" ht="11.5" customHeight="1" x14ac:dyDescent="0.35">
      <c r="A1023" s="291"/>
      <c r="B1023" s="292">
        <f>SUBTOTAL(9,B1011:B1022)</f>
        <v>23.099999999999998</v>
      </c>
      <c r="C1023" s="292">
        <f t="shared" ref="C1023:E1023" si="162">SUBTOTAL(9,C1011:C1022)</f>
        <v>18.86</v>
      </c>
      <c r="D1023" s="292">
        <f t="shared" si="162"/>
        <v>107.47</v>
      </c>
      <c r="E1023" s="293">
        <f t="shared" si="162"/>
        <v>693</v>
      </c>
      <c r="F1023" s="294" t="s">
        <v>18</v>
      </c>
      <c r="G1023" s="382"/>
      <c r="H1023" s="296">
        <f>SUM(H1005:H1022)</f>
        <v>259</v>
      </c>
      <c r="J1023" s="32">
        <f>D1002</f>
        <v>259</v>
      </c>
      <c r="L1023" s="290">
        <f t="shared" si="159"/>
        <v>3</v>
      </c>
      <c r="M1023" s="287">
        <f t="shared" si="161"/>
        <v>3</v>
      </c>
      <c r="N1023" s="287">
        <v>1</v>
      </c>
    </row>
    <row r="1024" spans="1:14" ht="11.5" customHeight="1" x14ac:dyDescent="0.35">
      <c r="A1024" s="297"/>
      <c r="B1024" s="298"/>
      <c r="C1024" s="298"/>
      <c r="D1024" s="298"/>
      <c r="E1024" s="299"/>
      <c r="F1024" s="300"/>
      <c r="G1024" s="301"/>
      <c r="H1024" s="302"/>
      <c r="J1024" s="38"/>
      <c r="L1024" s="290">
        <f t="shared" si="159"/>
        <v>3</v>
      </c>
      <c r="M1024" s="287">
        <f t="shared" si="161"/>
        <v>3</v>
      </c>
      <c r="N1024" s="287">
        <v>1</v>
      </c>
    </row>
    <row r="1025" spans="1:14" ht="21" x14ac:dyDescent="0.35">
      <c r="A1025" s="275"/>
      <c r="B1025" s="275"/>
      <c r="C1025" s="275"/>
      <c r="D1025" s="443">
        <f>х!H$6</f>
        <v>303.32</v>
      </c>
      <c r="E1025" s="444"/>
      <c r="F1025" s="445" t="str">
        <f>х!I$6</f>
        <v>ДОВЗ (5-11)</v>
      </c>
      <c r="G1025" s="446"/>
      <c r="H1025" s="446"/>
      <c r="I1025" s="270"/>
      <c r="J1025" s="13"/>
      <c r="K1025" s="13"/>
      <c r="L1025" s="289">
        <f>L1002+1</f>
        <v>4</v>
      </c>
      <c r="M1025" s="287">
        <f t="shared" si="161"/>
        <v>3</v>
      </c>
      <c r="N1025" s="287">
        <v>1</v>
      </c>
    </row>
    <row r="1026" spans="1:14" ht="11.5" customHeight="1" x14ac:dyDescent="0.35">
      <c r="A1026" s="437" t="s">
        <v>3</v>
      </c>
      <c r="B1026" s="438" t="s">
        <v>4</v>
      </c>
      <c r="C1026" s="438"/>
      <c r="D1026" s="438"/>
      <c r="E1026" s="439" t="s">
        <v>5</v>
      </c>
      <c r="F1026" s="440" t="s">
        <v>6</v>
      </c>
      <c r="G1026" s="441" t="s">
        <v>7</v>
      </c>
      <c r="H1026" s="442" t="s">
        <v>8</v>
      </c>
      <c r="L1026" s="290">
        <f>L1025</f>
        <v>4</v>
      </c>
      <c r="M1026" s="287">
        <f t="shared" si="161"/>
        <v>3</v>
      </c>
      <c r="N1026" s="287">
        <v>1</v>
      </c>
    </row>
    <row r="1027" spans="1:14" ht="11.5" customHeight="1" x14ac:dyDescent="0.35">
      <c r="A1027" s="437"/>
      <c r="B1027" s="277" t="s">
        <v>9</v>
      </c>
      <c r="C1027" s="278" t="s">
        <v>10</v>
      </c>
      <c r="D1027" s="278" t="s">
        <v>11</v>
      </c>
      <c r="E1027" s="439"/>
      <c r="F1027" s="440"/>
      <c r="G1027" s="441"/>
      <c r="H1027" s="442"/>
      <c r="L1027" s="290">
        <f t="shared" ref="L1027:L1047" si="163">L1026</f>
        <v>4</v>
      </c>
      <c r="M1027" s="287">
        <f t="shared" si="161"/>
        <v>3</v>
      </c>
      <c r="N1027" s="287">
        <v>1</v>
      </c>
    </row>
    <row r="1028" spans="1:14" ht="11.5" customHeight="1" x14ac:dyDescent="0.35">
      <c r="A1028" s="228" t="s">
        <v>242</v>
      </c>
      <c r="B1028" s="225">
        <v>0.05</v>
      </c>
      <c r="C1028" s="225">
        <v>8.25</v>
      </c>
      <c r="D1028" s="225">
        <v>0.08</v>
      </c>
      <c r="E1028" s="226">
        <v>75</v>
      </c>
      <c r="F1028" s="364" t="s">
        <v>187</v>
      </c>
      <c r="G1028" s="207">
        <v>10</v>
      </c>
      <c r="H1028" s="22">
        <v>10</v>
      </c>
      <c r="J1028" s="23">
        <f>H1028*J1046/H1046</f>
        <v>9.9999999999999982</v>
      </c>
      <c r="L1028" s="290">
        <f t="shared" si="163"/>
        <v>4</v>
      </c>
      <c r="M1028" s="287">
        <f t="shared" si="161"/>
        <v>3</v>
      </c>
      <c r="N1028" s="287" t="str">
        <f>F1028</f>
        <v>Масло сливочное</v>
      </c>
    </row>
    <row r="1029" spans="1:14" ht="11.5" customHeight="1" x14ac:dyDescent="0.35">
      <c r="A1029" s="236" t="s">
        <v>445</v>
      </c>
      <c r="B1029" s="113">
        <v>5.26</v>
      </c>
      <c r="C1029" s="113">
        <v>5.32</v>
      </c>
      <c r="D1029" s="236"/>
      <c r="E1029" s="217">
        <v>68</v>
      </c>
      <c r="F1029" s="360" t="s">
        <v>446</v>
      </c>
      <c r="G1029" s="207">
        <v>20</v>
      </c>
      <c r="H1029" s="22">
        <v>12</v>
      </c>
      <c r="J1029" s="23">
        <f>H1029*J1046/H1046</f>
        <v>11.999999999999998</v>
      </c>
      <c r="L1029" s="290">
        <f t="shared" si="163"/>
        <v>4</v>
      </c>
      <c r="M1029" s="287">
        <f t="shared" si="161"/>
        <v>3</v>
      </c>
      <c r="N1029" s="287" t="str">
        <f t="shared" ref="N1029:N1045" si="164">F1029</f>
        <v>Сыр (порциями) 20 (СОШ_2018)</v>
      </c>
    </row>
    <row r="1030" spans="1:14" ht="11.5" customHeight="1" x14ac:dyDescent="0.35">
      <c r="A1030" s="228" t="s">
        <v>256</v>
      </c>
      <c r="B1030" s="358">
        <v>9.1199999999999992</v>
      </c>
      <c r="C1030" s="358">
        <v>11.91</v>
      </c>
      <c r="D1030" s="358">
        <v>48.97</v>
      </c>
      <c r="E1030" s="361">
        <v>341</v>
      </c>
      <c r="F1030" s="359" t="s">
        <v>447</v>
      </c>
      <c r="G1030" s="366">
        <v>260</v>
      </c>
      <c r="H1030" s="22">
        <f>4.5+67.34+4.68+4.87</f>
        <v>81.390000000000015</v>
      </c>
      <c r="J1030" s="23">
        <f>H1030*J1046/H1046</f>
        <v>81.39</v>
      </c>
      <c r="L1030" s="290">
        <f t="shared" si="163"/>
        <v>4</v>
      </c>
      <c r="M1030" s="287">
        <f t="shared" si="161"/>
        <v>3</v>
      </c>
      <c r="N1030" s="287" t="str">
        <f t="shared" si="164"/>
        <v>Каша жидкая молочная ячневая с маслом 250/10 (СОШ_2018)</v>
      </c>
    </row>
    <row r="1031" spans="1:14" ht="11.5" customHeight="1" x14ac:dyDescent="0.35">
      <c r="A1031" s="180" t="s">
        <v>257</v>
      </c>
      <c r="B1031" s="186">
        <v>1.55</v>
      </c>
      <c r="C1031" s="186">
        <v>1.63</v>
      </c>
      <c r="D1031" s="186">
        <v>17.63</v>
      </c>
      <c r="E1031" s="187">
        <v>92</v>
      </c>
      <c r="F1031" s="365" t="s">
        <v>258</v>
      </c>
      <c r="G1031" s="208">
        <v>215</v>
      </c>
      <c r="H1031" s="22">
        <v>20</v>
      </c>
      <c r="J1031" s="23">
        <f>H1031*J1046/H1046</f>
        <v>19.999999999999996</v>
      </c>
      <c r="L1031" s="290">
        <f t="shared" si="163"/>
        <v>4</v>
      </c>
      <c r="M1031" s="287">
        <f t="shared" si="161"/>
        <v>3</v>
      </c>
      <c r="N1031" s="287" t="str">
        <f t="shared" si="164"/>
        <v>Чай с молоком 150/50/15</v>
      </c>
    </row>
    <row r="1032" spans="1:14" s="1" customFormat="1" ht="11.5" customHeight="1" x14ac:dyDescent="0.35">
      <c r="A1032" s="54" t="s">
        <v>16</v>
      </c>
      <c r="B1032" s="51">
        <v>3.95</v>
      </c>
      <c r="C1032" s="51">
        <v>0.5</v>
      </c>
      <c r="D1032" s="51">
        <v>24.15</v>
      </c>
      <c r="E1032" s="50">
        <v>118</v>
      </c>
      <c r="F1032" s="52" t="s">
        <v>348</v>
      </c>
      <c r="G1032" s="206">
        <v>50</v>
      </c>
      <c r="H1032" s="22">
        <v>3</v>
      </c>
      <c r="J1032" s="23">
        <f>H1032*J1046/H1046</f>
        <v>2.9999999999999996</v>
      </c>
      <c r="L1032" s="41">
        <f t="shared" si="163"/>
        <v>4</v>
      </c>
      <c r="M1032" s="39">
        <f t="shared" si="161"/>
        <v>3</v>
      </c>
      <c r="N1032" s="39" t="str">
        <f t="shared" si="164"/>
        <v>Батон витаминизированный 50</v>
      </c>
    </row>
    <row r="1033" spans="1:14" ht="11.5" customHeight="1" x14ac:dyDescent="0.35">
      <c r="A1033" s="54"/>
      <c r="B1033" s="65">
        <f>SUM(B1028:B1032)</f>
        <v>19.93</v>
      </c>
      <c r="C1033" s="65">
        <f>SUM(C1028:C1032)</f>
        <v>27.61</v>
      </c>
      <c r="D1033" s="65">
        <f>SUM(D1028:D1032)</f>
        <v>90.829999999999984</v>
      </c>
      <c r="E1033" s="66">
        <f>SUM(E1028:E1032)</f>
        <v>694</v>
      </c>
      <c r="F1033" s="264" t="s">
        <v>18</v>
      </c>
      <c r="G1033" s="67"/>
      <c r="H1033" s="331"/>
      <c r="J1033" s="23">
        <f>H1033*J1046/H1046</f>
        <v>0</v>
      </c>
      <c r="L1033" s="290">
        <f t="shared" si="163"/>
        <v>4</v>
      </c>
      <c r="M1033" s="287">
        <f t="shared" si="161"/>
        <v>3</v>
      </c>
      <c r="N1033" s="287" t="str">
        <f t="shared" si="164"/>
        <v>Итого</v>
      </c>
    </row>
    <row r="1034" spans="1:14" ht="11.5" customHeight="1" x14ac:dyDescent="0.35">
      <c r="A1034" s="234" t="s">
        <v>282</v>
      </c>
      <c r="B1034" s="282">
        <v>2.57</v>
      </c>
      <c r="C1034" s="282">
        <v>8.07</v>
      </c>
      <c r="D1034" s="282">
        <v>13.56</v>
      </c>
      <c r="E1034" s="238">
        <v>139</v>
      </c>
      <c r="F1034" s="229" t="s">
        <v>298</v>
      </c>
      <c r="G1034" s="337">
        <v>100</v>
      </c>
      <c r="H1034" s="22">
        <v>20</v>
      </c>
      <c r="J1034" s="23">
        <f>H1034*J1046/H1046</f>
        <v>19.999999999999996</v>
      </c>
      <c r="L1034" s="290">
        <f t="shared" si="163"/>
        <v>4</v>
      </c>
      <c r="M1034" s="287">
        <f t="shared" si="161"/>
        <v>3</v>
      </c>
      <c r="N1034" s="287" t="str">
        <f t="shared" si="164"/>
        <v xml:space="preserve">Икра морковная </v>
      </c>
    </row>
    <row r="1035" spans="1:14" ht="11.5" customHeight="1" x14ac:dyDescent="0.35">
      <c r="A1035" s="234" t="s">
        <v>260</v>
      </c>
      <c r="B1035" s="282">
        <v>2.11</v>
      </c>
      <c r="C1035" s="282">
        <v>6.65</v>
      </c>
      <c r="D1035" s="282">
        <v>13.51</v>
      </c>
      <c r="E1035" s="238">
        <v>116</v>
      </c>
      <c r="F1035" s="229" t="s">
        <v>269</v>
      </c>
      <c r="G1035" s="362">
        <v>255</v>
      </c>
      <c r="H1035" s="22">
        <v>25</v>
      </c>
      <c r="J1035" s="23">
        <f>H1035*J1046/H1046</f>
        <v>24.999999999999996</v>
      </c>
      <c r="L1035" s="290">
        <f t="shared" si="163"/>
        <v>4</v>
      </c>
      <c r="M1035" s="287">
        <f t="shared" si="161"/>
        <v>3</v>
      </c>
      <c r="N1035" s="287" t="str">
        <f t="shared" si="164"/>
        <v>Борщ с капустой и  картофелем со сметаной 250/5</v>
      </c>
    </row>
    <row r="1036" spans="1:14" ht="11.5" customHeight="1" x14ac:dyDescent="0.35">
      <c r="A1036" s="54" t="s">
        <v>400</v>
      </c>
      <c r="B1036" s="51">
        <v>16.89</v>
      </c>
      <c r="C1036" s="51">
        <v>9.8699999999999992</v>
      </c>
      <c r="D1036" s="51">
        <v>36.450000000000003</v>
      </c>
      <c r="E1036" s="50">
        <v>303</v>
      </c>
      <c r="F1036" s="268" t="s">
        <v>439</v>
      </c>
      <c r="G1036" s="147">
        <v>200</v>
      </c>
      <c r="H1036" s="22">
        <f>6.29+93.29+6.54+6.81</f>
        <v>112.93000000000002</v>
      </c>
      <c r="J1036" s="23">
        <f>H1036*J1046/H1046</f>
        <v>112.92999999999999</v>
      </c>
      <c r="L1036" s="290">
        <f t="shared" si="163"/>
        <v>4</v>
      </c>
      <c r="M1036" s="287">
        <f t="shared" si="161"/>
        <v>3</v>
      </c>
      <c r="N1036" s="287" t="str">
        <f t="shared" si="164"/>
        <v>Плов из птицы (окорока) 200 (СОШ_2018)</v>
      </c>
    </row>
    <row r="1037" spans="1:14" ht="11.5" customHeight="1" x14ac:dyDescent="0.35">
      <c r="A1037" s="220" t="s">
        <v>16</v>
      </c>
      <c r="B1037" s="326"/>
      <c r="C1037" s="326"/>
      <c r="D1037" s="326">
        <v>19</v>
      </c>
      <c r="E1037" s="327">
        <v>80</v>
      </c>
      <c r="F1037" s="241" t="s">
        <v>153</v>
      </c>
      <c r="G1037" s="383">
        <v>200</v>
      </c>
      <c r="H1037" s="22">
        <v>15</v>
      </c>
      <c r="J1037" s="23">
        <f>H1037*J1046/H1046</f>
        <v>14.999999999999998</v>
      </c>
      <c r="L1037" s="290">
        <f t="shared" si="163"/>
        <v>4</v>
      </c>
      <c r="M1037" s="287">
        <f t="shared" si="161"/>
        <v>3</v>
      </c>
      <c r="N1037" s="287" t="str">
        <f t="shared" si="164"/>
        <v>Напиток Валетек витаминный</v>
      </c>
    </row>
    <row r="1038" spans="1:14" ht="11.5" customHeight="1" x14ac:dyDescent="0.35">
      <c r="A1038" s="228" t="s">
        <v>235</v>
      </c>
      <c r="B1038" s="51">
        <v>5.53</v>
      </c>
      <c r="C1038" s="51">
        <v>0.7</v>
      </c>
      <c r="D1038" s="51">
        <v>33.81</v>
      </c>
      <c r="E1038" s="50">
        <v>165</v>
      </c>
      <c r="F1038" s="363" t="s">
        <v>148</v>
      </c>
      <c r="G1038" s="206">
        <v>70</v>
      </c>
      <c r="H1038" s="22">
        <v>2</v>
      </c>
      <c r="J1038" s="23">
        <f>H1038*J1046/H1046</f>
        <v>1.9999999999999996</v>
      </c>
      <c r="L1038" s="290">
        <f t="shared" si="163"/>
        <v>4</v>
      </c>
      <c r="M1038" s="287">
        <f t="shared" si="161"/>
        <v>3</v>
      </c>
      <c r="N1038" s="287" t="str">
        <f t="shared" si="164"/>
        <v>Батон витаминизированный</v>
      </c>
    </row>
    <row r="1039" spans="1:14" ht="11.5" customHeight="1" x14ac:dyDescent="0.35">
      <c r="A1039" s="185" t="s">
        <v>235</v>
      </c>
      <c r="B1039" s="285">
        <v>1.65</v>
      </c>
      <c r="C1039" s="285">
        <v>0.3</v>
      </c>
      <c r="D1039" s="285">
        <v>8.35</v>
      </c>
      <c r="E1039" s="191">
        <v>44</v>
      </c>
      <c r="F1039" s="173" t="s">
        <v>236</v>
      </c>
      <c r="G1039" s="337">
        <v>25</v>
      </c>
      <c r="H1039" s="22">
        <v>2</v>
      </c>
      <c r="J1039" s="23">
        <f>H1039*J1046/H1046</f>
        <v>1.9999999999999996</v>
      </c>
      <c r="L1039" s="290">
        <f t="shared" si="163"/>
        <v>4</v>
      </c>
      <c r="M1039" s="287">
        <f t="shared" si="161"/>
        <v>3</v>
      </c>
      <c r="N1039" s="287" t="str">
        <f t="shared" si="164"/>
        <v xml:space="preserve">Хлеб ржаной </v>
      </c>
    </row>
    <row r="1040" spans="1:14" s="1" customFormat="1" ht="11.5" hidden="1" customHeight="1" x14ac:dyDescent="0.35">
      <c r="A1040" s="180"/>
      <c r="B1040" s="181"/>
      <c r="C1040" s="181"/>
      <c r="D1040" s="181"/>
      <c r="E1040" s="182"/>
      <c r="F1040" s="177"/>
      <c r="G1040" s="206"/>
      <c r="H1040" s="22"/>
      <c r="J1040" s="23">
        <f>H1040*J1046/H1046</f>
        <v>0</v>
      </c>
      <c r="L1040" s="41">
        <f t="shared" si="163"/>
        <v>4</v>
      </c>
      <c r="M1040" s="39">
        <f t="shared" si="161"/>
        <v>3</v>
      </c>
      <c r="N1040" s="39">
        <f t="shared" si="164"/>
        <v>0</v>
      </c>
    </row>
    <row r="1041" spans="1:14" s="1" customFormat="1" ht="11.5" hidden="1" customHeight="1" x14ac:dyDescent="0.35">
      <c r="A1041" s="180"/>
      <c r="B1041" s="181"/>
      <c r="C1041" s="181"/>
      <c r="D1041" s="181"/>
      <c r="E1041" s="191"/>
      <c r="F1041" s="177"/>
      <c r="G1041" s="206"/>
      <c r="H1041" s="22"/>
      <c r="J1041" s="23">
        <f>H1041*J1046/H1046</f>
        <v>0</v>
      </c>
      <c r="L1041" s="41">
        <f t="shared" si="163"/>
        <v>4</v>
      </c>
      <c r="M1041" s="39">
        <f t="shared" si="161"/>
        <v>3</v>
      </c>
      <c r="N1041" s="39">
        <f t="shared" si="164"/>
        <v>0</v>
      </c>
    </row>
    <row r="1042" spans="1:14" s="1" customFormat="1" ht="11.5" hidden="1" customHeight="1" x14ac:dyDescent="0.35">
      <c r="A1042" s="19"/>
      <c r="B1042" s="18"/>
      <c r="C1042" s="18"/>
      <c r="D1042" s="18"/>
      <c r="E1042" s="17"/>
      <c r="F1042" s="20"/>
      <c r="G1042" s="21"/>
      <c r="H1042" s="22"/>
      <c r="J1042" s="23">
        <f>H1042*J1046/H1046</f>
        <v>0</v>
      </c>
      <c r="L1042" s="41">
        <f t="shared" si="163"/>
        <v>4</v>
      </c>
      <c r="M1042" s="39">
        <f t="shared" si="161"/>
        <v>3</v>
      </c>
      <c r="N1042" s="39">
        <f t="shared" si="164"/>
        <v>0</v>
      </c>
    </row>
    <row r="1043" spans="1:14" s="1" customFormat="1" ht="11.5" hidden="1" customHeight="1" x14ac:dyDescent="0.25">
      <c r="A1043" s="17"/>
      <c r="B1043" s="18"/>
      <c r="C1043" s="18"/>
      <c r="D1043" s="18"/>
      <c r="E1043" s="17"/>
      <c r="F1043" s="28"/>
      <c r="G1043" s="21"/>
      <c r="H1043" s="22"/>
      <c r="J1043" s="23">
        <f>H1043*J1046/H1046</f>
        <v>0</v>
      </c>
      <c r="L1043" s="41">
        <f t="shared" si="163"/>
        <v>4</v>
      </c>
      <c r="M1043" s="39">
        <f t="shared" si="161"/>
        <v>3</v>
      </c>
      <c r="N1043" s="39">
        <f t="shared" si="164"/>
        <v>0</v>
      </c>
    </row>
    <row r="1044" spans="1:14" s="1" customFormat="1" ht="11.5" hidden="1" customHeight="1" x14ac:dyDescent="0.35">
      <c r="A1044" s="19"/>
      <c r="B1044" s="18"/>
      <c r="C1044" s="18"/>
      <c r="D1044" s="18"/>
      <c r="E1044" s="17"/>
      <c r="F1044" s="20"/>
      <c r="G1044" s="21"/>
      <c r="H1044" s="22"/>
      <c r="J1044" s="23">
        <f>H1044*J1046/H1046</f>
        <v>0</v>
      </c>
      <c r="L1044" s="41">
        <f t="shared" si="163"/>
        <v>4</v>
      </c>
      <c r="M1044" s="39">
        <f t="shared" si="161"/>
        <v>3</v>
      </c>
      <c r="N1044" s="39">
        <f t="shared" si="164"/>
        <v>0</v>
      </c>
    </row>
    <row r="1045" spans="1:14" s="1" customFormat="1" ht="11.5" hidden="1" customHeight="1" x14ac:dyDescent="0.35">
      <c r="A1045" s="19"/>
      <c r="B1045" s="18"/>
      <c r="C1045" s="18"/>
      <c r="D1045" s="18"/>
      <c r="E1045" s="17"/>
      <c r="F1045" s="20"/>
      <c r="G1045" s="21"/>
      <c r="H1045" s="22"/>
      <c r="J1045" s="23">
        <f>H1045*J1046/H1046</f>
        <v>0</v>
      </c>
      <c r="L1045" s="41">
        <f t="shared" si="163"/>
        <v>4</v>
      </c>
      <c r="M1045" s="39">
        <f t="shared" si="161"/>
        <v>3</v>
      </c>
      <c r="N1045" s="39">
        <f t="shared" si="164"/>
        <v>0</v>
      </c>
    </row>
    <row r="1046" spans="1:14" ht="11.5" customHeight="1" x14ac:dyDescent="0.35">
      <c r="A1046" s="291"/>
      <c r="B1046" s="292">
        <f>SUBTOTAL(9,B1034:B1045)</f>
        <v>28.75</v>
      </c>
      <c r="C1046" s="292">
        <f t="shared" ref="C1046:E1046" si="165">SUBTOTAL(9,C1034:C1045)</f>
        <v>25.59</v>
      </c>
      <c r="D1046" s="292">
        <f t="shared" si="165"/>
        <v>124.68</v>
      </c>
      <c r="E1046" s="293">
        <f t="shared" si="165"/>
        <v>847</v>
      </c>
      <c r="F1046" s="294" t="s">
        <v>18</v>
      </c>
      <c r="G1046" s="382"/>
      <c r="H1046" s="296">
        <f>SUM(H1028:H1045)</f>
        <v>303.32000000000005</v>
      </c>
      <c r="J1046" s="32">
        <f>D1025</f>
        <v>303.32</v>
      </c>
      <c r="L1046" s="290">
        <f t="shared" si="163"/>
        <v>4</v>
      </c>
      <c r="M1046" s="287">
        <f t="shared" si="161"/>
        <v>3</v>
      </c>
      <c r="N1046" s="287">
        <v>1</v>
      </c>
    </row>
    <row r="1047" spans="1:14" ht="11.5" customHeight="1" x14ac:dyDescent="0.35">
      <c r="A1047" s="297"/>
      <c r="B1047" s="298"/>
      <c r="C1047" s="298"/>
      <c r="D1047" s="298"/>
      <c r="E1047" s="299"/>
      <c r="F1047" s="300"/>
      <c r="G1047" s="301"/>
      <c r="H1047" s="302"/>
      <c r="J1047" s="38"/>
      <c r="L1047" s="290">
        <f t="shared" si="163"/>
        <v>4</v>
      </c>
      <c r="M1047" s="287">
        <f t="shared" si="161"/>
        <v>3</v>
      </c>
      <c r="N1047" s="287">
        <v>1</v>
      </c>
    </row>
    <row r="1048" spans="1:14" ht="21" x14ac:dyDescent="0.35">
      <c r="A1048" s="275"/>
      <c r="B1048" s="275"/>
      <c r="C1048" s="275"/>
      <c r="D1048" s="443">
        <f>х!H$7</f>
        <v>107.91</v>
      </c>
      <c r="E1048" s="444"/>
      <c r="F1048" s="445" t="str">
        <f>х!I$7</f>
        <v>Завтрак 1-4 (льготное питание)</v>
      </c>
      <c r="G1048" s="446"/>
      <c r="H1048" s="446"/>
      <c r="I1048" s="270"/>
      <c r="J1048" s="13"/>
      <c r="K1048" s="13"/>
      <c r="L1048" s="289">
        <f>L1025+1</f>
        <v>5</v>
      </c>
      <c r="M1048" s="287">
        <f t="shared" si="161"/>
        <v>3</v>
      </c>
      <c r="N1048" s="287">
        <v>1</v>
      </c>
    </row>
    <row r="1049" spans="1:14" ht="11.5" customHeight="1" x14ac:dyDescent="0.35">
      <c r="A1049" s="437" t="s">
        <v>3</v>
      </c>
      <c r="B1049" s="438" t="s">
        <v>4</v>
      </c>
      <c r="C1049" s="438"/>
      <c r="D1049" s="438"/>
      <c r="E1049" s="439" t="s">
        <v>5</v>
      </c>
      <c r="F1049" s="440" t="s">
        <v>6</v>
      </c>
      <c r="G1049" s="441" t="s">
        <v>7</v>
      </c>
      <c r="H1049" s="442" t="s">
        <v>8</v>
      </c>
      <c r="L1049" s="290">
        <f>L1048</f>
        <v>5</v>
      </c>
      <c r="M1049" s="287">
        <f t="shared" si="161"/>
        <v>3</v>
      </c>
      <c r="N1049" s="287">
        <v>1</v>
      </c>
    </row>
    <row r="1050" spans="1:14" ht="11.5" customHeight="1" x14ac:dyDescent="0.35">
      <c r="A1050" s="437"/>
      <c r="B1050" s="277" t="s">
        <v>9</v>
      </c>
      <c r="C1050" s="278" t="s">
        <v>10</v>
      </c>
      <c r="D1050" s="278" t="s">
        <v>11</v>
      </c>
      <c r="E1050" s="439"/>
      <c r="F1050" s="440"/>
      <c r="G1050" s="441"/>
      <c r="H1050" s="442"/>
      <c r="L1050" s="290">
        <f t="shared" ref="L1050:L1070" si="166">L1049</f>
        <v>5</v>
      </c>
      <c r="M1050" s="287">
        <f t="shared" si="161"/>
        <v>3</v>
      </c>
      <c r="N1050" s="287">
        <v>1</v>
      </c>
    </row>
    <row r="1051" spans="1:14" ht="11.5" customHeight="1" x14ac:dyDescent="0.35">
      <c r="A1051" s="228" t="s">
        <v>242</v>
      </c>
      <c r="B1051" s="225">
        <v>0.05</v>
      </c>
      <c r="C1051" s="225">
        <v>8.25</v>
      </c>
      <c r="D1051" s="225">
        <v>0.08</v>
      </c>
      <c r="E1051" s="226">
        <v>75</v>
      </c>
      <c r="F1051" s="364" t="s">
        <v>187</v>
      </c>
      <c r="G1051" s="207">
        <v>10</v>
      </c>
      <c r="H1051" s="22">
        <v>10</v>
      </c>
      <c r="J1051" s="23">
        <f>H1051*J1069/H1069</f>
        <v>10</v>
      </c>
      <c r="L1051" s="290">
        <f t="shared" si="166"/>
        <v>5</v>
      </c>
      <c r="M1051" s="287">
        <f t="shared" si="161"/>
        <v>3</v>
      </c>
      <c r="N1051" s="287" t="str">
        <f>F1051</f>
        <v>Масло сливочное</v>
      </c>
    </row>
    <row r="1052" spans="1:14" ht="11.5" customHeight="1" x14ac:dyDescent="0.35">
      <c r="A1052" s="236" t="s">
        <v>445</v>
      </c>
      <c r="B1052" s="113">
        <v>5.26</v>
      </c>
      <c r="C1052" s="113">
        <v>5.32</v>
      </c>
      <c r="D1052" s="236"/>
      <c r="E1052" s="217">
        <v>68</v>
      </c>
      <c r="F1052" s="360" t="s">
        <v>446</v>
      </c>
      <c r="G1052" s="207">
        <v>20</v>
      </c>
      <c r="H1052" s="22">
        <v>12</v>
      </c>
      <c r="J1052" s="23">
        <f>H1052*J1069/H1069</f>
        <v>12.000000000000002</v>
      </c>
      <c r="L1052" s="290">
        <f t="shared" si="166"/>
        <v>5</v>
      </c>
      <c r="M1052" s="287">
        <f t="shared" si="161"/>
        <v>3</v>
      </c>
      <c r="N1052" s="287" t="str">
        <f t="shared" ref="N1052:N1068" si="167">F1052</f>
        <v>Сыр (порциями) 20 (СОШ_2018)</v>
      </c>
    </row>
    <row r="1053" spans="1:14" ht="11.5" customHeight="1" x14ac:dyDescent="0.35">
      <c r="A1053" s="228" t="s">
        <v>256</v>
      </c>
      <c r="B1053" s="358">
        <v>7.31</v>
      </c>
      <c r="C1053" s="358">
        <v>10.98</v>
      </c>
      <c r="D1053" s="358">
        <v>39.200000000000003</v>
      </c>
      <c r="E1053" s="361">
        <v>286</v>
      </c>
      <c r="F1053" s="359" t="s">
        <v>112</v>
      </c>
      <c r="G1053" s="207">
        <v>210</v>
      </c>
      <c r="H1053" s="22">
        <f>50.93+3.84+3.99+4.15</f>
        <v>62.91</v>
      </c>
      <c r="J1053" s="23">
        <f>H1053*J1069/H1069</f>
        <v>62.91</v>
      </c>
      <c r="L1053" s="290">
        <f t="shared" si="166"/>
        <v>5</v>
      </c>
      <c r="M1053" s="287">
        <f t="shared" si="161"/>
        <v>3</v>
      </c>
      <c r="N1053" s="287" t="str">
        <f t="shared" si="167"/>
        <v>Каша жидкая молочная ячневая с маслом 200/10 (СОШ_2018)</v>
      </c>
    </row>
    <row r="1054" spans="1:14" ht="11.5" customHeight="1" x14ac:dyDescent="0.35">
      <c r="A1054" s="180" t="s">
        <v>257</v>
      </c>
      <c r="B1054" s="186">
        <v>1.55</v>
      </c>
      <c r="C1054" s="186">
        <v>1.63</v>
      </c>
      <c r="D1054" s="186">
        <v>17.63</v>
      </c>
      <c r="E1054" s="187">
        <v>92</v>
      </c>
      <c r="F1054" s="365" t="s">
        <v>258</v>
      </c>
      <c r="G1054" s="205">
        <v>215</v>
      </c>
      <c r="H1054" s="22">
        <v>20</v>
      </c>
      <c r="J1054" s="23">
        <f>H1054*J1069/H1069</f>
        <v>20</v>
      </c>
      <c r="L1054" s="290">
        <f t="shared" si="166"/>
        <v>5</v>
      </c>
      <c r="M1054" s="287">
        <f t="shared" si="161"/>
        <v>3</v>
      </c>
      <c r="N1054" s="287" t="str">
        <f t="shared" si="167"/>
        <v>Чай с молоком 150/50/15</v>
      </c>
    </row>
    <row r="1055" spans="1:14" s="1" customFormat="1" ht="11.5" customHeight="1" x14ac:dyDescent="0.35">
      <c r="A1055" s="54" t="s">
        <v>16</v>
      </c>
      <c r="B1055" s="51">
        <v>3.95</v>
      </c>
      <c r="C1055" s="51">
        <v>0.5</v>
      </c>
      <c r="D1055" s="51">
        <v>24.15</v>
      </c>
      <c r="E1055" s="50">
        <v>118</v>
      </c>
      <c r="F1055" s="52" t="s">
        <v>348</v>
      </c>
      <c r="G1055" s="206">
        <v>50</v>
      </c>
      <c r="H1055" s="22">
        <v>3</v>
      </c>
      <c r="J1055" s="23">
        <f>H1055*J1069/H1069</f>
        <v>3.0000000000000004</v>
      </c>
      <c r="L1055" s="41">
        <f t="shared" si="166"/>
        <v>5</v>
      </c>
      <c r="M1055" s="39">
        <f t="shared" si="161"/>
        <v>3</v>
      </c>
      <c r="N1055" s="39" t="str">
        <f t="shared" si="167"/>
        <v>Батон витаминизированный 50</v>
      </c>
    </row>
    <row r="1056" spans="1:14" s="1" customFormat="1" ht="11.5" hidden="1" customHeight="1" x14ac:dyDescent="0.35">
      <c r="A1056" s="17"/>
      <c r="B1056" s="18"/>
      <c r="C1056" s="18"/>
      <c r="D1056" s="18"/>
      <c r="E1056" s="17"/>
      <c r="F1056" s="20"/>
      <c r="G1056" s="149"/>
      <c r="H1056" s="22"/>
      <c r="J1056" s="23">
        <f>H1056*J1069/H1069</f>
        <v>0</v>
      </c>
      <c r="L1056" s="41">
        <f t="shared" si="166"/>
        <v>5</v>
      </c>
      <c r="M1056" s="39">
        <f t="shared" si="161"/>
        <v>3</v>
      </c>
      <c r="N1056" s="39">
        <f t="shared" si="167"/>
        <v>0</v>
      </c>
    </row>
    <row r="1057" spans="1:14" s="1" customFormat="1" ht="11.5" hidden="1" customHeight="1" x14ac:dyDescent="0.35">
      <c r="A1057" s="17"/>
      <c r="B1057" s="18"/>
      <c r="C1057" s="18"/>
      <c r="D1057" s="18"/>
      <c r="E1057" s="17"/>
      <c r="F1057" s="20"/>
      <c r="G1057" s="150"/>
      <c r="H1057" s="22"/>
      <c r="J1057" s="23">
        <f>H1057*J1069/H1069</f>
        <v>0</v>
      </c>
      <c r="L1057" s="41">
        <f t="shared" si="166"/>
        <v>5</v>
      </c>
      <c r="M1057" s="39">
        <f t="shared" si="161"/>
        <v>3</v>
      </c>
      <c r="N1057" s="39">
        <f t="shared" si="167"/>
        <v>0</v>
      </c>
    </row>
    <row r="1058" spans="1:14" s="1" customFormat="1" ht="11.5" hidden="1" customHeight="1" x14ac:dyDescent="0.35">
      <c r="A1058" s="19"/>
      <c r="B1058" s="18"/>
      <c r="C1058" s="18"/>
      <c r="D1058" s="18"/>
      <c r="E1058" s="17"/>
      <c r="F1058" s="20"/>
      <c r="G1058" s="149"/>
      <c r="H1058" s="22"/>
      <c r="J1058" s="23">
        <f>H1058*J1069/H1069</f>
        <v>0</v>
      </c>
      <c r="L1058" s="41">
        <f t="shared" si="166"/>
        <v>5</v>
      </c>
      <c r="M1058" s="39">
        <f t="shared" si="161"/>
        <v>3</v>
      </c>
      <c r="N1058" s="39">
        <f t="shared" si="167"/>
        <v>0</v>
      </c>
    </row>
    <row r="1059" spans="1:14" s="1" customFormat="1" ht="11.5" hidden="1" customHeight="1" x14ac:dyDescent="0.35">
      <c r="A1059" s="19"/>
      <c r="B1059" s="25"/>
      <c r="C1059" s="25"/>
      <c r="D1059" s="25"/>
      <c r="E1059" s="26"/>
      <c r="F1059" s="27"/>
      <c r="G1059" s="142"/>
      <c r="H1059" s="22"/>
      <c r="J1059" s="23">
        <f>H1059*J1069/H1069</f>
        <v>0</v>
      </c>
      <c r="L1059" s="41">
        <f t="shared" si="166"/>
        <v>5</v>
      </c>
      <c r="M1059" s="39">
        <f t="shared" si="161"/>
        <v>3</v>
      </c>
      <c r="N1059" s="39">
        <f t="shared" si="167"/>
        <v>0</v>
      </c>
    </row>
    <row r="1060" spans="1:14" s="1" customFormat="1" ht="11.5" hidden="1" customHeight="1" x14ac:dyDescent="0.35">
      <c r="A1060" s="17"/>
      <c r="B1060" s="18"/>
      <c r="C1060" s="18"/>
      <c r="D1060" s="18"/>
      <c r="E1060" s="17"/>
      <c r="F1060" s="20"/>
      <c r="G1060" s="21"/>
      <c r="H1060" s="22"/>
      <c r="J1060" s="23">
        <f>H1060*J1069/H1069</f>
        <v>0</v>
      </c>
      <c r="L1060" s="41">
        <f t="shared" si="166"/>
        <v>5</v>
      </c>
      <c r="M1060" s="39">
        <f t="shared" si="161"/>
        <v>3</v>
      </c>
      <c r="N1060" s="39">
        <f t="shared" si="167"/>
        <v>0</v>
      </c>
    </row>
    <row r="1061" spans="1:14" s="1" customFormat="1" ht="11.5" hidden="1" customHeight="1" x14ac:dyDescent="0.35">
      <c r="A1061" s="17"/>
      <c r="B1061" s="18"/>
      <c r="C1061" s="18"/>
      <c r="D1061" s="18"/>
      <c r="E1061" s="17"/>
      <c r="F1061" s="20"/>
      <c r="G1061" s="24"/>
      <c r="H1061" s="22"/>
      <c r="J1061" s="23">
        <f>H1061*J1069/H1069</f>
        <v>0</v>
      </c>
      <c r="L1061" s="41">
        <f t="shared" si="166"/>
        <v>5</v>
      </c>
      <c r="M1061" s="39">
        <f t="shared" si="161"/>
        <v>3</v>
      </c>
      <c r="N1061" s="39">
        <f t="shared" si="167"/>
        <v>0</v>
      </c>
    </row>
    <row r="1062" spans="1:14" s="1" customFormat="1" ht="11.5" hidden="1" customHeight="1" x14ac:dyDescent="0.35">
      <c r="A1062" s="17"/>
      <c r="B1062" s="18"/>
      <c r="C1062" s="18"/>
      <c r="D1062" s="18"/>
      <c r="E1062" s="17"/>
      <c r="F1062" s="20"/>
      <c r="G1062" s="24"/>
      <c r="H1062" s="22"/>
      <c r="J1062" s="23">
        <f>H1062*J1069/H1069</f>
        <v>0</v>
      </c>
      <c r="L1062" s="41">
        <f t="shared" si="166"/>
        <v>5</v>
      </c>
      <c r="M1062" s="39">
        <f t="shared" si="161"/>
        <v>3</v>
      </c>
      <c r="N1062" s="39">
        <f t="shared" si="167"/>
        <v>0</v>
      </c>
    </row>
    <row r="1063" spans="1:14" s="1" customFormat="1" ht="11.5" hidden="1" customHeight="1" x14ac:dyDescent="0.35">
      <c r="A1063" s="19"/>
      <c r="B1063" s="18"/>
      <c r="C1063" s="18"/>
      <c r="D1063" s="18"/>
      <c r="E1063" s="17"/>
      <c r="F1063" s="20"/>
      <c r="G1063" s="21"/>
      <c r="H1063" s="22"/>
      <c r="J1063" s="23">
        <f>H1063*J1069/H1069</f>
        <v>0</v>
      </c>
      <c r="L1063" s="41">
        <f t="shared" si="166"/>
        <v>5</v>
      </c>
      <c r="M1063" s="39">
        <f t="shared" si="161"/>
        <v>3</v>
      </c>
      <c r="N1063" s="39">
        <f t="shared" si="167"/>
        <v>0</v>
      </c>
    </row>
    <row r="1064" spans="1:14" s="1" customFormat="1" ht="11.5" hidden="1" customHeight="1" x14ac:dyDescent="0.25">
      <c r="A1064" s="17"/>
      <c r="B1064" s="18"/>
      <c r="C1064" s="18"/>
      <c r="D1064" s="18"/>
      <c r="E1064" s="17"/>
      <c r="F1064" s="28"/>
      <c r="G1064" s="21"/>
      <c r="H1064" s="22"/>
      <c r="J1064" s="23">
        <f>H1064*J1069/H1069</f>
        <v>0</v>
      </c>
      <c r="L1064" s="41">
        <f t="shared" si="166"/>
        <v>5</v>
      </c>
      <c r="M1064" s="39">
        <f t="shared" si="161"/>
        <v>3</v>
      </c>
      <c r="N1064" s="39">
        <f t="shared" si="167"/>
        <v>0</v>
      </c>
    </row>
    <row r="1065" spans="1:14" s="1" customFormat="1" ht="11.5" hidden="1" customHeight="1" x14ac:dyDescent="0.35">
      <c r="A1065" s="19"/>
      <c r="B1065" s="18"/>
      <c r="C1065" s="18"/>
      <c r="D1065" s="18"/>
      <c r="E1065" s="17"/>
      <c r="F1065" s="20"/>
      <c r="G1065" s="21"/>
      <c r="H1065" s="22"/>
      <c r="J1065" s="23">
        <f>H1065*J1069/H1069</f>
        <v>0</v>
      </c>
      <c r="L1065" s="41">
        <f t="shared" si="166"/>
        <v>5</v>
      </c>
      <c r="M1065" s="39">
        <f t="shared" si="161"/>
        <v>3</v>
      </c>
      <c r="N1065" s="39">
        <f t="shared" si="167"/>
        <v>0</v>
      </c>
    </row>
    <row r="1066" spans="1:14" s="1" customFormat="1" ht="11.5" hidden="1" customHeight="1" x14ac:dyDescent="0.25">
      <c r="A1066" s="17"/>
      <c r="B1066" s="18"/>
      <c r="C1066" s="18"/>
      <c r="D1066" s="18"/>
      <c r="E1066" s="17"/>
      <c r="F1066" s="28"/>
      <c r="G1066" s="21"/>
      <c r="H1066" s="22"/>
      <c r="J1066" s="23">
        <f>H1066*J1069/H1069</f>
        <v>0</v>
      </c>
      <c r="L1066" s="41">
        <f t="shared" si="166"/>
        <v>5</v>
      </c>
      <c r="M1066" s="39">
        <f t="shared" si="161"/>
        <v>3</v>
      </c>
      <c r="N1066" s="39">
        <f t="shared" si="167"/>
        <v>0</v>
      </c>
    </row>
    <row r="1067" spans="1:14" s="1" customFormat="1" ht="11.5" hidden="1" customHeight="1" x14ac:dyDescent="0.35">
      <c r="A1067" s="19"/>
      <c r="B1067" s="18"/>
      <c r="C1067" s="18"/>
      <c r="D1067" s="18"/>
      <c r="E1067" s="17"/>
      <c r="F1067" s="20"/>
      <c r="G1067" s="21"/>
      <c r="H1067" s="22"/>
      <c r="J1067" s="23">
        <f>H1067*J1069/H1069</f>
        <v>0</v>
      </c>
      <c r="L1067" s="41">
        <f t="shared" si="166"/>
        <v>5</v>
      </c>
      <c r="M1067" s="39">
        <f t="shared" si="161"/>
        <v>3</v>
      </c>
      <c r="N1067" s="39">
        <f t="shared" si="167"/>
        <v>0</v>
      </c>
    </row>
    <row r="1068" spans="1:14" s="1" customFormat="1" ht="11.5" hidden="1" customHeight="1" x14ac:dyDescent="0.35">
      <c r="A1068" s="19"/>
      <c r="B1068" s="18"/>
      <c r="C1068" s="18"/>
      <c r="D1068" s="18"/>
      <c r="E1068" s="17"/>
      <c r="F1068" s="20"/>
      <c r="G1068" s="21"/>
      <c r="H1068" s="22"/>
      <c r="J1068" s="23">
        <f>H1068*J1069/H1069</f>
        <v>0</v>
      </c>
      <c r="L1068" s="41">
        <f t="shared" si="166"/>
        <v>5</v>
      </c>
      <c r="M1068" s="39">
        <f t="shared" si="161"/>
        <v>3</v>
      </c>
      <c r="N1068" s="39">
        <f t="shared" si="167"/>
        <v>0</v>
      </c>
    </row>
    <row r="1069" spans="1:14" ht="11.5" customHeight="1" x14ac:dyDescent="0.35">
      <c r="A1069" s="291"/>
      <c r="B1069" s="292">
        <f>SUBTOTAL(9,B1051:B1068)</f>
        <v>18.12</v>
      </c>
      <c r="C1069" s="292">
        <f t="shared" ref="C1069:E1069" si="168">SUBTOTAL(9,C1051:C1068)</f>
        <v>26.68</v>
      </c>
      <c r="D1069" s="292">
        <f t="shared" si="168"/>
        <v>81.06</v>
      </c>
      <c r="E1069" s="293">
        <f t="shared" si="168"/>
        <v>639</v>
      </c>
      <c r="F1069" s="294" t="s">
        <v>18</v>
      </c>
      <c r="G1069" s="295"/>
      <c r="H1069" s="296">
        <f>SUM(H1051:H1068)</f>
        <v>107.91</v>
      </c>
      <c r="J1069" s="32">
        <f>D1048</f>
        <v>107.91</v>
      </c>
      <c r="L1069" s="290">
        <f t="shared" si="166"/>
        <v>5</v>
      </c>
      <c r="M1069" s="287">
        <f t="shared" si="161"/>
        <v>3</v>
      </c>
      <c r="N1069" s="287">
        <v>1</v>
      </c>
    </row>
    <row r="1070" spans="1:14" ht="11.5" customHeight="1" x14ac:dyDescent="0.35">
      <c r="A1070" s="297"/>
      <c r="B1070" s="298"/>
      <c r="C1070" s="298"/>
      <c r="D1070" s="298"/>
      <c r="E1070" s="299"/>
      <c r="F1070" s="300"/>
      <c r="G1070" s="301"/>
      <c r="H1070" s="302"/>
      <c r="J1070" s="38"/>
      <c r="L1070" s="290">
        <f t="shared" si="166"/>
        <v>5</v>
      </c>
      <c r="M1070" s="287">
        <f t="shared" si="161"/>
        <v>3</v>
      </c>
      <c r="N1070" s="287">
        <v>1</v>
      </c>
    </row>
    <row r="1071" spans="1:14" ht="21" x14ac:dyDescent="0.35">
      <c r="A1071" s="275"/>
      <c r="B1071" s="275"/>
      <c r="C1071" s="275"/>
      <c r="D1071" s="443">
        <f>х!H$8</f>
        <v>126.38</v>
      </c>
      <c r="E1071" s="444"/>
      <c r="F1071" s="445" t="str">
        <f>х!I$8</f>
        <v>Завтрак 5-11 (льготное питание)</v>
      </c>
      <c r="G1071" s="446"/>
      <c r="H1071" s="446"/>
      <c r="I1071" s="270"/>
      <c r="J1071" s="13"/>
      <c r="K1071" s="13"/>
      <c r="L1071" s="289">
        <f>L1048+1</f>
        <v>6</v>
      </c>
      <c r="M1071" s="287">
        <f t="shared" si="161"/>
        <v>3</v>
      </c>
      <c r="N1071" s="287">
        <v>1</v>
      </c>
    </row>
    <row r="1072" spans="1:14" ht="11.5" customHeight="1" x14ac:dyDescent="0.35">
      <c r="A1072" s="437" t="s">
        <v>3</v>
      </c>
      <c r="B1072" s="438" t="s">
        <v>4</v>
      </c>
      <c r="C1072" s="438"/>
      <c r="D1072" s="438"/>
      <c r="E1072" s="439" t="s">
        <v>5</v>
      </c>
      <c r="F1072" s="440" t="s">
        <v>6</v>
      </c>
      <c r="G1072" s="441" t="s">
        <v>7</v>
      </c>
      <c r="H1072" s="442" t="s">
        <v>8</v>
      </c>
      <c r="L1072" s="290">
        <f>L1071</f>
        <v>6</v>
      </c>
      <c r="M1072" s="287">
        <f t="shared" si="161"/>
        <v>3</v>
      </c>
      <c r="N1072" s="287">
        <v>1</v>
      </c>
    </row>
    <row r="1073" spans="1:14" ht="11.5" customHeight="1" x14ac:dyDescent="0.35">
      <c r="A1073" s="437"/>
      <c r="B1073" s="277" t="s">
        <v>9</v>
      </c>
      <c r="C1073" s="278" t="s">
        <v>10</v>
      </c>
      <c r="D1073" s="278" t="s">
        <v>11</v>
      </c>
      <c r="E1073" s="439"/>
      <c r="F1073" s="440"/>
      <c r="G1073" s="441"/>
      <c r="H1073" s="442"/>
      <c r="L1073" s="290">
        <f t="shared" ref="L1073:L1093" si="169">L1072</f>
        <v>6</v>
      </c>
      <c r="M1073" s="287">
        <f t="shared" si="161"/>
        <v>3</v>
      </c>
      <c r="N1073" s="287">
        <v>1</v>
      </c>
    </row>
    <row r="1074" spans="1:14" ht="11.5" customHeight="1" x14ac:dyDescent="0.35">
      <c r="A1074" s="228" t="s">
        <v>242</v>
      </c>
      <c r="B1074" s="225">
        <v>0.05</v>
      </c>
      <c r="C1074" s="225">
        <v>8.25</v>
      </c>
      <c r="D1074" s="225">
        <v>0.08</v>
      </c>
      <c r="E1074" s="226">
        <v>75</v>
      </c>
      <c r="F1074" s="364" t="s">
        <v>187</v>
      </c>
      <c r="G1074" s="207">
        <v>10</v>
      </c>
      <c r="H1074" s="22">
        <v>10</v>
      </c>
      <c r="J1074" s="23">
        <f>H1074*J1092/H1092</f>
        <v>9.9999999999999982</v>
      </c>
      <c r="L1074" s="290">
        <f t="shared" si="169"/>
        <v>6</v>
      </c>
      <c r="M1074" s="287">
        <f t="shared" si="161"/>
        <v>3</v>
      </c>
      <c r="N1074" s="287" t="str">
        <f>F1074</f>
        <v>Масло сливочное</v>
      </c>
    </row>
    <row r="1075" spans="1:14" ht="11.5" customHeight="1" x14ac:dyDescent="0.35">
      <c r="A1075" s="236" t="s">
        <v>445</v>
      </c>
      <c r="B1075" s="113">
        <v>5.26</v>
      </c>
      <c r="C1075" s="113">
        <v>5.32</v>
      </c>
      <c r="D1075" s="236"/>
      <c r="E1075" s="217">
        <v>68</v>
      </c>
      <c r="F1075" s="360" t="s">
        <v>446</v>
      </c>
      <c r="G1075" s="207">
        <v>20</v>
      </c>
      <c r="H1075" s="22">
        <v>12</v>
      </c>
      <c r="J1075" s="23">
        <f>H1075*J1092/H1092</f>
        <v>11.999999999999998</v>
      </c>
      <c r="L1075" s="290">
        <f t="shared" si="169"/>
        <v>6</v>
      </c>
      <c r="M1075" s="287">
        <f t="shared" si="161"/>
        <v>3</v>
      </c>
      <c r="N1075" s="287" t="str">
        <f t="shared" ref="N1075:N1091" si="170">F1075</f>
        <v>Сыр (порциями) 20 (СОШ_2018)</v>
      </c>
    </row>
    <row r="1076" spans="1:14" ht="11.5" customHeight="1" x14ac:dyDescent="0.35">
      <c r="A1076" s="228" t="s">
        <v>256</v>
      </c>
      <c r="B1076" s="358">
        <v>9.1199999999999992</v>
      </c>
      <c r="C1076" s="358">
        <v>11.91</v>
      </c>
      <c r="D1076" s="358">
        <v>48.97</v>
      </c>
      <c r="E1076" s="361">
        <v>341</v>
      </c>
      <c r="F1076" s="359" t="s">
        <v>447</v>
      </c>
      <c r="G1076" s="366">
        <v>260</v>
      </c>
      <c r="H1076" s="22">
        <f>4.5+67.34+4.68+4.86</f>
        <v>81.38000000000001</v>
      </c>
      <c r="J1076" s="23">
        <f>H1076*J1092/H1092</f>
        <v>81.38</v>
      </c>
      <c r="L1076" s="290">
        <f t="shared" si="169"/>
        <v>6</v>
      </c>
      <c r="M1076" s="287">
        <f t="shared" si="161"/>
        <v>3</v>
      </c>
      <c r="N1076" s="287" t="str">
        <f t="shared" si="170"/>
        <v>Каша жидкая молочная ячневая с маслом 250/10 (СОШ_2018)</v>
      </c>
    </row>
    <row r="1077" spans="1:14" ht="11.5" customHeight="1" x14ac:dyDescent="0.35">
      <c r="A1077" s="180" t="s">
        <v>257</v>
      </c>
      <c r="B1077" s="186">
        <v>1.55</v>
      </c>
      <c r="C1077" s="186">
        <v>1.63</v>
      </c>
      <c r="D1077" s="186">
        <v>17.63</v>
      </c>
      <c r="E1077" s="187">
        <v>92</v>
      </c>
      <c r="F1077" s="365" t="s">
        <v>258</v>
      </c>
      <c r="G1077" s="208">
        <v>215</v>
      </c>
      <c r="H1077" s="22">
        <v>20</v>
      </c>
      <c r="J1077" s="23">
        <f>H1077*J1092/H1092</f>
        <v>19.999999999999996</v>
      </c>
      <c r="L1077" s="290">
        <f t="shared" si="169"/>
        <v>6</v>
      </c>
      <c r="M1077" s="287">
        <f t="shared" si="161"/>
        <v>3</v>
      </c>
      <c r="N1077" s="287" t="str">
        <f t="shared" si="170"/>
        <v>Чай с молоком 150/50/15</v>
      </c>
    </row>
    <row r="1078" spans="1:14" s="1" customFormat="1" ht="11.5" customHeight="1" x14ac:dyDescent="0.35">
      <c r="A1078" s="54" t="s">
        <v>16</v>
      </c>
      <c r="B1078" s="51">
        <v>3.95</v>
      </c>
      <c r="C1078" s="51">
        <v>0.5</v>
      </c>
      <c r="D1078" s="51">
        <v>24.15</v>
      </c>
      <c r="E1078" s="50">
        <v>118</v>
      </c>
      <c r="F1078" s="52" t="s">
        <v>348</v>
      </c>
      <c r="G1078" s="206">
        <v>50</v>
      </c>
      <c r="H1078" s="22">
        <v>3</v>
      </c>
      <c r="J1078" s="23">
        <f>H1078*J1092/H1092</f>
        <v>2.9999999999999996</v>
      </c>
      <c r="L1078" s="41">
        <f t="shared" si="169"/>
        <v>6</v>
      </c>
      <c r="M1078" s="39">
        <f t="shared" si="161"/>
        <v>3</v>
      </c>
      <c r="N1078" s="39" t="str">
        <f t="shared" si="170"/>
        <v>Батон витаминизированный 50</v>
      </c>
    </row>
    <row r="1079" spans="1:14" s="1" customFormat="1" ht="11.5" hidden="1" customHeight="1" x14ac:dyDescent="0.35">
      <c r="A1079" s="17"/>
      <c r="B1079" s="18"/>
      <c r="C1079" s="18"/>
      <c r="D1079" s="18"/>
      <c r="E1079" s="17"/>
      <c r="F1079" s="20"/>
      <c r="G1079" s="149"/>
      <c r="H1079" s="22"/>
      <c r="J1079" s="23">
        <f>H1079*J1092/H1092</f>
        <v>0</v>
      </c>
      <c r="L1079" s="41">
        <f t="shared" si="169"/>
        <v>6</v>
      </c>
      <c r="M1079" s="39">
        <f t="shared" si="161"/>
        <v>3</v>
      </c>
      <c r="N1079" s="39">
        <f t="shared" si="170"/>
        <v>0</v>
      </c>
    </row>
    <row r="1080" spans="1:14" s="1" customFormat="1" ht="11.5" hidden="1" customHeight="1" x14ac:dyDescent="0.35">
      <c r="A1080" s="17"/>
      <c r="B1080" s="18"/>
      <c r="C1080" s="18"/>
      <c r="D1080" s="18"/>
      <c r="E1080" s="17"/>
      <c r="F1080" s="20"/>
      <c r="G1080" s="24"/>
      <c r="H1080" s="22"/>
      <c r="J1080" s="23">
        <f>H1080*J1092/H1092</f>
        <v>0</v>
      </c>
      <c r="L1080" s="41">
        <f t="shared" si="169"/>
        <v>6</v>
      </c>
      <c r="M1080" s="39">
        <f t="shared" si="161"/>
        <v>3</v>
      </c>
      <c r="N1080" s="39">
        <f t="shared" si="170"/>
        <v>0</v>
      </c>
    </row>
    <row r="1081" spans="1:14" s="1" customFormat="1" ht="11.5" hidden="1" customHeight="1" x14ac:dyDescent="0.35">
      <c r="A1081" s="19"/>
      <c r="B1081" s="18"/>
      <c r="C1081" s="18"/>
      <c r="D1081" s="18"/>
      <c r="E1081" s="17"/>
      <c r="F1081" s="20"/>
      <c r="G1081" s="21"/>
      <c r="H1081" s="22"/>
      <c r="J1081" s="23">
        <f>H1081*J1092/H1092</f>
        <v>0</v>
      </c>
      <c r="L1081" s="41">
        <f t="shared" si="169"/>
        <v>6</v>
      </c>
      <c r="M1081" s="39">
        <f t="shared" si="161"/>
        <v>3</v>
      </c>
      <c r="N1081" s="39">
        <f t="shared" si="170"/>
        <v>0</v>
      </c>
    </row>
    <row r="1082" spans="1:14" s="1" customFormat="1" ht="11.5" hidden="1" customHeight="1" x14ac:dyDescent="0.35">
      <c r="A1082" s="19"/>
      <c r="B1082" s="25"/>
      <c r="C1082" s="25"/>
      <c r="D1082" s="25"/>
      <c r="E1082" s="26"/>
      <c r="F1082" s="27"/>
      <c r="G1082" s="27"/>
      <c r="H1082" s="22"/>
      <c r="J1082" s="23">
        <f>H1082*J1092/H1092</f>
        <v>0</v>
      </c>
      <c r="L1082" s="41">
        <f t="shared" si="169"/>
        <v>6</v>
      </c>
      <c r="M1082" s="39">
        <f t="shared" si="161"/>
        <v>3</v>
      </c>
      <c r="N1082" s="39">
        <f t="shared" si="170"/>
        <v>0</v>
      </c>
    </row>
    <row r="1083" spans="1:14" s="1" customFormat="1" ht="11.5" hidden="1" customHeight="1" x14ac:dyDescent="0.35">
      <c r="A1083" s="17"/>
      <c r="B1083" s="18"/>
      <c r="C1083" s="18"/>
      <c r="D1083" s="18"/>
      <c r="E1083" s="17"/>
      <c r="F1083" s="20"/>
      <c r="G1083" s="21"/>
      <c r="H1083" s="22"/>
      <c r="J1083" s="23">
        <f>H1083*J1092/H1092</f>
        <v>0</v>
      </c>
      <c r="L1083" s="41">
        <f t="shared" si="169"/>
        <v>6</v>
      </c>
      <c r="M1083" s="39">
        <f t="shared" si="161"/>
        <v>3</v>
      </c>
      <c r="N1083" s="39">
        <f t="shared" si="170"/>
        <v>0</v>
      </c>
    </row>
    <row r="1084" spans="1:14" s="1" customFormat="1" ht="11.5" hidden="1" customHeight="1" x14ac:dyDescent="0.35">
      <c r="A1084" s="17"/>
      <c r="B1084" s="18"/>
      <c r="C1084" s="18"/>
      <c r="D1084" s="18"/>
      <c r="E1084" s="17"/>
      <c r="F1084" s="20"/>
      <c r="G1084" s="24"/>
      <c r="H1084" s="22"/>
      <c r="J1084" s="23">
        <f>H1084*J1092/H1092</f>
        <v>0</v>
      </c>
      <c r="L1084" s="41">
        <f t="shared" si="169"/>
        <v>6</v>
      </c>
      <c r="M1084" s="39">
        <f t="shared" si="161"/>
        <v>3</v>
      </c>
      <c r="N1084" s="39">
        <f t="shared" si="170"/>
        <v>0</v>
      </c>
    </row>
    <row r="1085" spans="1:14" s="1" customFormat="1" ht="11.5" hidden="1" customHeight="1" x14ac:dyDescent="0.35">
      <c r="A1085" s="17"/>
      <c r="B1085" s="18"/>
      <c r="C1085" s="18"/>
      <c r="D1085" s="18"/>
      <c r="E1085" s="17"/>
      <c r="F1085" s="20"/>
      <c r="G1085" s="24"/>
      <c r="H1085" s="22"/>
      <c r="J1085" s="23">
        <f>H1085*J1092/H1092</f>
        <v>0</v>
      </c>
      <c r="L1085" s="41">
        <f t="shared" si="169"/>
        <v>6</v>
      </c>
      <c r="M1085" s="39">
        <f t="shared" ref="M1085:M1148" si="171">M1084</f>
        <v>3</v>
      </c>
      <c r="N1085" s="39">
        <f t="shared" si="170"/>
        <v>0</v>
      </c>
    </row>
    <row r="1086" spans="1:14" s="1" customFormat="1" ht="11.5" hidden="1" customHeight="1" x14ac:dyDescent="0.35">
      <c r="A1086" s="19"/>
      <c r="B1086" s="18"/>
      <c r="C1086" s="18"/>
      <c r="D1086" s="18"/>
      <c r="E1086" s="17"/>
      <c r="F1086" s="20"/>
      <c r="G1086" s="21"/>
      <c r="H1086" s="22"/>
      <c r="J1086" s="23">
        <f>H1086*J1092/H1092</f>
        <v>0</v>
      </c>
      <c r="L1086" s="41">
        <f t="shared" si="169"/>
        <v>6</v>
      </c>
      <c r="M1086" s="39">
        <f t="shared" si="171"/>
        <v>3</v>
      </c>
      <c r="N1086" s="39">
        <f t="shared" si="170"/>
        <v>0</v>
      </c>
    </row>
    <row r="1087" spans="1:14" s="1" customFormat="1" ht="11.5" hidden="1" customHeight="1" x14ac:dyDescent="0.25">
      <c r="A1087" s="17"/>
      <c r="B1087" s="18"/>
      <c r="C1087" s="18"/>
      <c r="D1087" s="18"/>
      <c r="E1087" s="17"/>
      <c r="F1087" s="28"/>
      <c r="G1087" s="21"/>
      <c r="H1087" s="22"/>
      <c r="J1087" s="23">
        <f>H1087*J1092/H1092</f>
        <v>0</v>
      </c>
      <c r="L1087" s="41">
        <f t="shared" si="169"/>
        <v>6</v>
      </c>
      <c r="M1087" s="39">
        <f t="shared" si="171"/>
        <v>3</v>
      </c>
      <c r="N1087" s="39">
        <f t="shared" si="170"/>
        <v>0</v>
      </c>
    </row>
    <row r="1088" spans="1:14" s="1" customFormat="1" ht="11.5" hidden="1" customHeight="1" x14ac:dyDescent="0.35">
      <c r="A1088" s="19"/>
      <c r="B1088" s="18"/>
      <c r="C1088" s="18"/>
      <c r="D1088" s="18"/>
      <c r="E1088" s="17"/>
      <c r="F1088" s="20"/>
      <c r="G1088" s="21"/>
      <c r="H1088" s="22"/>
      <c r="J1088" s="23">
        <f>H1088*J1092/H1092</f>
        <v>0</v>
      </c>
      <c r="L1088" s="41">
        <f t="shared" si="169"/>
        <v>6</v>
      </c>
      <c r="M1088" s="39">
        <f t="shared" si="171"/>
        <v>3</v>
      </c>
      <c r="N1088" s="39">
        <f t="shared" si="170"/>
        <v>0</v>
      </c>
    </row>
    <row r="1089" spans="1:14" s="1" customFormat="1" ht="11.5" hidden="1" customHeight="1" x14ac:dyDescent="0.25">
      <c r="A1089" s="17"/>
      <c r="B1089" s="18"/>
      <c r="C1089" s="18"/>
      <c r="D1089" s="18"/>
      <c r="E1089" s="17"/>
      <c r="F1089" s="28"/>
      <c r="G1089" s="21"/>
      <c r="H1089" s="22"/>
      <c r="J1089" s="23">
        <f>H1089*J1092/H1092</f>
        <v>0</v>
      </c>
      <c r="L1089" s="41">
        <f t="shared" si="169"/>
        <v>6</v>
      </c>
      <c r="M1089" s="39">
        <f t="shared" si="171"/>
        <v>3</v>
      </c>
      <c r="N1089" s="39">
        <f t="shared" si="170"/>
        <v>0</v>
      </c>
    </row>
    <row r="1090" spans="1:14" s="1" customFormat="1" ht="11.5" hidden="1" customHeight="1" x14ac:dyDescent="0.35">
      <c r="A1090" s="19"/>
      <c r="B1090" s="18"/>
      <c r="C1090" s="18"/>
      <c r="D1090" s="18"/>
      <c r="E1090" s="17"/>
      <c r="F1090" s="20"/>
      <c r="G1090" s="21"/>
      <c r="H1090" s="22"/>
      <c r="J1090" s="23">
        <f>H1090*J1092/H1092</f>
        <v>0</v>
      </c>
      <c r="L1090" s="41">
        <f t="shared" si="169"/>
        <v>6</v>
      </c>
      <c r="M1090" s="39">
        <f t="shared" si="171"/>
        <v>3</v>
      </c>
      <c r="N1090" s="39">
        <f t="shared" si="170"/>
        <v>0</v>
      </c>
    </row>
    <row r="1091" spans="1:14" s="1" customFormat="1" ht="11.5" hidden="1" customHeight="1" x14ac:dyDescent="0.35">
      <c r="A1091" s="19"/>
      <c r="B1091" s="18"/>
      <c r="C1091" s="18"/>
      <c r="D1091" s="18"/>
      <c r="E1091" s="17"/>
      <c r="F1091" s="20"/>
      <c r="G1091" s="21"/>
      <c r="H1091" s="22"/>
      <c r="J1091" s="23">
        <f>H1091*J1092/H1092</f>
        <v>0</v>
      </c>
      <c r="L1091" s="41">
        <f t="shared" si="169"/>
        <v>6</v>
      </c>
      <c r="M1091" s="39">
        <f t="shared" si="171"/>
        <v>3</v>
      </c>
      <c r="N1091" s="39">
        <f t="shared" si="170"/>
        <v>0</v>
      </c>
    </row>
    <row r="1092" spans="1:14" ht="11.5" customHeight="1" x14ac:dyDescent="0.35">
      <c r="A1092" s="291"/>
      <c r="B1092" s="293">
        <f>SUBTOTAL(9,B1074:B1091)</f>
        <v>19.93</v>
      </c>
      <c r="C1092" s="293">
        <f t="shared" ref="C1092:E1092" si="172">SUBTOTAL(9,C1074:C1091)</f>
        <v>27.61</v>
      </c>
      <c r="D1092" s="293">
        <f t="shared" si="172"/>
        <v>90.829999999999984</v>
      </c>
      <c r="E1092" s="293">
        <f t="shared" si="172"/>
        <v>694</v>
      </c>
      <c r="F1092" s="294" t="s">
        <v>18</v>
      </c>
      <c r="G1092" s="382"/>
      <c r="H1092" s="296">
        <f>SUM(H1074:H1091)</f>
        <v>126.38000000000001</v>
      </c>
      <c r="J1092" s="32">
        <f>D1071</f>
        <v>126.38</v>
      </c>
      <c r="L1092" s="290">
        <f t="shared" si="169"/>
        <v>6</v>
      </c>
      <c r="M1092" s="287">
        <f t="shared" si="171"/>
        <v>3</v>
      </c>
      <c r="N1092" s="287">
        <v>1</v>
      </c>
    </row>
    <row r="1093" spans="1:14" ht="11.5" customHeight="1" x14ac:dyDescent="0.35">
      <c r="A1093" s="297"/>
      <c r="B1093" s="298"/>
      <c r="C1093" s="298"/>
      <c r="D1093" s="298"/>
      <c r="E1093" s="299"/>
      <c r="F1093" s="300"/>
      <c r="G1093" s="301"/>
      <c r="H1093" s="302"/>
      <c r="J1093" s="38"/>
      <c r="L1093" s="290">
        <f t="shared" si="169"/>
        <v>6</v>
      </c>
      <c r="M1093" s="287">
        <f t="shared" si="171"/>
        <v>3</v>
      </c>
      <c r="N1093" s="287">
        <v>1</v>
      </c>
    </row>
    <row r="1094" spans="1:14" ht="21" hidden="1" x14ac:dyDescent="0.35">
      <c r="A1094" s="275"/>
      <c r="B1094" s="275"/>
      <c r="C1094" s="275"/>
      <c r="D1094" s="443">
        <f>х!H$9</f>
        <v>86</v>
      </c>
      <c r="E1094" s="444"/>
      <c r="F1094" s="445" t="str">
        <f>х!I$9</f>
        <v>Абонемент платного питания №1 (Завтрак 1-4)</v>
      </c>
      <c r="G1094" s="446"/>
      <c r="H1094" s="446"/>
      <c r="I1094" s="270"/>
      <c r="J1094" s="13"/>
      <c r="K1094" s="13"/>
      <c r="L1094" s="289">
        <f>L1071+1</f>
        <v>7</v>
      </c>
      <c r="M1094" s="287">
        <f t="shared" si="171"/>
        <v>3</v>
      </c>
      <c r="N1094" s="287">
        <v>1</v>
      </c>
    </row>
    <row r="1095" spans="1:14" ht="11.5" hidden="1" customHeight="1" x14ac:dyDescent="0.35">
      <c r="A1095" s="437" t="s">
        <v>3</v>
      </c>
      <c r="B1095" s="438" t="s">
        <v>4</v>
      </c>
      <c r="C1095" s="438"/>
      <c r="D1095" s="438"/>
      <c r="E1095" s="439" t="s">
        <v>5</v>
      </c>
      <c r="F1095" s="440" t="s">
        <v>6</v>
      </c>
      <c r="G1095" s="441" t="s">
        <v>7</v>
      </c>
      <c r="H1095" s="442" t="s">
        <v>8</v>
      </c>
      <c r="L1095" s="290">
        <f>L1094</f>
        <v>7</v>
      </c>
      <c r="M1095" s="287">
        <f t="shared" si="171"/>
        <v>3</v>
      </c>
      <c r="N1095" s="287">
        <v>1</v>
      </c>
    </row>
    <row r="1096" spans="1:14" ht="11.5" hidden="1" customHeight="1" x14ac:dyDescent="0.35">
      <c r="A1096" s="437"/>
      <c r="B1096" s="277" t="s">
        <v>9</v>
      </c>
      <c r="C1096" s="278" t="s">
        <v>10</v>
      </c>
      <c r="D1096" s="278" t="s">
        <v>11</v>
      </c>
      <c r="E1096" s="439"/>
      <c r="F1096" s="440"/>
      <c r="G1096" s="441"/>
      <c r="H1096" s="442"/>
      <c r="L1096" s="290">
        <f t="shared" ref="L1096:L1116" si="173">L1095</f>
        <v>7</v>
      </c>
      <c r="M1096" s="287">
        <f t="shared" si="171"/>
        <v>3</v>
      </c>
      <c r="N1096" s="287">
        <v>1</v>
      </c>
    </row>
    <row r="1097" spans="1:14" ht="11.5" hidden="1" customHeight="1" x14ac:dyDescent="0.35">
      <c r="A1097" s="50">
        <v>338</v>
      </c>
      <c r="B1097" s="51">
        <v>0.4</v>
      </c>
      <c r="C1097" s="51">
        <v>0.4</v>
      </c>
      <c r="D1097" s="51">
        <v>9.8000000000000007</v>
      </c>
      <c r="E1097" s="50">
        <v>47</v>
      </c>
      <c r="F1097" s="52" t="s">
        <v>117</v>
      </c>
      <c r="G1097" s="147">
        <v>100</v>
      </c>
      <c r="H1097" s="449">
        <f>D1094</f>
        <v>86</v>
      </c>
      <c r="J1097" s="23" t="e">
        <f>H1097*J1115/H1115</f>
        <v>#DIV/0!</v>
      </c>
      <c r="L1097" s="290">
        <f t="shared" si="173"/>
        <v>7</v>
      </c>
      <c r="M1097" s="287">
        <f t="shared" si="171"/>
        <v>3</v>
      </c>
      <c r="N1097" s="287" t="str">
        <f>F1097</f>
        <v>Яблоко 100 (СОШ_2018)</v>
      </c>
    </row>
    <row r="1098" spans="1:14" ht="11.5" hidden="1" customHeight="1" x14ac:dyDescent="0.35">
      <c r="A1098" s="50">
        <v>182</v>
      </c>
      <c r="B1098" s="51">
        <v>5.49</v>
      </c>
      <c r="C1098" s="51">
        <v>8.6</v>
      </c>
      <c r="D1098" s="51">
        <v>29.41</v>
      </c>
      <c r="E1098" s="50">
        <v>218</v>
      </c>
      <c r="F1098" s="52" t="s">
        <v>111</v>
      </c>
      <c r="G1098" s="148">
        <v>158</v>
      </c>
      <c r="H1098" s="450"/>
      <c r="J1098" s="23" t="e">
        <f>H1098*J1115/H1115</f>
        <v>#DIV/0!</v>
      </c>
      <c r="L1098" s="290">
        <f t="shared" si="173"/>
        <v>7</v>
      </c>
      <c r="M1098" s="287">
        <f t="shared" si="171"/>
        <v>3</v>
      </c>
      <c r="N1098" s="287" t="str">
        <f t="shared" ref="N1098:N1114" si="174">F1098</f>
        <v>Каша жидкая молочная ячневая с маслом 150/8 (СОШ_2018)</v>
      </c>
    </row>
    <row r="1099" spans="1:14" ht="11.5" hidden="1" customHeight="1" x14ac:dyDescent="0.35">
      <c r="A1099" s="50">
        <v>628</v>
      </c>
      <c r="B1099" s="51">
        <v>0.1</v>
      </c>
      <c r="C1099" s="51">
        <v>0.03</v>
      </c>
      <c r="D1099" s="51">
        <v>15.28</v>
      </c>
      <c r="E1099" s="50">
        <v>62</v>
      </c>
      <c r="F1099" s="52" t="s">
        <v>241</v>
      </c>
      <c r="G1099" s="148">
        <v>215</v>
      </c>
      <c r="H1099" s="450"/>
      <c r="J1099" s="23" t="e">
        <f>H1099*J1115/H1115</f>
        <v>#DIV/0!</v>
      </c>
      <c r="L1099" s="290">
        <f t="shared" si="173"/>
        <v>7</v>
      </c>
      <c r="M1099" s="287">
        <f t="shared" si="171"/>
        <v>3</v>
      </c>
      <c r="N1099" s="287" t="str">
        <f t="shared" si="174"/>
        <v>Чай с сахаром 200/15</v>
      </c>
    </row>
    <row r="1100" spans="1:14" ht="11.5" hidden="1" customHeight="1" x14ac:dyDescent="0.35">
      <c r="A1100" s="54" t="s">
        <v>16</v>
      </c>
      <c r="B1100" s="51">
        <v>3.95</v>
      </c>
      <c r="C1100" s="51">
        <v>0.5</v>
      </c>
      <c r="D1100" s="51">
        <v>24.15</v>
      </c>
      <c r="E1100" s="50">
        <v>118</v>
      </c>
      <c r="F1100" s="52" t="s">
        <v>348</v>
      </c>
      <c r="G1100" s="147">
        <v>50</v>
      </c>
      <c r="H1100" s="450"/>
      <c r="J1100" s="23" t="e">
        <f>H1100*J1115/H1115</f>
        <v>#DIV/0!</v>
      </c>
      <c r="L1100" s="290">
        <f t="shared" si="173"/>
        <v>7</v>
      </c>
      <c r="M1100" s="287">
        <f t="shared" si="171"/>
        <v>3</v>
      </c>
      <c r="N1100" s="287" t="str">
        <f t="shared" si="174"/>
        <v>Батон витаминизированный 50</v>
      </c>
    </row>
    <row r="1101" spans="1:14" s="1" customFormat="1" ht="11.5" hidden="1" customHeight="1" x14ac:dyDescent="0.35">
      <c r="A1101" s="47"/>
      <c r="B1101" s="44"/>
      <c r="C1101" s="44"/>
      <c r="D1101" s="44"/>
      <c r="E1101" s="43"/>
      <c r="F1101" s="45"/>
      <c r="G1101" s="147"/>
      <c r="H1101" s="451"/>
      <c r="J1101" s="23" t="e">
        <f>H1101*J1115/H1115</f>
        <v>#DIV/0!</v>
      </c>
      <c r="L1101" s="41">
        <f t="shared" si="173"/>
        <v>7</v>
      </c>
      <c r="M1101" s="39">
        <f t="shared" si="171"/>
        <v>3</v>
      </c>
      <c r="N1101" s="39">
        <f t="shared" si="174"/>
        <v>0</v>
      </c>
    </row>
    <row r="1102" spans="1:14" s="1" customFormat="1" ht="11.5" hidden="1" customHeight="1" x14ac:dyDescent="0.35">
      <c r="A1102" s="17"/>
      <c r="B1102" s="18"/>
      <c r="C1102" s="18"/>
      <c r="D1102" s="18"/>
      <c r="E1102" s="17"/>
      <c r="F1102" s="20"/>
      <c r="G1102" s="149"/>
      <c r="H1102" s="451"/>
      <c r="J1102" s="23" t="e">
        <f>H1102*J1115/H1115</f>
        <v>#DIV/0!</v>
      </c>
      <c r="L1102" s="41">
        <f t="shared" si="173"/>
        <v>7</v>
      </c>
      <c r="M1102" s="39">
        <f t="shared" si="171"/>
        <v>3</v>
      </c>
      <c r="N1102" s="39">
        <f t="shared" si="174"/>
        <v>0</v>
      </c>
    </row>
    <row r="1103" spans="1:14" s="1" customFormat="1" ht="11.5" hidden="1" customHeight="1" x14ac:dyDescent="0.35">
      <c r="A1103" s="17"/>
      <c r="B1103" s="18"/>
      <c r="C1103" s="18"/>
      <c r="D1103" s="18"/>
      <c r="E1103" s="17"/>
      <c r="F1103" s="20"/>
      <c r="G1103" s="150"/>
      <c r="H1103" s="451"/>
      <c r="J1103" s="23" t="e">
        <f>H1103*J1115/H1115</f>
        <v>#DIV/0!</v>
      </c>
      <c r="L1103" s="41">
        <f t="shared" si="173"/>
        <v>7</v>
      </c>
      <c r="M1103" s="39">
        <f t="shared" si="171"/>
        <v>3</v>
      </c>
      <c r="N1103" s="39">
        <f t="shared" si="174"/>
        <v>0</v>
      </c>
    </row>
    <row r="1104" spans="1:14" s="1" customFormat="1" ht="11.5" hidden="1" customHeight="1" x14ac:dyDescent="0.35">
      <c r="A1104" s="19"/>
      <c r="B1104" s="18"/>
      <c r="C1104" s="18"/>
      <c r="D1104" s="18"/>
      <c r="E1104" s="17"/>
      <c r="F1104" s="20"/>
      <c r="G1104" s="149"/>
      <c r="H1104" s="451"/>
      <c r="J1104" s="23" t="e">
        <f>H1104*J1115/H1115</f>
        <v>#DIV/0!</v>
      </c>
      <c r="L1104" s="41">
        <f t="shared" si="173"/>
        <v>7</v>
      </c>
      <c r="M1104" s="39">
        <f t="shared" si="171"/>
        <v>3</v>
      </c>
      <c r="N1104" s="39">
        <f t="shared" si="174"/>
        <v>0</v>
      </c>
    </row>
    <row r="1105" spans="1:14" s="1" customFormat="1" ht="11.5" hidden="1" customHeight="1" x14ac:dyDescent="0.35">
      <c r="A1105" s="19"/>
      <c r="B1105" s="25"/>
      <c r="C1105" s="25"/>
      <c r="D1105" s="25"/>
      <c r="E1105" s="26"/>
      <c r="F1105" s="27"/>
      <c r="G1105" s="142"/>
      <c r="H1105" s="451"/>
      <c r="J1105" s="23" t="e">
        <f>H1105*J1115/H1115</f>
        <v>#DIV/0!</v>
      </c>
      <c r="L1105" s="41">
        <f t="shared" si="173"/>
        <v>7</v>
      </c>
      <c r="M1105" s="39">
        <f t="shared" si="171"/>
        <v>3</v>
      </c>
      <c r="N1105" s="39">
        <f t="shared" si="174"/>
        <v>0</v>
      </c>
    </row>
    <row r="1106" spans="1:14" s="1" customFormat="1" ht="11.5" hidden="1" customHeight="1" x14ac:dyDescent="0.35">
      <c r="A1106" s="17"/>
      <c r="B1106" s="18"/>
      <c r="C1106" s="18"/>
      <c r="D1106" s="18"/>
      <c r="E1106" s="17"/>
      <c r="F1106" s="20"/>
      <c r="G1106" s="149"/>
      <c r="H1106" s="451"/>
      <c r="J1106" s="23" t="e">
        <f>H1106*J1115/H1115</f>
        <v>#DIV/0!</v>
      </c>
      <c r="L1106" s="41">
        <f t="shared" si="173"/>
        <v>7</v>
      </c>
      <c r="M1106" s="39">
        <f t="shared" si="171"/>
        <v>3</v>
      </c>
      <c r="N1106" s="39">
        <f t="shared" si="174"/>
        <v>0</v>
      </c>
    </row>
    <row r="1107" spans="1:14" s="1" customFormat="1" ht="11.5" hidden="1" customHeight="1" x14ac:dyDescent="0.35">
      <c r="A1107" s="17"/>
      <c r="B1107" s="18"/>
      <c r="C1107" s="18"/>
      <c r="D1107" s="18"/>
      <c r="E1107" s="17"/>
      <c r="F1107" s="20"/>
      <c r="G1107" s="24"/>
      <c r="H1107" s="451"/>
      <c r="J1107" s="23" t="e">
        <f>H1107*J1115/H1115</f>
        <v>#DIV/0!</v>
      </c>
      <c r="L1107" s="41">
        <f t="shared" si="173"/>
        <v>7</v>
      </c>
      <c r="M1107" s="39">
        <f t="shared" si="171"/>
        <v>3</v>
      </c>
      <c r="N1107" s="39">
        <f t="shared" si="174"/>
        <v>0</v>
      </c>
    </row>
    <row r="1108" spans="1:14" s="1" customFormat="1" ht="11.5" hidden="1" customHeight="1" x14ac:dyDescent="0.35">
      <c r="A1108" s="17"/>
      <c r="B1108" s="18"/>
      <c r="C1108" s="18"/>
      <c r="D1108" s="18"/>
      <c r="E1108" s="17"/>
      <c r="F1108" s="20"/>
      <c r="G1108" s="24"/>
      <c r="H1108" s="451"/>
      <c r="J1108" s="23" t="e">
        <f>H1108*J1115/H1115</f>
        <v>#DIV/0!</v>
      </c>
      <c r="L1108" s="41">
        <f t="shared" si="173"/>
        <v>7</v>
      </c>
      <c r="M1108" s="39">
        <f t="shared" si="171"/>
        <v>3</v>
      </c>
      <c r="N1108" s="39">
        <f t="shared" si="174"/>
        <v>0</v>
      </c>
    </row>
    <row r="1109" spans="1:14" s="1" customFormat="1" ht="11.5" hidden="1" customHeight="1" x14ac:dyDescent="0.35">
      <c r="A1109" s="19"/>
      <c r="B1109" s="18"/>
      <c r="C1109" s="18"/>
      <c r="D1109" s="18"/>
      <c r="E1109" s="17"/>
      <c r="F1109" s="20"/>
      <c r="G1109" s="21"/>
      <c r="H1109" s="451"/>
      <c r="J1109" s="23" t="e">
        <f>H1109*J1115/H1115</f>
        <v>#DIV/0!</v>
      </c>
      <c r="L1109" s="41">
        <f t="shared" si="173"/>
        <v>7</v>
      </c>
      <c r="M1109" s="39">
        <f t="shared" si="171"/>
        <v>3</v>
      </c>
      <c r="N1109" s="39">
        <f t="shared" si="174"/>
        <v>0</v>
      </c>
    </row>
    <row r="1110" spans="1:14" s="1" customFormat="1" ht="11.5" hidden="1" customHeight="1" x14ac:dyDescent="0.25">
      <c r="A1110" s="17"/>
      <c r="B1110" s="18"/>
      <c r="C1110" s="18"/>
      <c r="D1110" s="18"/>
      <c r="E1110" s="17"/>
      <c r="F1110" s="28"/>
      <c r="G1110" s="21"/>
      <c r="H1110" s="451"/>
      <c r="J1110" s="23" t="e">
        <f>H1110*J1115/H1115</f>
        <v>#DIV/0!</v>
      </c>
      <c r="L1110" s="41">
        <f t="shared" si="173"/>
        <v>7</v>
      </c>
      <c r="M1110" s="39">
        <f t="shared" si="171"/>
        <v>3</v>
      </c>
      <c r="N1110" s="39">
        <f t="shared" si="174"/>
        <v>0</v>
      </c>
    </row>
    <row r="1111" spans="1:14" s="1" customFormat="1" ht="11.5" hidden="1" customHeight="1" x14ac:dyDescent="0.35">
      <c r="A1111" s="19"/>
      <c r="B1111" s="18"/>
      <c r="C1111" s="18"/>
      <c r="D1111" s="18"/>
      <c r="E1111" s="17"/>
      <c r="F1111" s="20"/>
      <c r="G1111" s="21"/>
      <c r="H1111" s="451"/>
      <c r="J1111" s="23" t="e">
        <f>H1111*J1115/H1115</f>
        <v>#DIV/0!</v>
      </c>
      <c r="L1111" s="41">
        <f t="shared" si="173"/>
        <v>7</v>
      </c>
      <c r="M1111" s="39">
        <f t="shared" si="171"/>
        <v>3</v>
      </c>
      <c r="N1111" s="39">
        <f t="shared" si="174"/>
        <v>0</v>
      </c>
    </row>
    <row r="1112" spans="1:14" s="1" customFormat="1" ht="11.5" hidden="1" customHeight="1" x14ac:dyDescent="0.25">
      <c r="A1112" s="17"/>
      <c r="B1112" s="18"/>
      <c r="C1112" s="18"/>
      <c r="D1112" s="18"/>
      <c r="E1112" s="17"/>
      <c r="F1112" s="28"/>
      <c r="G1112" s="21"/>
      <c r="H1112" s="451"/>
      <c r="J1112" s="23" t="e">
        <f>H1112*J1115/H1115</f>
        <v>#DIV/0!</v>
      </c>
      <c r="L1112" s="41">
        <f t="shared" si="173"/>
        <v>7</v>
      </c>
      <c r="M1112" s="39">
        <f t="shared" si="171"/>
        <v>3</v>
      </c>
      <c r="N1112" s="39">
        <f t="shared" si="174"/>
        <v>0</v>
      </c>
    </row>
    <row r="1113" spans="1:14" s="1" customFormat="1" ht="11.5" hidden="1" customHeight="1" x14ac:dyDescent="0.35">
      <c r="A1113" s="19"/>
      <c r="B1113" s="18"/>
      <c r="C1113" s="18"/>
      <c r="D1113" s="18"/>
      <c r="E1113" s="17"/>
      <c r="F1113" s="20"/>
      <c r="G1113" s="21"/>
      <c r="H1113" s="451"/>
      <c r="J1113" s="23" t="e">
        <f>H1113*J1115/H1115</f>
        <v>#DIV/0!</v>
      </c>
      <c r="L1113" s="41">
        <f t="shared" si="173"/>
        <v>7</v>
      </c>
      <c r="M1113" s="39">
        <f t="shared" si="171"/>
        <v>3</v>
      </c>
      <c r="N1113" s="39">
        <f t="shared" si="174"/>
        <v>0</v>
      </c>
    </row>
    <row r="1114" spans="1:14" s="1" customFormat="1" ht="11.5" hidden="1" customHeight="1" x14ac:dyDescent="0.35">
      <c r="A1114" s="19"/>
      <c r="B1114" s="18"/>
      <c r="C1114" s="18"/>
      <c r="D1114" s="18"/>
      <c r="E1114" s="17"/>
      <c r="F1114" s="20"/>
      <c r="G1114" s="21"/>
      <c r="H1114" s="451"/>
      <c r="J1114" s="23" t="e">
        <f>H1114*J1115/H1115</f>
        <v>#DIV/0!</v>
      </c>
      <c r="L1114" s="41">
        <f t="shared" si="173"/>
        <v>7</v>
      </c>
      <c r="M1114" s="39">
        <f t="shared" si="171"/>
        <v>3</v>
      </c>
      <c r="N1114" s="39">
        <f t="shared" si="174"/>
        <v>0</v>
      </c>
    </row>
    <row r="1115" spans="1:14" ht="11.5" hidden="1" customHeight="1" x14ac:dyDescent="0.35">
      <c r="A1115" s="291"/>
      <c r="B1115" s="292">
        <f>SUBTOTAL(9,B1097:B1114)</f>
        <v>0</v>
      </c>
      <c r="C1115" s="292">
        <f t="shared" ref="C1115:E1115" si="175">SUBTOTAL(9,C1097:C1114)</f>
        <v>0</v>
      </c>
      <c r="D1115" s="292">
        <f t="shared" si="175"/>
        <v>0</v>
      </c>
      <c r="E1115" s="293">
        <f t="shared" si="175"/>
        <v>0</v>
      </c>
      <c r="F1115" s="294" t="s">
        <v>18</v>
      </c>
      <c r="G1115" s="382"/>
      <c r="H1115" s="452"/>
      <c r="J1115" s="32">
        <f>D1094</f>
        <v>86</v>
      </c>
      <c r="L1115" s="290">
        <f t="shared" si="173"/>
        <v>7</v>
      </c>
      <c r="M1115" s="287">
        <f t="shared" si="171"/>
        <v>3</v>
      </c>
      <c r="N1115" s="287">
        <v>1</v>
      </c>
    </row>
    <row r="1116" spans="1:14" ht="11.5" hidden="1" customHeight="1" x14ac:dyDescent="0.35">
      <c r="A1116" s="297"/>
      <c r="B1116" s="298"/>
      <c r="C1116" s="298"/>
      <c r="D1116" s="298"/>
      <c r="E1116" s="299"/>
      <c r="F1116" s="300"/>
      <c r="G1116" s="301"/>
      <c r="H1116" s="302"/>
      <c r="J1116" s="38"/>
      <c r="L1116" s="290">
        <f t="shared" si="173"/>
        <v>7</v>
      </c>
      <c r="M1116" s="287">
        <f t="shared" si="171"/>
        <v>3</v>
      </c>
      <c r="N1116" s="287">
        <v>1</v>
      </c>
    </row>
    <row r="1117" spans="1:14" s="1" customFormat="1" ht="21" hidden="1" x14ac:dyDescent="0.35">
      <c r="A1117" s="14"/>
      <c r="B1117" s="14"/>
      <c r="C1117" s="14"/>
      <c r="D1117" s="427">
        <f>х!H$10</f>
        <v>88</v>
      </c>
      <c r="E1117" s="428"/>
      <c r="F1117" s="429" t="str">
        <f>х!I$10</f>
        <v>Абонемент платного питания №2 (Завтрак 5-11)</v>
      </c>
      <c r="G1117" s="430"/>
      <c r="H1117" s="430"/>
      <c r="I1117" s="13"/>
      <c r="J1117" s="13"/>
      <c r="K1117" s="13"/>
      <c r="L1117" s="40">
        <f>L1094+1</f>
        <v>8</v>
      </c>
      <c r="M1117" s="39">
        <f t="shared" si="171"/>
        <v>3</v>
      </c>
      <c r="N1117" s="39">
        <v>1</v>
      </c>
    </row>
    <row r="1118" spans="1:14" s="1" customFormat="1" ht="11.5" hidden="1" customHeight="1" x14ac:dyDescent="0.35">
      <c r="A1118" s="431" t="s">
        <v>3</v>
      </c>
      <c r="B1118" s="432" t="s">
        <v>4</v>
      </c>
      <c r="C1118" s="432"/>
      <c r="D1118" s="432"/>
      <c r="E1118" s="433" t="s">
        <v>5</v>
      </c>
      <c r="F1118" s="434" t="s">
        <v>6</v>
      </c>
      <c r="G1118" s="435" t="s">
        <v>7</v>
      </c>
      <c r="H1118" s="436" t="s">
        <v>8</v>
      </c>
      <c r="L1118" s="41">
        <f>L1117</f>
        <v>8</v>
      </c>
      <c r="M1118" s="39">
        <f t="shared" si="171"/>
        <v>3</v>
      </c>
      <c r="N1118" s="39">
        <v>1</v>
      </c>
    </row>
    <row r="1119" spans="1:14" s="1" customFormat="1" ht="11.5" hidden="1" customHeight="1" x14ac:dyDescent="0.35">
      <c r="A1119" s="431"/>
      <c r="B1119" s="15" t="s">
        <v>9</v>
      </c>
      <c r="C1119" s="16" t="s">
        <v>10</v>
      </c>
      <c r="D1119" s="16" t="s">
        <v>11</v>
      </c>
      <c r="E1119" s="433"/>
      <c r="F1119" s="434"/>
      <c r="G1119" s="435"/>
      <c r="H1119" s="436"/>
      <c r="L1119" s="41">
        <f t="shared" ref="L1119:L1139" si="176">L1118</f>
        <v>8</v>
      </c>
      <c r="M1119" s="39">
        <f t="shared" si="171"/>
        <v>3</v>
      </c>
      <c r="N1119" s="39">
        <v>1</v>
      </c>
    </row>
    <row r="1120" spans="1:14" s="1" customFormat="1" ht="11.5" hidden="1" customHeight="1" x14ac:dyDescent="0.35">
      <c r="A1120" s="50">
        <v>338</v>
      </c>
      <c r="B1120" s="51">
        <v>0.4</v>
      </c>
      <c r="C1120" s="51">
        <v>0.4</v>
      </c>
      <c r="D1120" s="51">
        <v>9.8000000000000007</v>
      </c>
      <c r="E1120" s="50">
        <v>47</v>
      </c>
      <c r="F1120" s="52" t="s">
        <v>117</v>
      </c>
      <c r="G1120" s="49">
        <v>100</v>
      </c>
      <c r="H1120" s="453">
        <f>D1117</f>
        <v>88</v>
      </c>
      <c r="J1120" s="23" t="e">
        <f>H1120*J1138/H1138</f>
        <v>#DIV/0!</v>
      </c>
      <c r="L1120" s="41">
        <f t="shared" si="176"/>
        <v>8</v>
      </c>
      <c r="M1120" s="39">
        <f t="shared" si="171"/>
        <v>3</v>
      </c>
      <c r="N1120" s="39" t="str">
        <f>F1120</f>
        <v>Яблоко 100 (СОШ_2018)</v>
      </c>
    </row>
    <row r="1121" spans="1:14" s="1" customFormat="1" ht="11.5" hidden="1" customHeight="1" x14ac:dyDescent="0.35">
      <c r="A1121" s="50">
        <v>182</v>
      </c>
      <c r="B1121" s="51">
        <v>7.31</v>
      </c>
      <c r="C1121" s="51">
        <v>10.98</v>
      </c>
      <c r="D1121" s="51">
        <v>39.200000000000003</v>
      </c>
      <c r="E1121" s="50">
        <v>286</v>
      </c>
      <c r="F1121" s="52" t="s">
        <v>112</v>
      </c>
      <c r="G1121" s="53">
        <v>210</v>
      </c>
      <c r="H1121" s="451"/>
      <c r="J1121" s="23" t="e">
        <f>H1121*J1138/H1138</f>
        <v>#DIV/0!</v>
      </c>
      <c r="L1121" s="41">
        <f t="shared" si="176"/>
        <v>8</v>
      </c>
      <c r="M1121" s="39">
        <f t="shared" si="171"/>
        <v>3</v>
      </c>
      <c r="N1121" s="39" t="str">
        <f t="shared" ref="N1121:N1137" si="177">F1121</f>
        <v>Каша жидкая молочная ячневая с маслом 200/10 (СОШ_2018)</v>
      </c>
    </row>
    <row r="1122" spans="1:14" s="1" customFormat="1" ht="11.5" hidden="1" customHeight="1" x14ac:dyDescent="0.35">
      <c r="A1122" s="50">
        <v>628</v>
      </c>
      <c r="B1122" s="51">
        <v>0.1</v>
      </c>
      <c r="C1122" s="51">
        <v>0.03</v>
      </c>
      <c r="D1122" s="51">
        <v>15.28</v>
      </c>
      <c r="E1122" s="50">
        <v>62</v>
      </c>
      <c r="F1122" s="52" t="s">
        <v>241</v>
      </c>
      <c r="G1122" s="53">
        <v>215</v>
      </c>
      <c r="H1122" s="451"/>
      <c r="J1122" s="23" t="e">
        <f>H1122*J1138/H1138</f>
        <v>#DIV/0!</v>
      </c>
      <c r="L1122" s="41">
        <f t="shared" si="176"/>
        <v>8</v>
      </c>
      <c r="M1122" s="39">
        <f t="shared" si="171"/>
        <v>3</v>
      </c>
      <c r="N1122" s="39" t="str">
        <f t="shared" si="177"/>
        <v>Чай с сахаром 200/15</v>
      </c>
    </row>
    <row r="1123" spans="1:14" s="1" customFormat="1" ht="11.5" hidden="1" customHeight="1" x14ac:dyDescent="0.35">
      <c r="A1123" s="54" t="s">
        <v>16</v>
      </c>
      <c r="B1123" s="51">
        <v>3.95</v>
      </c>
      <c r="C1123" s="51">
        <v>0.5</v>
      </c>
      <c r="D1123" s="51">
        <v>24.15</v>
      </c>
      <c r="E1123" s="50">
        <v>118</v>
      </c>
      <c r="F1123" s="52" t="s">
        <v>348</v>
      </c>
      <c r="G1123" s="49">
        <v>50</v>
      </c>
      <c r="H1123" s="451"/>
      <c r="J1123" s="23" t="e">
        <f>H1123*J1138/H1138</f>
        <v>#DIV/0!</v>
      </c>
      <c r="L1123" s="41">
        <f t="shared" si="176"/>
        <v>8</v>
      </c>
      <c r="M1123" s="39">
        <f t="shared" si="171"/>
        <v>3</v>
      </c>
      <c r="N1123" s="39" t="str">
        <f t="shared" si="177"/>
        <v>Батон витаминизированный 50</v>
      </c>
    </row>
    <row r="1124" spans="1:14" s="1" customFormat="1" ht="11.5" hidden="1" customHeight="1" x14ac:dyDescent="0.35">
      <c r="A1124" s="54"/>
      <c r="B1124" s="44"/>
      <c r="C1124" s="44"/>
      <c r="D1124" s="44"/>
      <c r="E1124" s="43"/>
      <c r="F1124" s="45"/>
      <c r="G1124" s="147"/>
      <c r="H1124" s="451"/>
      <c r="J1124" s="23" t="e">
        <f>H1124*J1138/H1138</f>
        <v>#DIV/0!</v>
      </c>
      <c r="L1124" s="41">
        <f t="shared" si="176"/>
        <v>8</v>
      </c>
      <c r="M1124" s="39">
        <f t="shared" si="171"/>
        <v>3</v>
      </c>
      <c r="N1124" s="39">
        <f t="shared" si="177"/>
        <v>0</v>
      </c>
    </row>
    <row r="1125" spans="1:14" s="1" customFormat="1" ht="11.5" hidden="1" customHeight="1" x14ac:dyDescent="0.35">
      <c r="A1125" s="17"/>
      <c r="B1125" s="18"/>
      <c r="C1125" s="18"/>
      <c r="D1125" s="18"/>
      <c r="E1125" s="17"/>
      <c r="F1125" s="20"/>
      <c r="G1125" s="149"/>
      <c r="H1125" s="451"/>
      <c r="J1125" s="23" t="e">
        <f>H1125*J1138/H1138</f>
        <v>#DIV/0!</v>
      </c>
      <c r="L1125" s="41">
        <f t="shared" si="176"/>
        <v>8</v>
      </c>
      <c r="M1125" s="39">
        <f t="shared" si="171"/>
        <v>3</v>
      </c>
      <c r="N1125" s="39">
        <f t="shared" si="177"/>
        <v>0</v>
      </c>
    </row>
    <row r="1126" spans="1:14" s="1" customFormat="1" ht="11.5" hidden="1" customHeight="1" x14ac:dyDescent="0.35">
      <c r="A1126" s="17"/>
      <c r="B1126" s="18"/>
      <c r="C1126" s="18"/>
      <c r="D1126" s="18"/>
      <c r="E1126" s="17"/>
      <c r="F1126" s="20"/>
      <c r="G1126" s="150"/>
      <c r="H1126" s="451"/>
      <c r="J1126" s="23" t="e">
        <f>H1126*J1138/H1138</f>
        <v>#DIV/0!</v>
      </c>
      <c r="L1126" s="41">
        <f t="shared" si="176"/>
        <v>8</v>
      </c>
      <c r="M1126" s="39">
        <f t="shared" si="171"/>
        <v>3</v>
      </c>
      <c r="N1126" s="39">
        <f t="shared" si="177"/>
        <v>0</v>
      </c>
    </row>
    <row r="1127" spans="1:14" s="1" customFormat="1" ht="11.5" hidden="1" customHeight="1" x14ac:dyDescent="0.35">
      <c r="A1127" s="19"/>
      <c r="B1127" s="18"/>
      <c r="C1127" s="18"/>
      <c r="D1127" s="18"/>
      <c r="E1127" s="17"/>
      <c r="F1127" s="20"/>
      <c r="G1127" s="21"/>
      <c r="H1127" s="451"/>
      <c r="J1127" s="23" t="e">
        <f>H1127*J1138/H1138</f>
        <v>#DIV/0!</v>
      </c>
      <c r="L1127" s="41">
        <f t="shared" si="176"/>
        <v>8</v>
      </c>
      <c r="M1127" s="39">
        <f t="shared" si="171"/>
        <v>3</v>
      </c>
      <c r="N1127" s="39">
        <f t="shared" si="177"/>
        <v>0</v>
      </c>
    </row>
    <row r="1128" spans="1:14" s="1" customFormat="1" ht="11.5" hidden="1" customHeight="1" x14ac:dyDescent="0.35">
      <c r="A1128" s="19"/>
      <c r="B1128" s="25"/>
      <c r="C1128" s="25"/>
      <c r="D1128" s="25"/>
      <c r="E1128" s="26"/>
      <c r="F1128" s="27"/>
      <c r="G1128" s="27"/>
      <c r="H1128" s="451"/>
      <c r="J1128" s="23" t="e">
        <f>H1128*J1138/H1138</f>
        <v>#DIV/0!</v>
      </c>
      <c r="L1128" s="41">
        <f t="shared" si="176"/>
        <v>8</v>
      </c>
      <c r="M1128" s="39">
        <f t="shared" si="171"/>
        <v>3</v>
      </c>
      <c r="N1128" s="39">
        <f t="shared" si="177"/>
        <v>0</v>
      </c>
    </row>
    <row r="1129" spans="1:14" s="1" customFormat="1" ht="11.5" hidden="1" customHeight="1" x14ac:dyDescent="0.35">
      <c r="A1129" s="17"/>
      <c r="B1129" s="18"/>
      <c r="C1129" s="18"/>
      <c r="D1129" s="18"/>
      <c r="E1129" s="17"/>
      <c r="F1129" s="20"/>
      <c r="G1129" s="21"/>
      <c r="H1129" s="451"/>
      <c r="J1129" s="23" t="e">
        <f>H1129*J1138/H1138</f>
        <v>#DIV/0!</v>
      </c>
      <c r="L1129" s="41">
        <f t="shared" si="176"/>
        <v>8</v>
      </c>
      <c r="M1129" s="39">
        <f t="shared" si="171"/>
        <v>3</v>
      </c>
      <c r="N1129" s="39">
        <f t="shared" si="177"/>
        <v>0</v>
      </c>
    </row>
    <row r="1130" spans="1:14" s="1" customFormat="1" ht="11.5" hidden="1" customHeight="1" x14ac:dyDescent="0.35">
      <c r="A1130" s="17"/>
      <c r="B1130" s="18"/>
      <c r="C1130" s="18"/>
      <c r="D1130" s="18"/>
      <c r="E1130" s="17"/>
      <c r="F1130" s="20"/>
      <c r="G1130" s="24"/>
      <c r="H1130" s="451"/>
      <c r="J1130" s="23" t="e">
        <f>H1130*J1138/H1138</f>
        <v>#DIV/0!</v>
      </c>
      <c r="L1130" s="41">
        <f t="shared" si="176"/>
        <v>8</v>
      </c>
      <c r="M1130" s="39">
        <f t="shared" si="171"/>
        <v>3</v>
      </c>
      <c r="N1130" s="39">
        <f t="shared" si="177"/>
        <v>0</v>
      </c>
    </row>
    <row r="1131" spans="1:14" s="1" customFormat="1" ht="11.5" hidden="1" customHeight="1" x14ac:dyDescent="0.35">
      <c r="A1131" s="17"/>
      <c r="B1131" s="18"/>
      <c r="C1131" s="18"/>
      <c r="D1131" s="18"/>
      <c r="E1131" s="17"/>
      <c r="F1131" s="20"/>
      <c r="G1131" s="24"/>
      <c r="H1131" s="451"/>
      <c r="J1131" s="23" t="e">
        <f>H1131*J1138/H1138</f>
        <v>#DIV/0!</v>
      </c>
      <c r="L1131" s="41">
        <f t="shared" si="176"/>
        <v>8</v>
      </c>
      <c r="M1131" s="39">
        <f t="shared" si="171"/>
        <v>3</v>
      </c>
      <c r="N1131" s="39">
        <f t="shared" si="177"/>
        <v>0</v>
      </c>
    </row>
    <row r="1132" spans="1:14" s="1" customFormat="1" ht="11.5" hidden="1" customHeight="1" x14ac:dyDescent="0.35">
      <c r="A1132" s="19"/>
      <c r="B1132" s="18"/>
      <c r="C1132" s="18"/>
      <c r="D1132" s="18"/>
      <c r="E1132" s="17"/>
      <c r="F1132" s="20"/>
      <c r="G1132" s="21"/>
      <c r="H1132" s="451"/>
      <c r="J1132" s="23" t="e">
        <f>H1132*J1138/H1138</f>
        <v>#DIV/0!</v>
      </c>
      <c r="L1132" s="41">
        <f t="shared" si="176"/>
        <v>8</v>
      </c>
      <c r="M1132" s="39">
        <f t="shared" si="171"/>
        <v>3</v>
      </c>
      <c r="N1132" s="39">
        <f t="shared" si="177"/>
        <v>0</v>
      </c>
    </row>
    <row r="1133" spans="1:14" s="1" customFormat="1" ht="11.5" hidden="1" customHeight="1" x14ac:dyDescent="0.25">
      <c r="A1133" s="17"/>
      <c r="B1133" s="18"/>
      <c r="C1133" s="18"/>
      <c r="D1133" s="18"/>
      <c r="E1133" s="17"/>
      <c r="F1133" s="28"/>
      <c r="G1133" s="21"/>
      <c r="H1133" s="451"/>
      <c r="J1133" s="23" t="e">
        <f>H1133*J1138/H1138</f>
        <v>#DIV/0!</v>
      </c>
      <c r="L1133" s="41">
        <f t="shared" si="176"/>
        <v>8</v>
      </c>
      <c r="M1133" s="39">
        <f t="shared" si="171"/>
        <v>3</v>
      </c>
      <c r="N1133" s="39">
        <f t="shared" si="177"/>
        <v>0</v>
      </c>
    </row>
    <row r="1134" spans="1:14" s="1" customFormat="1" ht="11.5" hidden="1" customHeight="1" x14ac:dyDescent="0.35">
      <c r="A1134" s="19"/>
      <c r="B1134" s="18"/>
      <c r="C1134" s="18"/>
      <c r="D1134" s="18"/>
      <c r="E1134" s="17"/>
      <c r="F1134" s="20"/>
      <c r="G1134" s="21"/>
      <c r="H1134" s="451"/>
      <c r="J1134" s="23" t="e">
        <f>H1134*J1138/H1138</f>
        <v>#DIV/0!</v>
      </c>
      <c r="L1134" s="41">
        <f t="shared" si="176"/>
        <v>8</v>
      </c>
      <c r="M1134" s="39">
        <f t="shared" si="171"/>
        <v>3</v>
      </c>
      <c r="N1134" s="39">
        <f t="shared" si="177"/>
        <v>0</v>
      </c>
    </row>
    <row r="1135" spans="1:14" s="1" customFormat="1" ht="11.5" hidden="1" customHeight="1" x14ac:dyDescent="0.25">
      <c r="A1135" s="17"/>
      <c r="B1135" s="18"/>
      <c r="C1135" s="18"/>
      <c r="D1135" s="18"/>
      <c r="E1135" s="17"/>
      <c r="F1135" s="28"/>
      <c r="G1135" s="21"/>
      <c r="H1135" s="451"/>
      <c r="J1135" s="23" t="e">
        <f>H1135*J1138/H1138</f>
        <v>#DIV/0!</v>
      </c>
      <c r="L1135" s="41">
        <f t="shared" si="176"/>
        <v>8</v>
      </c>
      <c r="M1135" s="39">
        <f t="shared" si="171"/>
        <v>3</v>
      </c>
      <c r="N1135" s="39">
        <f t="shared" si="177"/>
        <v>0</v>
      </c>
    </row>
    <row r="1136" spans="1:14" s="1" customFormat="1" ht="11.5" hidden="1" customHeight="1" x14ac:dyDescent="0.35">
      <c r="A1136" s="19"/>
      <c r="B1136" s="18"/>
      <c r="C1136" s="18"/>
      <c r="D1136" s="18"/>
      <c r="E1136" s="17"/>
      <c r="F1136" s="20"/>
      <c r="G1136" s="21"/>
      <c r="H1136" s="451"/>
      <c r="J1136" s="23" t="e">
        <f>H1136*J1138/H1138</f>
        <v>#DIV/0!</v>
      </c>
      <c r="L1136" s="41">
        <f t="shared" si="176"/>
        <v>8</v>
      </c>
      <c r="M1136" s="39">
        <f t="shared" si="171"/>
        <v>3</v>
      </c>
      <c r="N1136" s="39">
        <f t="shared" si="177"/>
        <v>0</v>
      </c>
    </row>
    <row r="1137" spans="1:14" s="1" customFormat="1" ht="11.5" hidden="1" customHeight="1" x14ac:dyDescent="0.35">
      <c r="A1137" s="19"/>
      <c r="B1137" s="18"/>
      <c r="C1137" s="18"/>
      <c r="D1137" s="18"/>
      <c r="E1137" s="17"/>
      <c r="F1137" s="20"/>
      <c r="G1137" s="21"/>
      <c r="H1137" s="451"/>
      <c r="J1137" s="23" t="e">
        <f>H1137*J1138/H1138</f>
        <v>#DIV/0!</v>
      </c>
      <c r="L1137" s="41">
        <f t="shared" si="176"/>
        <v>8</v>
      </c>
      <c r="M1137" s="39">
        <f t="shared" si="171"/>
        <v>3</v>
      </c>
      <c r="N1137" s="39">
        <f t="shared" si="177"/>
        <v>0</v>
      </c>
    </row>
    <row r="1138" spans="1:14" s="1" customFormat="1" ht="11.5" hidden="1" customHeight="1" x14ac:dyDescent="0.35">
      <c r="A1138" s="19"/>
      <c r="B1138" s="48">
        <f>SUBTOTAL(9,B1120:B1137)</f>
        <v>0</v>
      </c>
      <c r="C1138" s="48">
        <f t="shared" ref="C1138:E1138" si="178">SUBTOTAL(9,C1120:C1137)</f>
        <v>0</v>
      </c>
      <c r="D1138" s="48">
        <f t="shared" si="178"/>
        <v>0</v>
      </c>
      <c r="E1138" s="26">
        <f t="shared" si="178"/>
        <v>0</v>
      </c>
      <c r="F1138" s="29" t="s">
        <v>18</v>
      </c>
      <c r="G1138" s="27"/>
      <c r="H1138" s="454"/>
      <c r="J1138" s="32">
        <f>D1117</f>
        <v>88</v>
      </c>
      <c r="L1138" s="41">
        <f t="shared" si="176"/>
        <v>8</v>
      </c>
      <c r="M1138" s="39">
        <f t="shared" si="171"/>
        <v>3</v>
      </c>
      <c r="N1138" s="39">
        <v>1</v>
      </c>
    </row>
    <row r="1139" spans="1:14" s="1" customFormat="1" ht="11.5" hidden="1" customHeight="1" x14ac:dyDescent="0.35">
      <c r="A1139" s="33"/>
      <c r="B1139" s="34"/>
      <c r="C1139" s="34"/>
      <c r="D1139" s="34"/>
      <c r="E1139" s="35"/>
      <c r="F1139" s="36"/>
      <c r="G1139" s="37"/>
      <c r="H1139" s="38"/>
      <c r="J1139" s="38"/>
      <c r="L1139" s="41">
        <f t="shared" si="176"/>
        <v>8</v>
      </c>
      <c r="M1139" s="39">
        <f t="shared" si="171"/>
        <v>3</v>
      </c>
      <c r="N1139" s="39">
        <v>1</v>
      </c>
    </row>
    <row r="1140" spans="1:14" ht="21" x14ac:dyDescent="0.35">
      <c r="A1140" s="275"/>
      <c r="B1140" s="275"/>
      <c r="C1140" s="275"/>
      <c r="D1140" s="443">
        <f>х!H$11</f>
        <v>132</v>
      </c>
      <c r="E1140" s="444"/>
      <c r="F1140" s="445" t="str">
        <f>х!I$11</f>
        <v>Абонемент платного питания №3 (Обед 5-11)</v>
      </c>
      <c r="G1140" s="446"/>
      <c r="H1140" s="446"/>
      <c r="I1140" s="270"/>
      <c r="J1140" s="13"/>
      <c r="K1140" s="13"/>
      <c r="L1140" s="289">
        <f>L1117+1</f>
        <v>9</v>
      </c>
      <c r="M1140" s="287">
        <f t="shared" si="171"/>
        <v>3</v>
      </c>
      <c r="N1140" s="287">
        <v>1</v>
      </c>
    </row>
    <row r="1141" spans="1:14" ht="11.5" customHeight="1" x14ac:dyDescent="0.35">
      <c r="A1141" s="437" t="s">
        <v>3</v>
      </c>
      <c r="B1141" s="438" t="s">
        <v>4</v>
      </c>
      <c r="C1141" s="438"/>
      <c r="D1141" s="438"/>
      <c r="E1141" s="439" t="s">
        <v>5</v>
      </c>
      <c r="F1141" s="440" t="s">
        <v>6</v>
      </c>
      <c r="G1141" s="441" t="s">
        <v>7</v>
      </c>
      <c r="H1141" s="442" t="s">
        <v>8</v>
      </c>
      <c r="L1141" s="290">
        <f>L1140</f>
        <v>9</v>
      </c>
      <c r="M1141" s="287">
        <f t="shared" si="171"/>
        <v>3</v>
      </c>
      <c r="N1141" s="287">
        <v>1</v>
      </c>
    </row>
    <row r="1142" spans="1:14" ht="11.5" customHeight="1" x14ac:dyDescent="0.35">
      <c r="A1142" s="437"/>
      <c r="B1142" s="277" t="s">
        <v>9</v>
      </c>
      <c r="C1142" s="278" t="s">
        <v>10</v>
      </c>
      <c r="D1142" s="278" t="s">
        <v>11</v>
      </c>
      <c r="E1142" s="439"/>
      <c r="F1142" s="440"/>
      <c r="G1142" s="441"/>
      <c r="H1142" s="442"/>
      <c r="L1142" s="290">
        <f t="shared" ref="L1142:L1162" si="179">L1141</f>
        <v>9</v>
      </c>
      <c r="M1142" s="287">
        <f t="shared" si="171"/>
        <v>3</v>
      </c>
      <c r="N1142" s="287">
        <v>1</v>
      </c>
    </row>
    <row r="1143" spans="1:14" ht="11.5" customHeight="1" x14ac:dyDescent="0.35">
      <c r="A1143" s="234" t="s">
        <v>260</v>
      </c>
      <c r="B1143" s="282">
        <v>1.71</v>
      </c>
      <c r="C1143" s="282">
        <v>5.62</v>
      </c>
      <c r="D1143" s="282">
        <v>10.84</v>
      </c>
      <c r="E1143" s="238">
        <v>94</v>
      </c>
      <c r="F1143" s="229" t="s">
        <v>261</v>
      </c>
      <c r="G1143" s="362">
        <v>205</v>
      </c>
      <c r="H1143" s="449">
        <f>D1140</f>
        <v>132</v>
      </c>
      <c r="J1143" s="23" t="e">
        <f>H1143*J1161/H1161</f>
        <v>#DIV/0!</v>
      </c>
      <c r="L1143" s="290">
        <f t="shared" si="179"/>
        <v>9</v>
      </c>
      <c r="M1143" s="287">
        <f t="shared" si="171"/>
        <v>3</v>
      </c>
      <c r="N1143" s="287" t="str">
        <f>F1143</f>
        <v>Борщ с капустой и  картофелем со сметаной 200/5</v>
      </c>
    </row>
    <row r="1144" spans="1:14" ht="11.5" customHeight="1" x14ac:dyDescent="0.35">
      <c r="A1144" s="54" t="s">
        <v>400</v>
      </c>
      <c r="B1144" s="51">
        <v>12.67</v>
      </c>
      <c r="C1144" s="51">
        <v>7.4</v>
      </c>
      <c r="D1144" s="51">
        <v>27.34</v>
      </c>
      <c r="E1144" s="50">
        <v>227</v>
      </c>
      <c r="F1144" s="268" t="s">
        <v>438</v>
      </c>
      <c r="G1144" s="337">
        <v>150</v>
      </c>
      <c r="H1144" s="450"/>
      <c r="J1144" s="23" t="e">
        <f>H1144*J1161/H1161</f>
        <v>#DIV/0!</v>
      </c>
      <c r="L1144" s="290">
        <f t="shared" si="179"/>
        <v>9</v>
      </c>
      <c r="M1144" s="287">
        <f t="shared" si="171"/>
        <v>3</v>
      </c>
      <c r="N1144" s="287" t="str">
        <f t="shared" ref="N1144:N1160" si="180">F1144</f>
        <v>Плов из птицы (окорока) 150 (СОШ_2018)</v>
      </c>
    </row>
    <row r="1145" spans="1:14" ht="11.5" customHeight="1" x14ac:dyDescent="0.35">
      <c r="A1145" s="50">
        <v>376</v>
      </c>
      <c r="B1145" s="51">
        <v>7.0000000000000007E-2</v>
      </c>
      <c r="C1145" s="51">
        <v>0.02</v>
      </c>
      <c r="D1145" s="51">
        <v>15</v>
      </c>
      <c r="E1145" s="50">
        <v>60</v>
      </c>
      <c r="F1145" s="52" t="s">
        <v>115</v>
      </c>
      <c r="G1145" s="148">
        <v>215</v>
      </c>
      <c r="H1145" s="450"/>
      <c r="J1145" s="23" t="e">
        <f>H1145*J1161/H1161</f>
        <v>#DIV/0!</v>
      </c>
      <c r="L1145" s="290">
        <f t="shared" si="179"/>
        <v>9</v>
      </c>
      <c r="M1145" s="287">
        <f t="shared" si="171"/>
        <v>3</v>
      </c>
      <c r="N1145" s="287" t="str">
        <f t="shared" si="180"/>
        <v>Чай с сахаром 200/15 (СОШ_2018)</v>
      </c>
    </row>
    <row r="1146" spans="1:14" ht="11.5" customHeight="1" x14ac:dyDescent="0.35">
      <c r="A1146" s="185" t="s">
        <v>235</v>
      </c>
      <c r="B1146" s="285">
        <v>3.95</v>
      </c>
      <c r="C1146" s="285">
        <v>0.5</v>
      </c>
      <c r="D1146" s="285">
        <v>24.15</v>
      </c>
      <c r="E1146" s="191">
        <v>118</v>
      </c>
      <c r="F1146" s="173" t="s">
        <v>148</v>
      </c>
      <c r="G1146" s="337">
        <v>50</v>
      </c>
      <c r="H1146" s="450"/>
      <c r="J1146" s="23" t="e">
        <f>H1146*J1161/H1161</f>
        <v>#DIV/0!</v>
      </c>
      <c r="L1146" s="290">
        <f t="shared" si="179"/>
        <v>9</v>
      </c>
      <c r="M1146" s="287">
        <f t="shared" si="171"/>
        <v>3</v>
      </c>
      <c r="N1146" s="287" t="str">
        <f t="shared" si="180"/>
        <v>Батон витаминизированный</v>
      </c>
    </row>
    <row r="1147" spans="1:14" ht="11.5" customHeight="1" x14ac:dyDescent="0.35">
      <c r="A1147" s="185" t="s">
        <v>235</v>
      </c>
      <c r="B1147" s="285">
        <v>1.65</v>
      </c>
      <c r="C1147" s="285">
        <v>0.3</v>
      </c>
      <c r="D1147" s="285">
        <v>8.35</v>
      </c>
      <c r="E1147" s="191">
        <v>44</v>
      </c>
      <c r="F1147" s="173" t="s">
        <v>236</v>
      </c>
      <c r="G1147" s="337">
        <v>25</v>
      </c>
      <c r="H1147" s="450"/>
      <c r="J1147" s="23" t="e">
        <f>H1147*J1161/H1161</f>
        <v>#DIV/0!</v>
      </c>
      <c r="L1147" s="290">
        <f t="shared" si="179"/>
        <v>9</v>
      </c>
      <c r="M1147" s="287">
        <f t="shared" si="171"/>
        <v>3</v>
      </c>
      <c r="N1147" s="287" t="str">
        <f t="shared" si="180"/>
        <v xml:space="preserve">Хлеб ржаной </v>
      </c>
    </row>
    <row r="1148" spans="1:14" ht="11.5" customHeight="1" x14ac:dyDescent="0.35">
      <c r="A1148" s="50">
        <v>417</v>
      </c>
      <c r="B1148" s="51">
        <v>5.48</v>
      </c>
      <c r="C1148" s="51">
        <v>1.8</v>
      </c>
      <c r="D1148" s="51">
        <v>46.35</v>
      </c>
      <c r="E1148" s="50">
        <v>217</v>
      </c>
      <c r="F1148" s="52" t="s">
        <v>368</v>
      </c>
      <c r="G1148" s="147">
        <v>75</v>
      </c>
      <c r="H1148" s="450"/>
      <c r="J1148" s="23" t="e">
        <f>H1148*J1161/H1161</f>
        <v>#DIV/0!</v>
      </c>
      <c r="L1148" s="290">
        <f t="shared" si="179"/>
        <v>9</v>
      </c>
      <c r="M1148" s="287">
        <f t="shared" si="171"/>
        <v>3</v>
      </c>
      <c r="N1148" s="287" t="str">
        <f t="shared" si="180"/>
        <v>Гребешок с повидлом</v>
      </c>
    </row>
    <row r="1149" spans="1:14" s="1" customFormat="1" ht="11.5" hidden="1" customHeight="1" x14ac:dyDescent="0.35">
      <c r="A1149" s="50"/>
      <c r="B1149" s="51"/>
      <c r="C1149" s="51"/>
      <c r="D1149" s="51"/>
      <c r="E1149" s="50"/>
      <c r="F1149" s="52"/>
      <c r="G1149" s="147"/>
      <c r="H1149" s="451"/>
      <c r="J1149" s="23" t="e">
        <f>H1149*J1161/H1161</f>
        <v>#DIV/0!</v>
      </c>
      <c r="L1149" s="41">
        <f t="shared" si="179"/>
        <v>9</v>
      </c>
      <c r="M1149" s="39">
        <f t="shared" ref="M1149:M1212" si="181">M1148</f>
        <v>3</v>
      </c>
      <c r="N1149" s="39">
        <f t="shared" si="180"/>
        <v>0</v>
      </c>
    </row>
    <row r="1150" spans="1:14" s="1" customFormat="1" ht="11.5" hidden="1" customHeight="1" x14ac:dyDescent="0.35">
      <c r="A1150" s="50"/>
      <c r="B1150" s="51"/>
      <c r="C1150" s="51"/>
      <c r="D1150" s="51"/>
      <c r="E1150" s="50"/>
      <c r="F1150" s="52"/>
      <c r="G1150" s="147"/>
      <c r="H1150" s="451"/>
      <c r="J1150" s="23" t="e">
        <f>H1150*J1161/H1161</f>
        <v>#DIV/0!</v>
      </c>
      <c r="L1150" s="41">
        <f t="shared" si="179"/>
        <v>9</v>
      </c>
      <c r="M1150" s="39">
        <f t="shared" si="181"/>
        <v>3</v>
      </c>
      <c r="N1150" s="39">
        <f t="shared" si="180"/>
        <v>0</v>
      </c>
    </row>
    <row r="1151" spans="1:14" s="1" customFormat="1" ht="11.5" hidden="1" customHeight="1" x14ac:dyDescent="0.35">
      <c r="A1151" s="19"/>
      <c r="B1151" s="25"/>
      <c r="C1151" s="25"/>
      <c r="D1151" s="25"/>
      <c r="E1151" s="26"/>
      <c r="F1151" s="42"/>
      <c r="G1151" s="142"/>
      <c r="H1151" s="451"/>
      <c r="J1151" s="23" t="e">
        <f>H1151*J1161/H1161</f>
        <v>#DIV/0!</v>
      </c>
      <c r="L1151" s="41">
        <f t="shared" si="179"/>
        <v>9</v>
      </c>
      <c r="M1151" s="39">
        <f t="shared" si="181"/>
        <v>3</v>
      </c>
      <c r="N1151" s="39">
        <f t="shared" si="180"/>
        <v>0</v>
      </c>
    </row>
    <row r="1152" spans="1:14" s="1" customFormat="1" ht="11.5" hidden="1" customHeight="1" x14ac:dyDescent="0.35">
      <c r="A1152" s="17"/>
      <c r="B1152" s="18"/>
      <c r="C1152" s="18"/>
      <c r="D1152" s="18"/>
      <c r="E1152" s="17"/>
      <c r="F1152" s="20"/>
      <c r="G1152" s="149"/>
      <c r="H1152" s="451"/>
      <c r="J1152" s="23" t="e">
        <f>H1152*J1161/H1161</f>
        <v>#DIV/0!</v>
      </c>
      <c r="L1152" s="41">
        <f t="shared" si="179"/>
        <v>9</v>
      </c>
      <c r="M1152" s="39">
        <f t="shared" si="181"/>
        <v>3</v>
      </c>
      <c r="N1152" s="39">
        <f t="shared" si="180"/>
        <v>0</v>
      </c>
    </row>
    <row r="1153" spans="1:14" s="1" customFormat="1" ht="11.5" hidden="1" customHeight="1" x14ac:dyDescent="0.35">
      <c r="A1153" s="17"/>
      <c r="B1153" s="18"/>
      <c r="C1153" s="18"/>
      <c r="D1153" s="18"/>
      <c r="E1153" s="17"/>
      <c r="F1153" s="20"/>
      <c r="G1153" s="150"/>
      <c r="H1153" s="451"/>
      <c r="J1153" s="23" t="e">
        <f>H1153*J1161/H1161</f>
        <v>#DIV/0!</v>
      </c>
      <c r="L1153" s="41">
        <f t="shared" si="179"/>
        <v>9</v>
      </c>
      <c r="M1153" s="39">
        <f t="shared" si="181"/>
        <v>3</v>
      </c>
      <c r="N1153" s="39">
        <f t="shared" si="180"/>
        <v>0</v>
      </c>
    </row>
    <row r="1154" spans="1:14" s="1" customFormat="1" ht="11.5" hidden="1" customHeight="1" x14ac:dyDescent="0.35">
      <c r="A1154" s="17"/>
      <c r="B1154" s="18"/>
      <c r="C1154" s="18"/>
      <c r="D1154" s="18"/>
      <c r="E1154" s="17"/>
      <c r="F1154" s="20"/>
      <c r="G1154" s="150"/>
      <c r="H1154" s="451"/>
      <c r="J1154" s="23" t="e">
        <f>H1154*J1161/H1161</f>
        <v>#DIV/0!</v>
      </c>
      <c r="L1154" s="41">
        <f t="shared" si="179"/>
        <v>9</v>
      </c>
      <c r="M1154" s="39">
        <f t="shared" si="181"/>
        <v>3</v>
      </c>
      <c r="N1154" s="39">
        <f t="shared" si="180"/>
        <v>0</v>
      </c>
    </row>
    <row r="1155" spans="1:14" s="1" customFormat="1" ht="11.5" hidden="1" customHeight="1" x14ac:dyDescent="0.35">
      <c r="A1155" s="19"/>
      <c r="B1155" s="18"/>
      <c r="C1155" s="18"/>
      <c r="D1155" s="18"/>
      <c r="E1155" s="17"/>
      <c r="F1155" s="20"/>
      <c r="G1155" s="21"/>
      <c r="H1155" s="451"/>
      <c r="J1155" s="23" t="e">
        <f>H1155*J1161/H1161</f>
        <v>#DIV/0!</v>
      </c>
      <c r="L1155" s="41">
        <f t="shared" si="179"/>
        <v>9</v>
      </c>
      <c r="M1155" s="39">
        <f t="shared" si="181"/>
        <v>3</v>
      </c>
      <c r="N1155" s="39">
        <f t="shared" si="180"/>
        <v>0</v>
      </c>
    </row>
    <row r="1156" spans="1:14" s="1" customFormat="1" ht="11.5" hidden="1" customHeight="1" x14ac:dyDescent="0.25">
      <c r="A1156" s="17"/>
      <c r="B1156" s="18"/>
      <c r="C1156" s="18"/>
      <c r="D1156" s="18"/>
      <c r="E1156" s="17"/>
      <c r="F1156" s="28"/>
      <c r="G1156" s="21"/>
      <c r="H1156" s="451"/>
      <c r="J1156" s="23" t="e">
        <f>H1156*J1161/H1161</f>
        <v>#DIV/0!</v>
      </c>
      <c r="L1156" s="41">
        <f t="shared" si="179"/>
        <v>9</v>
      </c>
      <c r="M1156" s="39">
        <f t="shared" si="181"/>
        <v>3</v>
      </c>
      <c r="N1156" s="39">
        <f t="shared" si="180"/>
        <v>0</v>
      </c>
    </row>
    <row r="1157" spans="1:14" s="1" customFormat="1" ht="11.5" hidden="1" customHeight="1" x14ac:dyDescent="0.35">
      <c r="A1157" s="19"/>
      <c r="B1157" s="18"/>
      <c r="C1157" s="18"/>
      <c r="D1157" s="18"/>
      <c r="E1157" s="17"/>
      <c r="F1157" s="20"/>
      <c r="G1157" s="21"/>
      <c r="H1157" s="451"/>
      <c r="J1157" s="23" t="e">
        <f>H1157*J1161/H1161</f>
        <v>#DIV/0!</v>
      </c>
      <c r="L1157" s="41">
        <f t="shared" si="179"/>
        <v>9</v>
      </c>
      <c r="M1157" s="39">
        <f t="shared" si="181"/>
        <v>3</v>
      </c>
      <c r="N1157" s="39">
        <f t="shared" si="180"/>
        <v>0</v>
      </c>
    </row>
    <row r="1158" spans="1:14" s="1" customFormat="1" ht="11.5" hidden="1" customHeight="1" x14ac:dyDescent="0.25">
      <c r="A1158" s="17"/>
      <c r="B1158" s="18"/>
      <c r="C1158" s="18"/>
      <c r="D1158" s="18"/>
      <c r="E1158" s="17"/>
      <c r="F1158" s="28"/>
      <c r="G1158" s="21"/>
      <c r="H1158" s="451"/>
      <c r="J1158" s="23" t="e">
        <f>H1158*J1161/H1161</f>
        <v>#DIV/0!</v>
      </c>
      <c r="L1158" s="41">
        <f t="shared" si="179"/>
        <v>9</v>
      </c>
      <c r="M1158" s="39">
        <f t="shared" si="181"/>
        <v>3</v>
      </c>
      <c r="N1158" s="39">
        <f t="shared" si="180"/>
        <v>0</v>
      </c>
    </row>
    <row r="1159" spans="1:14" s="1" customFormat="1" ht="11.5" hidden="1" customHeight="1" x14ac:dyDescent="0.35">
      <c r="A1159" s="19"/>
      <c r="B1159" s="18"/>
      <c r="C1159" s="18"/>
      <c r="D1159" s="18"/>
      <c r="E1159" s="17"/>
      <c r="F1159" s="20"/>
      <c r="G1159" s="21"/>
      <c r="H1159" s="451"/>
      <c r="J1159" s="23" t="e">
        <f>H1159*J1161/H1161</f>
        <v>#DIV/0!</v>
      </c>
      <c r="L1159" s="41">
        <f t="shared" si="179"/>
        <v>9</v>
      </c>
      <c r="M1159" s="39">
        <f t="shared" si="181"/>
        <v>3</v>
      </c>
      <c r="N1159" s="39">
        <f t="shared" si="180"/>
        <v>0</v>
      </c>
    </row>
    <row r="1160" spans="1:14" s="1" customFormat="1" ht="11.5" hidden="1" customHeight="1" x14ac:dyDescent="0.35">
      <c r="A1160" s="19"/>
      <c r="B1160" s="18"/>
      <c r="C1160" s="18"/>
      <c r="D1160" s="18"/>
      <c r="E1160" s="17"/>
      <c r="F1160" s="20"/>
      <c r="G1160" s="21"/>
      <c r="H1160" s="451"/>
      <c r="J1160" s="23" t="e">
        <f>H1160*J1161/H1161</f>
        <v>#DIV/0!</v>
      </c>
      <c r="L1160" s="41">
        <f t="shared" si="179"/>
        <v>9</v>
      </c>
      <c r="M1160" s="39">
        <f t="shared" si="181"/>
        <v>3</v>
      </c>
      <c r="N1160" s="39">
        <f t="shared" si="180"/>
        <v>0</v>
      </c>
    </row>
    <row r="1161" spans="1:14" ht="11.5" customHeight="1" x14ac:dyDescent="0.35">
      <c r="A1161" s="291"/>
      <c r="B1161" s="292">
        <f>SUBTOTAL(9,B1143:B1160)</f>
        <v>25.529999999999998</v>
      </c>
      <c r="C1161" s="292">
        <f t="shared" ref="C1161:E1161" si="182">SUBTOTAL(9,C1143:C1160)</f>
        <v>15.64</v>
      </c>
      <c r="D1161" s="292">
        <f t="shared" si="182"/>
        <v>132.03</v>
      </c>
      <c r="E1161" s="293">
        <f t="shared" si="182"/>
        <v>760</v>
      </c>
      <c r="F1161" s="294" t="s">
        <v>18</v>
      </c>
      <c r="G1161" s="295"/>
      <c r="H1161" s="452"/>
      <c r="J1161" s="32">
        <f>D1140</f>
        <v>132</v>
      </c>
      <c r="L1161" s="290">
        <f t="shared" si="179"/>
        <v>9</v>
      </c>
      <c r="M1161" s="287">
        <f t="shared" si="181"/>
        <v>3</v>
      </c>
      <c r="N1161" s="287">
        <v>1</v>
      </c>
    </row>
    <row r="1162" spans="1:14" ht="6.75" customHeight="1" x14ac:dyDescent="0.35">
      <c r="A1162" s="297"/>
      <c r="B1162" s="298"/>
      <c r="C1162" s="298"/>
      <c r="D1162" s="298"/>
      <c r="E1162" s="299"/>
      <c r="F1162" s="300"/>
      <c r="G1162" s="301"/>
      <c r="H1162" s="302"/>
      <c r="J1162" s="38"/>
      <c r="L1162" s="290">
        <f t="shared" si="179"/>
        <v>9</v>
      </c>
      <c r="M1162" s="287">
        <f t="shared" si="181"/>
        <v>3</v>
      </c>
      <c r="N1162" s="287">
        <v>1</v>
      </c>
    </row>
    <row r="1163" spans="1:14" s="1" customFormat="1" ht="21" hidden="1" x14ac:dyDescent="0.35">
      <c r="A1163" s="14"/>
      <c r="B1163" s="14"/>
      <c r="C1163" s="14"/>
      <c r="D1163" s="427">
        <f>х!H$12</f>
        <v>125</v>
      </c>
      <c r="E1163" s="428"/>
      <c r="F1163" s="429" t="str">
        <f>х!I$12</f>
        <v>Абонемент платного питания №4 (СОШ № 9 (5-11))</v>
      </c>
      <c r="G1163" s="430"/>
      <c r="H1163" s="430"/>
      <c r="I1163" s="13"/>
      <c r="J1163" s="13"/>
      <c r="K1163" s="13"/>
      <c r="L1163" s="40">
        <f>L1140+1</f>
        <v>10</v>
      </c>
      <c r="M1163" s="39">
        <f t="shared" si="181"/>
        <v>3</v>
      </c>
      <c r="N1163" s="39">
        <v>1</v>
      </c>
    </row>
    <row r="1164" spans="1:14" s="1" customFormat="1" ht="11.5" hidden="1" customHeight="1" x14ac:dyDescent="0.35">
      <c r="A1164" s="431" t="s">
        <v>3</v>
      </c>
      <c r="B1164" s="432" t="s">
        <v>4</v>
      </c>
      <c r="C1164" s="432"/>
      <c r="D1164" s="432"/>
      <c r="E1164" s="433" t="s">
        <v>5</v>
      </c>
      <c r="F1164" s="434" t="s">
        <v>6</v>
      </c>
      <c r="G1164" s="435" t="s">
        <v>7</v>
      </c>
      <c r="H1164" s="436" t="s">
        <v>8</v>
      </c>
      <c r="L1164" s="41">
        <f>L1163</f>
        <v>10</v>
      </c>
      <c r="M1164" s="39">
        <f t="shared" si="181"/>
        <v>3</v>
      </c>
      <c r="N1164" s="39">
        <v>1</v>
      </c>
    </row>
    <row r="1165" spans="1:14" s="1" customFormat="1" ht="11.5" hidden="1" customHeight="1" x14ac:dyDescent="0.35">
      <c r="A1165" s="431"/>
      <c r="B1165" s="15" t="s">
        <v>9</v>
      </c>
      <c r="C1165" s="16" t="s">
        <v>10</v>
      </c>
      <c r="D1165" s="16" t="s">
        <v>11</v>
      </c>
      <c r="E1165" s="433"/>
      <c r="F1165" s="434"/>
      <c r="G1165" s="435"/>
      <c r="H1165" s="436"/>
      <c r="L1165" s="41">
        <f t="shared" ref="L1165:L1185" si="183">L1164</f>
        <v>10</v>
      </c>
      <c r="M1165" s="39">
        <f t="shared" si="181"/>
        <v>3</v>
      </c>
      <c r="N1165" s="39">
        <v>1</v>
      </c>
    </row>
    <row r="1166" spans="1:14" s="1" customFormat="1" ht="11.5" hidden="1" customHeight="1" x14ac:dyDescent="0.35">
      <c r="A1166" s="50">
        <v>520</v>
      </c>
      <c r="B1166" s="51">
        <v>9.7200000000000006</v>
      </c>
      <c r="C1166" s="51">
        <v>11.71</v>
      </c>
      <c r="D1166" s="51">
        <v>7.65</v>
      </c>
      <c r="E1166" s="50">
        <v>175.12</v>
      </c>
      <c r="F1166" s="52" t="s">
        <v>335</v>
      </c>
      <c r="G1166" s="147">
        <v>60</v>
      </c>
      <c r="H1166" s="453">
        <f>D1163</f>
        <v>125</v>
      </c>
      <c r="J1166" s="23" t="e">
        <f>H1166*J1184/H1184</f>
        <v>#DIV/0!</v>
      </c>
      <c r="L1166" s="41">
        <f t="shared" si="183"/>
        <v>10</v>
      </c>
      <c r="M1166" s="39">
        <f t="shared" si="181"/>
        <v>3</v>
      </c>
      <c r="N1166" s="39" t="str">
        <f>F1166</f>
        <v>Котлета особая из кур 60 (кура)</v>
      </c>
    </row>
    <row r="1167" spans="1:14" s="1" customFormat="1" ht="11.5" hidden="1" customHeight="1" x14ac:dyDescent="0.35">
      <c r="A1167" s="50">
        <v>528</v>
      </c>
      <c r="B1167" s="51">
        <v>0.25</v>
      </c>
      <c r="C1167" s="51">
        <v>0.62</v>
      </c>
      <c r="D1167" s="51">
        <v>1.94</v>
      </c>
      <c r="E1167" s="50">
        <v>14</v>
      </c>
      <c r="F1167" s="52" t="s">
        <v>122</v>
      </c>
      <c r="G1167" s="147">
        <v>30</v>
      </c>
      <c r="H1167" s="451"/>
      <c r="J1167" s="23" t="e">
        <f>H1167*J1184/H1184</f>
        <v>#DIV/0!</v>
      </c>
      <c r="L1167" s="41">
        <f t="shared" si="183"/>
        <v>10</v>
      </c>
      <c r="M1167" s="39">
        <f t="shared" si="181"/>
        <v>3</v>
      </c>
      <c r="N1167" s="39" t="str">
        <f t="shared" ref="N1167:N1183" si="184">F1167</f>
        <v>Соус красный основной 30</v>
      </c>
    </row>
    <row r="1168" spans="1:14" s="1" customFormat="1" ht="11.5" hidden="1" customHeight="1" x14ac:dyDescent="0.35">
      <c r="A1168" s="54" t="s">
        <v>123</v>
      </c>
      <c r="B1168" s="51">
        <v>7.22</v>
      </c>
      <c r="C1168" s="51">
        <v>12.6</v>
      </c>
      <c r="D1168" s="51">
        <v>35.380000000000003</v>
      </c>
      <c r="E1168" s="50">
        <v>272</v>
      </c>
      <c r="F1168" s="52" t="s">
        <v>124</v>
      </c>
      <c r="G1168" s="147">
        <v>150</v>
      </c>
      <c r="H1168" s="451"/>
      <c r="J1168" s="23" t="e">
        <f>H1168*J1184/H1184</f>
        <v>#DIV/0!</v>
      </c>
      <c r="L1168" s="41">
        <f t="shared" si="183"/>
        <v>10</v>
      </c>
      <c r="M1168" s="39">
        <f t="shared" si="181"/>
        <v>3</v>
      </c>
      <c r="N1168" s="39" t="str">
        <f t="shared" si="184"/>
        <v>Каша гречневая рассыпчатая 150</v>
      </c>
    </row>
    <row r="1169" spans="1:14" s="1" customFormat="1" ht="11.5" hidden="1" customHeight="1" x14ac:dyDescent="0.35">
      <c r="A1169" s="50">
        <v>628</v>
      </c>
      <c r="B1169" s="51">
        <v>0.1</v>
      </c>
      <c r="C1169" s="51">
        <v>0.03</v>
      </c>
      <c r="D1169" s="51">
        <v>15.28</v>
      </c>
      <c r="E1169" s="50">
        <v>62</v>
      </c>
      <c r="F1169" s="52" t="s">
        <v>241</v>
      </c>
      <c r="G1169" s="148">
        <v>215</v>
      </c>
      <c r="H1169" s="451"/>
      <c r="J1169" s="23" t="e">
        <f>H1169*J1184/H1184</f>
        <v>#DIV/0!</v>
      </c>
      <c r="L1169" s="41">
        <f t="shared" si="183"/>
        <v>10</v>
      </c>
      <c r="M1169" s="39">
        <f t="shared" si="181"/>
        <v>3</v>
      </c>
      <c r="N1169" s="39" t="str">
        <f t="shared" si="184"/>
        <v>Чай с сахаром 200/15</v>
      </c>
    </row>
    <row r="1170" spans="1:14" s="1" customFormat="1" ht="11.5" hidden="1" customHeight="1" x14ac:dyDescent="0.35">
      <c r="A1170" s="60" t="s">
        <v>125</v>
      </c>
      <c r="B1170" s="61">
        <v>5</v>
      </c>
      <c r="C1170" s="61">
        <v>4.43</v>
      </c>
      <c r="D1170" s="61">
        <v>43.54</v>
      </c>
      <c r="E1170" s="62">
        <v>238</v>
      </c>
      <c r="F1170" s="63" t="s">
        <v>126</v>
      </c>
      <c r="G1170" s="158">
        <v>75</v>
      </c>
      <c r="H1170" s="451"/>
      <c r="J1170" s="23" t="e">
        <f>H1170*J1184/H1184</f>
        <v>#DIV/0!</v>
      </c>
      <c r="L1170" s="41">
        <f t="shared" si="183"/>
        <v>10</v>
      </c>
      <c r="M1170" s="39">
        <f t="shared" si="181"/>
        <v>3</v>
      </c>
      <c r="N1170" s="39" t="str">
        <f t="shared" si="184"/>
        <v>Манник 75</v>
      </c>
    </row>
    <row r="1171" spans="1:14" s="1" customFormat="1" ht="11.5" hidden="1" customHeight="1" x14ac:dyDescent="0.35">
      <c r="A1171" s="54" t="s">
        <v>16</v>
      </c>
      <c r="B1171" s="51">
        <v>1.65</v>
      </c>
      <c r="C1171" s="51">
        <v>0.3</v>
      </c>
      <c r="D1171" s="51">
        <v>8.35</v>
      </c>
      <c r="E1171" s="50">
        <v>44</v>
      </c>
      <c r="F1171" s="52" t="s">
        <v>17</v>
      </c>
      <c r="G1171" s="147">
        <v>25</v>
      </c>
      <c r="H1171" s="451"/>
      <c r="J1171" s="23" t="e">
        <f>H1171*J1184/H1184</f>
        <v>#DIV/0!</v>
      </c>
      <c r="L1171" s="41">
        <f t="shared" si="183"/>
        <v>10</v>
      </c>
      <c r="M1171" s="39">
        <f t="shared" si="181"/>
        <v>3</v>
      </c>
      <c r="N1171" s="39" t="str">
        <f t="shared" si="184"/>
        <v>Хлеб  ржаной 25</v>
      </c>
    </row>
    <row r="1172" spans="1:14" s="1" customFormat="1" ht="11.5" hidden="1" customHeight="1" x14ac:dyDescent="0.35">
      <c r="A1172" s="54"/>
      <c r="B1172" s="65"/>
      <c r="C1172" s="65"/>
      <c r="D1172" s="65"/>
      <c r="E1172" s="66"/>
      <c r="F1172" s="67"/>
      <c r="G1172" s="67"/>
      <c r="H1172" s="451"/>
      <c r="J1172" s="23" t="e">
        <f>H1172*J1184/H1184</f>
        <v>#DIV/0!</v>
      </c>
      <c r="L1172" s="41">
        <f t="shared" si="183"/>
        <v>10</v>
      </c>
      <c r="M1172" s="39">
        <f t="shared" si="181"/>
        <v>3</v>
      </c>
      <c r="N1172" s="39">
        <f t="shared" si="184"/>
        <v>0</v>
      </c>
    </row>
    <row r="1173" spans="1:14" s="1" customFormat="1" ht="11.5" hidden="1" customHeight="1" x14ac:dyDescent="0.35">
      <c r="A1173" s="19"/>
      <c r="B1173" s="18"/>
      <c r="C1173" s="18"/>
      <c r="D1173" s="18"/>
      <c r="E1173" s="17"/>
      <c r="F1173" s="20"/>
      <c r="G1173" s="149"/>
      <c r="H1173" s="451"/>
      <c r="J1173" s="23" t="e">
        <f>H1173*J1184/H1184</f>
        <v>#DIV/0!</v>
      </c>
      <c r="L1173" s="41">
        <f t="shared" si="183"/>
        <v>10</v>
      </c>
      <c r="M1173" s="39">
        <f t="shared" si="181"/>
        <v>3</v>
      </c>
      <c r="N1173" s="39">
        <f t="shared" si="184"/>
        <v>0</v>
      </c>
    </row>
    <row r="1174" spans="1:14" s="1" customFormat="1" ht="11.5" hidden="1" customHeight="1" x14ac:dyDescent="0.35">
      <c r="A1174" s="19"/>
      <c r="B1174" s="25"/>
      <c r="C1174" s="25"/>
      <c r="D1174" s="25"/>
      <c r="E1174" s="26"/>
      <c r="F1174" s="27"/>
      <c r="G1174" s="142"/>
      <c r="H1174" s="451"/>
      <c r="J1174" s="23" t="e">
        <f>H1174*J1184/H1184</f>
        <v>#DIV/0!</v>
      </c>
      <c r="L1174" s="41">
        <f t="shared" si="183"/>
        <v>10</v>
      </c>
      <c r="M1174" s="39">
        <f t="shared" si="181"/>
        <v>3</v>
      </c>
      <c r="N1174" s="39">
        <f t="shared" si="184"/>
        <v>0</v>
      </c>
    </row>
    <row r="1175" spans="1:14" s="1" customFormat="1" ht="11.5" hidden="1" customHeight="1" x14ac:dyDescent="0.35">
      <c r="A1175" s="17"/>
      <c r="B1175" s="18"/>
      <c r="C1175" s="18"/>
      <c r="D1175" s="18"/>
      <c r="E1175" s="17"/>
      <c r="F1175" s="20"/>
      <c r="G1175" s="149"/>
      <c r="H1175" s="451"/>
      <c r="J1175" s="23" t="e">
        <f>H1175*J1184/H1184</f>
        <v>#DIV/0!</v>
      </c>
      <c r="L1175" s="41">
        <f t="shared" si="183"/>
        <v>10</v>
      </c>
      <c r="M1175" s="39">
        <f t="shared" si="181"/>
        <v>3</v>
      </c>
      <c r="N1175" s="39">
        <f t="shared" si="184"/>
        <v>0</v>
      </c>
    </row>
    <row r="1176" spans="1:14" s="1" customFormat="1" ht="11.5" hidden="1" customHeight="1" x14ac:dyDescent="0.35">
      <c r="A1176" s="17"/>
      <c r="B1176" s="18"/>
      <c r="C1176" s="18"/>
      <c r="D1176" s="18"/>
      <c r="E1176" s="17"/>
      <c r="F1176" s="20"/>
      <c r="G1176" s="150"/>
      <c r="H1176" s="451"/>
      <c r="J1176" s="23" t="e">
        <f>H1176*J1184/H1184</f>
        <v>#DIV/0!</v>
      </c>
      <c r="L1176" s="41">
        <f t="shared" si="183"/>
        <v>10</v>
      </c>
      <c r="M1176" s="39">
        <f t="shared" si="181"/>
        <v>3</v>
      </c>
      <c r="N1176" s="39">
        <f t="shared" si="184"/>
        <v>0</v>
      </c>
    </row>
    <row r="1177" spans="1:14" s="1" customFormat="1" ht="11.5" hidden="1" customHeight="1" x14ac:dyDescent="0.35">
      <c r="A1177" s="17"/>
      <c r="B1177" s="18"/>
      <c r="C1177" s="18"/>
      <c r="D1177" s="18"/>
      <c r="E1177" s="17"/>
      <c r="F1177" s="20"/>
      <c r="G1177" s="150"/>
      <c r="H1177" s="451"/>
      <c r="J1177" s="23" t="e">
        <f>H1177*J1184/H1184</f>
        <v>#DIV/0!</v>
      </c>
      <c r="L1177" s="41">
        <f t="shared" si="183"/>
        <v>10</v>
      </c>
      <c r="M1177" s="39">
        <f t="shared" si="181"/>
        <v>3</v>
      </c>
      <c r="N1177" s="39">
        <f t="shared" si="184"/>
        <v>0</v>
      </c>
    </row>
    <row r="1178" spans="1:14" s="1" customFormat="1" ht="11.5" hidden="1" customHeight="1" x14ac:dyDescent="0.35">
      <c r="A1178" s="19"/>
      <c r="B1178" s="18"/>
      <c r="C1178" s="18"/>
      <c r="D1178" s="18"/>
      <c r="E1178" s="17"/>
      <c r="F1178" s="20"/>
      <c r="G1178" s="149"/>
      <c r="H1178" s="451"/>
      <c r="J1178" s="23" t="e">
        <f>H1178*J1184/H1184</f>
        <v>#DIV/0!</v>
      </c>
      <c r="L1178" s="41">
        <f t="shared" si="183"/>
        <v>10</v>
      </c>
      <c r="M1178" s="39">
        <f t="shared" si="181"/>
        <v>3</v>
      </c>
      <c r="N1178" s="39">
        <f t="shared" si="184"/>
        <v>0</v>
      </c>
    </row>
    <row r="1179" spans="1:14" s="1" customFormat="1" ht="11.5" hidden="1" customHeight="1" x14ac:dyDescent="0.25">
      <c r="A1179" s="17"/>
      <c r="B1179" s="18"/>
      <c r="C1179" s="18"/>
      <c r="D1179" s="18"/>
      <c r="E1179" s="17"/>
      <c r="F1179" s="28"/>
      <c r="G1179" s="149"/>
      <c r="H1179" s="451"/>
      <c r="J1179" s="23" t="e">
        <f>H1179*J1184/H1184</f>
        <v>#DIV/0!</v>
      </c>
      <c r="L1179" s="41">
        <f t="shared" si="183"/>
        <v>10</v>
      </c>
      <c r="M1179" s="39">
        <f t="shared" si="181"/>
        <v>3</v>
      </c>
      <c r="N1179" s="39">
        <f t="shared" si="184"/>
        <v>0</v>
      </c>
    </row>
    <row r="1180" spans="1:14" s="1" customFormat="1" ht="11.5" hidden="1" customHeight="1" x14ac:dyDescent="0.35">
      <c r="A1180" s="19"/>
      <c r="B1180" s="18"/>
      <c r="C1180" s="18"/>
      <c r="D1180" s="18"/>
      <c r="E1180" s="17"/>
      <c r="F1180" s="20"/>
      <c r="G1180" s="149"/>
      <c r="H1180" s="451"/>
      <c r="J1180" s="23" t="e">
        <f>H1180*J1184/H1184</f>
        <v>#DIV/0!</v>
      </c>
      <c r="L1180" s="41">
        <f t="shared" si="183"/>
        <v>10</v>
      </c>
      <c r="M1180" s="39">
        <f t="shared" si="181"/>
        <v>3</v>
      </c>
      <c r="N1180" s="39">
        <f t="shared" si="184"/>
        <v>0</v>
      </c>
    </row>
    <row r="1181" spans="1:14" s="1" customFormat="1" ht="11.5" hidden="1" customHeight="1" x14ac:dyDescent="0.25">
      <c r="A1181" s="17"/>
      <c r="B1181" s="18"/>
      <c r="C1181" s="18"/>
      <c r="D1181" s="18"/>
      <c r="E1181" s="17"/>
      <c r="F1181" s="28"/>
      <c r="G1181" s="149"/>
      <c r="H1181" s="451"/>
      <c r="J1181" s="23" t="e">
        <f>H1181*J1184/H1184</f>
        <v>#DIV/0!</v>
      </c>
      <c r="L1181" s="41">
        <f t="shared" si="183"/>
        <v>10</v>
      </c>
      <c r="M1181" s="39">
        <f t="shared" si="181"/>
        <v>3</v>
      </c>
      <c r="N1181" s="39">
        <f t="shared" si="184"/>
        <v>0</v>
      </c>
    </row>
    <row r="1182" spans="1:14" s="1" customFormat="1" ht="11.5" hidden="1" customHeight="1" x14ac:dyDescent="0.35">
      <c r="A1182" s="19"/>
      <c r="B1182" s="18"/>
      <c r="C1182" s="18"/>
      <c r="D1182" s="18"/>
      <c r="E1182" s="17"/>
      <c r="F1182" s="20"/>
      <c r="G1182" s="149"/>
      <c r="H1182" s="451"/>
      <c r="J1182" s="23" t="e">
        <f>H1182*J1184/H1184</f>
        <v>#DIV/0!</v>
      </c>
      <c r="L1182" s="41">
        <f t="shared" si="183"/>
        <v>10</v>
      </c>
      <c r="M1182" s="39">
        <f t="shared" si="181"/>
        <v>3</v>
      </c>
      <c r="N1182" s="39">
        <f t="shared" si="184"/>
        <v>0</v>
      </c>
    </row>
    <row r="1183" spans="1:14" s="1" customFormat="1" ht="11.5" hidden="1" customHeight="1" x14ac:dyDescent="0.35">
      <c r="A1183" s="19"/>
      <c r="B1183" s="18"/>
      <c r="C1183" s="18"/>
      <c r="D1183" s="18"/>
      <c r="E1183" s="17"/>
      <c r="F1183" s="20"/>
      <c r="G1183" s="149"/>
      <c r="H1183" s="451"/>
      <c r="J1183" s="23" t="e">
        <f>H1183*J1184/H1184</f>
        <v>#DIV/0!</v>
      </c>
      <c r="L1183" s="41">
        <f t="shared" si="183"/>
        <v>10</v>
      </c>
      <c r="M1183" s="39">
        <f t="shared" si="181"/>
        <v>3</v>
      </c>
      <c r="N1183" s="39">
        <f t="shared" si="184"/>
        <v>0</v>
      </c>
    </row>
    <row r="1184" spans="1:14" s="1" customFormat="1" ht="11.5" hidden="1" customHeight="1" x14ac:dyDescent="0.35">
      <c r="A1184" s="19"/>
      <c r="B1184" s="65">
        <f>SUBTOTAL(9,B1166:B1183)</f>
        <v>0</v>
      </c>
      <c r="C1184" s="65">
        <f t="shared" ref="C1184:E1184" si="185">SUBTOTAL(9,C1166:C1183)</f>
        <v>0</v>
      </c>
      <c r="D1184" s="65">
        <f t="shared" si="185"/>
        <v>0</v>
      </c>
      <c r="E1184" s="66">
        <f t="shared" si="185"/>
        <v>0</v>
      </c>
      <c r="F1184" s="29" t="s">
        <v>18</v>
      </c>
      <c r="G1184" s="142"/>
      <c r="H1184" s="454"/>
      <c r="J1184" s="32">
        <f>D1163</f>
        <v>125</v>
      </c>
      <c r="L1184" s="41">
        <f t="shared" si="183"/>
        <v>10</v>
      </c>
      <c r="M1184" s="39">
        <f t="shared" si="181"/>
        <v>3</v>
      </c>
      <c r="N1184" s="39">
        <v>1</v>
      </c>
    </row>
    <row r="1185" spans="1:14" s="1" customFormat="1" ht="11.5" hidden="1" customHeight="1" x14ac:dyDescent="0.35">
      <c r="A1185" s="33"/>
      <c r="B1185" s="34"/>
      <c r="C1185" s="34"/>
      <c r="D1185" s="34"/>
      <c r="E1185" s="35"/>
      <c r="F1185" s="36"/>
      <c r="G1185" s="37"/>
      <c r="H1185" s="38"/>
      <c r="J1185" s="38"/>
      <c r="L1185" s="41">
        <f t="shared" si="183"/>
        <v>10</v>
      </c>
      <c r="M1185" s="39">
        <f t="shared" si="181"/>
        <v>3</v>
      </c>
      <c r="N1185" s="39">
        <v>1</v>
      </c>
    </row>
    <row r="1186" spans="1:14" s="1" customFormat="1" ht="21" hidden="1" x14ac:dyDescent="0.35">
      <c r="A1186" s="14"/>
      <c r="B1186" s="14"/>
      <c r="C1186" s="14"/>
      <c r="D1186" s="427">
        <f>х!H$13</f>
        <v>79</v>
      </c>
      <c r="E1186" s="428"/>
      <c r="F1186" s="429" t="str">
        <f>х!I$13</f>
        <v>Абонемент платного питания №5 (Обед 5-11)</v>
      </c>
      <c r="G1186" s="430"/>
      <c r="H1186" s="430"/>
      <c r="I1186" s="13"/>
      <c r="J1186" s="13"/>
      <c r="K1186" s="13"/>
      <c r="L1186" s="40">
        <f>L1163+1</f>
        <v>11</v>
      </c>
      <c r="M1186" s="39">
        <f t="shared" si="181"/>
        <v>3</v>
      </c>
      <c r="N1186" s="39">
        <v>1</v>
      </c>
    </row>
    <row r="1187" spans="1:14" s="1" customFormat="1" ht="11.5" hidden="1" customHeight="1" x14ac:dyDescent="0.35">
      <c r="A1187" s="431" t="s">
        <v>3</v>
      </c>
      <c r="B1187" s="432" t="s">
        <v>4</v>
      </c>
      <c r="C1187" s="432"/>
      <c r="D1187" s="432"/>
      <c r="E1187" s="433" t="s">
        <v>5</v>
      </c>
      <c r="F1187" s="434" t="s">
        <v>6</v>
      </c>
      <c r="G1187" s="435" t="s">
        <v>7</v>
      </c>
      <c r="H1187" s="436" t="s">
        <v>8</v>
      </c>
      <c r="L1187" s="41">
        <f>L1186</f>
        <v>11</v>
      </c>
      <c r="M1187" s="39">
        <f t="shared" si="181"/>
        <v>3</v>
      </c>
      <c r="N1187" s="39">
        <v>1</v>
      </c>
    </row>
    <row r="1188" spans="1:14" s="1" customFormat="1" ht="11.5" hidden="1" customHeight="1" x14ac:dyDescent="0.35">
      <c r="A1188" s="431"/>
      <c r="B1188" s="15" t="s">
        <v>9</v>
      </c>
      <c r="C1188" s="16" t="s">
        <v>10</v>
      </c>
      <c r="D1188" s="16" t="s">
        <v>11</v>
      </c>
      <c r="E1188" s="433"/>
      <c r="F1188" s="434"/>
      <c r="G1188" s="435"/>
      <c r="H1188" s="436"/>
      <c r="L1188" s="41">
        <f t="shared" ref="L1188:L1208" si="186">L1187</f>
        <v>11</v>
      </c>
      <c r="M1188" s="39">
        <f t="shared" si="181"/>
        <v>3</v>
      </c>
      <c r="N1188" s="39">
        <v>1</v>
      </c>
    </row>
    <row r="1189" spans="1:14" s="1" customFormat="1" ht="11.5" hidden="1" customHeight="1" x14ac:dyDescent="0.35">
      <c r="A1189" s="50">
        <v>110</v>
      </c>
      <c r="B1189" s="51">
        <v>2.11</v>
      </c>
      <c r="C1189" s="51">
        <v>6.65</v>
      </c>
      <c r="D1189" s="51">
        <v>13.51</v>
      </c>
      <c r="E1189" s="50">
        <v>116</v>
      </c>
      <c r="F1189" s="52" t="s">
        <v>359</v>
      </c>
      <c r="G1189" s="147">
        <v>255</v>
      </c>
      <c r="H1189" s="453">
        <f>D1186</f>
        <v>79</v>
      </c>
      <c r="J1189" s="23" t="e">
        <f>H1189*J1207/H1207</f>
        <v>#DIV/0!</v>
      </c>
      <c r="L1189" s="41">
        <f t="shared" si="186"/>
        <v>11</v>
      </c>
      <c r="M1189" s="39">
        <f t="shared" si="181"/>
        <v>3</v>
      </c>
      <c r="N1189" s="39" t="str">
        <f>F1189</f>
        <v>Борщ с капустой и картофелем со сметаной 250/5 (СОШ_2018)</v>
      </c>
    </row>
    <row r="1190" spans="1:14" s="1" customFormat="1" ht="11.5" hidden="1" customHeight="1" x14ac:dyDescent="0.35">
      <c r="A1190" s="50">
        <v>588</v>
      </c>
      <c r="B1190" s="51">
        <v>0.44</v>
      </c>
      <c r="C1190" s="51">
        <v>0</v>
      </c>
      <c r="D1190" s="51">
        <v>28.88</v>
      </c>
      <c r="E1190" s="50">
        <v>119</v>
      </c>
      <c r="F1190" s="52" t="s">
        <v>363</v>
      </c>
      <c r="G1190" s="53">
        <v>200</v>
      </c>
      <c r="H1190" s="451"/>
      <c r="J1190" s="23" t="e">
        <f>H1190*J1207/H1207</f>
        <v>#DIV/0!</v>
      </c>
      <c r="L1190" s="41">
        <f t="shared" si="186"/>
        <v>11</v>
      </c>
      <c r="M1190" s="39">
        <f t="shared" si="181"/>
        <v>3</v>
      </c>
      <c r="N1190" s="39" t="str">
        <f t="shared" ref="N1190:N1206" si="187">F1190</f>
        <v>Компот из сухофруктов 200</v>
      </c>
    </row>
    <row r="1191" spans="1:14" s="1" customFormat="1" ht="11.5" hidden="1" customHeight="1" x14ac:dyDescent="0.35">
      <c r="A1191" s="50">
        <v>417</v>
      </c>
      <c r="B1191" s="51">
        <v>5.48</v>
      </c>
      <c r="C1191" s="51">
        <v>1.8</v>
      </c>
      <c r="D1191" s="51">
        <v>46.35</v>
      </c>
      <c r="E1191" s="50">
        <v>217</v>
      </c>
      <c r="F1191" s="52" t="s">
        <v>339</v>
      </c>
      <c r="G1191" s="159">
        <v>75</v>
      </c>
      <c r="H1191" s="451"/>
      <c r="J1191" s="23" t="e">
        <f>H1191*J1207/H1207</f>
        <v>#DIV/0!</v>
      </c>
      <c r="L1191" s="41">
        <f t="shared" si="186"/>
        <v>11</v>
      </c>
      <c r="M1191" s="39">
        <f t="shared" si="181"/>
        <v>3</v>
      </c>
      <c r="N1191" s="39" t="str">
        <f t="shared" si="187"/>
        <v>Гребешок с повидлом 75</v>
      </c>
    </row>
    <row r="1192" spans="1:14" s="1" customFormat="1" ht="11.5" hidden="1" customHeight="1" x14ac:dyDescent="0.35">
      <c r="A1192" s="54" t="s">
        <v>16</v>
      </c>
      <c r="B1192" s="51">
        <v>3.95</v>
      </c>
      <c r="C1192" s="51">
        <v>0.5</v>
      </c>
      <c r="D1192" s="51">
        <v>24.15</v>
      </c>
      <c r="E1192" s="50">
        <v>118</v>
      </c>
      <c r="F1192" s="52" t="s">
        <v>348</v>
      </c>
      <c r="G1192" s="49">
        <v>50</v>
      </c>
      <c r="H1192" s="451"/>
      <c r="J1192" s="23" t="e">
        <f>H1192*J1207/H1207</f>
        <v>#DIV/0!</v>
      </c>
      <c r="L1192" s="41">
        <f t="shared" si="186"/>
        <v>11</v>
      </c>
      <c r="M1192" s="39">
        <f t="shared" si="181"/>
        <v>3</v>
      </c>
      <c r="N1192" s="39" t="str">
        <f t="shared" si="187"/>
        <v>Батон витаминизированный 50</v>
      </c>
    </row>
    <row r="1193" spans="1:14" s="1" customFormat="1" ht="11.5" hidden="1" customHeight="1" x14ac:dyDescent="0.35">
      <c r="A1193" s="17"/>
      <c r="B1193" s="18"/>
      <c r="C1193" s="18"/>
      <c r="D1193" s="19"/>
      <c r="E1193" s="17"/>
      <c r="F1193" s="20"/>
      <c r="G1193" s="157"/>
      <c r="H1193" s="451"/>
      <c r="J1193" s="23" t="e">
        <f>H1193*J1207/H1207</f>
        <v>#DIV/0!</v>
      </c>
      <c r="L1193" s="41">
        <f t="shared" si="186"/>
        <v>11</v>
      </c>
      <c r="M1193" s="39">
        <f t="shared" si="181"/>
        <v>3</v>
      </c>
      <c r="N1193" s="39">
        <f t="shared" si="187"/>
        <v>0</v>
      </c>
    </row>
    <row r="1194" spans="1:14" s="1" customFormat="1" ht="11.5" hidden="1" customHeight="1" x14ac:dyDescent="0.35">
      <c r="A1194" s="17"/>
      <c r="B1194" s="18"/>
      <c r="C1194" s="18"/>
      <c r="D1194" s="18"/>
      <c r="E1194" s="17"/>
      <c r="F1194" s="20"/>
      <c r="G1194" s="157"/>
      <c r="H1194" s="451"/>
      <c r="J1194" s="23" t="e">
        <f>H1194*J1207/H1207</f>
        <v>#DIV/0!</v>
      </c>
      <c r="L1194" s="41">
        <f t="shared" si="186"/>
        <v>11</v>
      </c>
      <c r="M1194" s="39">
        <f t="shared" si="181"/>
        <v>3</v>
      </c>
      <c r="N1194" s="39">
        <f t="shared" si="187"/>
        <v>0</v>
      </c>
    </row>
    <row r="1195" spans="1:14" s="1" customFormat="1" ht="11.5" hidden="1" customHeight="1" x14ac:dyDescent="0.35">
      <c r="A1195" s="17"/>
      <c r="B1195" s="18"/>
      <c r="C1195" s="18"/>
      <c r="D1195" s="18"/>
      <c r="E1195" s="17"/>
      <c r="F1195" s="20"/>
      <c r="G1195" s="156"/>
      <c r="H1195" s="451"/>
      <c r="J1195" s="23" t="e">
        <f>H1195*J1207/H1207</f>
        <v>#DIV/0!</v>
      </c>
      <c r="L1195" s="41">
        <f t="shared" si="186"/>
        <v>11</v>
      </c>
      <c r="M1195" s="39">
        <f t="shared" si="181"/>
        <v>3</v>
      </c>
      <c r="N1195" s="39">
        <f t="shared" si="187"/>
        <v>0</v>
      </c>
    </row>
    <row r="1196" spans="1:14" s="1" customFormat="1" ht="11.5" hidden="1" customHeight="1" x14ac:dyDescent="0.35">
      <c r="A1196" s="19"/>
      <c r="B1196" s="18"/>
      <c r="C1196" s="18"/>
      <c r="D1196" s="18"/>
      <c r="E1196" s="17"/>
      <c r="F1196" s="20"/>
      <c r="G1196" s="157"/>
      <c r="H1196" s="451"/>
      <c r="J1196" s="23" t="e">
        <f>H1196*J1207/H1207</f>
        <v>#DIV/0!</v>
      </c>
      <c r="L1196" s="41">
        <f t="shared" si="186"/>
        <v>11</v>
      </c>
      <c r="M1196" s="39">
        <f t="shared" si="181"/>
        <v>3</v>
      </c>
      <c r="N1196" s="39">
        <f t="shared" si="187"/>
        <v>0</v>
      </c>
    </row>
    <row r="1197" spans="1:14" s="1" customFormat="1" ht="11.5" hidden="1" customHeight="1" x14ac:dyDescent="0.35">
      <c r="A1197" s="19"/>
      <c r="B1197" s="25"/>
      <c r="C1197" s="25"/>
      <c r="D1197" s="25"/>
      <c r="E1197" s="26"/>
      <c r="F1197" s="125"/>
      <c r="G1197" s="160"/>
      <c r="H1197" s="451"/>
      <c r="J1197" s="23" t="e">
        <f>H1197*J1207/H1207</f>
        <v>#DIV/0!</v>
      </c>
      <c r="L1197" s="41">
        <f t="shared" si="186"/>
        <v>11</v>
      </c>
      <c r="M1197" s="39">
        <f t="shared" si="181"/>
        <v>3</v>
      </c>
      <c r="N1197" s="39">
        <f t="shared" si="187"/>
        <v>0</v>
      </c>
    </row>
    <row r="1198" spans="1:14" s="1" customFormat="1" ht="11.5" hidden="1" customHeight="1" x14ac:dyDescent="0.35">
      <c r="A1198" s="17"/>
      <c r="B1198" s="18"/>
      <c r="C1198" s="18"/>
      <c r="D1198" s="18"/>
      <c r="E1198" s="17"/>
      <c r="F1198" s="20"/>
      <c r="G1198" s="157"/>
      <c r="H1198" s="451"/>
      <c r="J1198" s="23" t="e">
        <f>H1198*J1207/H1207</f>
        <v>#DIV/0!</v>
      </c>
      <c r="L1198" s="41">
        <f t="shared" si="186"/>
        <v>11</v>
      </c>
      <c r="M1198" s="39">
        <f t="shared" si="181"/>
        <v>3</v>
      </c>
      <c r="N1198" s="39">
        <f t="shared" si="187"/>
        <v>0</v>
      </c>
    </row>
    <row r="1199" spans="1:14" s="1" customFormat="1" ht="11.5" hidden="1" customHeight="1" x14ac:dyDescent="0.35">
      <c r="A1199" s="17"/>
      <c r="B1199" s="18"/>
      <c r="C1199" s="18"/>
      <c r="D1199" s="18"/>
      <c r="E1199" s="17"/>
      <c r="F1199" s="20"/>
      <c r="G1199" s="24"/>
      <c r="H1199" s="451"/>
      <c r="J1199" s="23" t="e">
        <f>H1199*J1207/H1207</f>
        <v>#DIV/0!</v>
      </c>
      <c r="L1199" s="41">
        <f t="shared" si="186"/>
        <v>11</v>
      </c>
      <c r="M1199" s="39">
        <f t="shared" si="181"/>
        <v>3</v>
      </c>
      <c r="N1199" s="39">
        <f t="shared" si="187"/>
        <v>0</v>
      </c>
    </row>
    <row r="1200" spans="1:14" s="1" customFormat="1" ht="11.5" hidden="1" customHeight="1" x14ac:dyDescent="0.35">
      <c r="A1200" s="17"/>
      <c r="B1200" s="18"/>
      <c r="C1200" s="18"/>
      <c r="D1200" s="18"/>
      <c r="E1200" s="17"/>
      <c r="F1200" s="20"/>
      <c r="G1200" s="24"/>
      <c r="H1200" s="451"/>
      <c r="J1200" s="23" t="e">
        <f>H1200*J1207/H1207</f>
        <v>#DIV/0!</v>
      </c>
      <c r="L1200" s="41">
        <f t="shared" si="186"/>
        <v>11</v>
      </c>
      <c r="M1200" s="39">
        <f t="shared" si="181"/>
        <v>3</v>
      </c>
      <c r="N1200" s="39">
        <f t="shared" si="187"/>
        <v>0</v>
      </c>
    </row>
    <row r="1201" spans="1:14" s="1" customFormat="1" ht="11.5" hidden="1" customHeight="1" x14ac:dyDescent="0.35">
      <c r="A1201" s="19"/>
      <c r="B1201" s="18"/>
      <c r="C1201" s="18"/>
      <c r="D1201" s="18"/>
      <c r="E1201" s="17"/>
      <c r="F1201" s="20"/>
      <c r="G1201" s="21"/>
      <c r="H1201" s="451"/>
      <c r="J1201" s="23" t="e">
        <f>H1201*J1207/H1207</f>
        <v>#DIV/0!</v>
      </c>
      <c r="L1201" s="41">
        <f t="shared" si="186"/>
        <v>11</v>
      </c>
      <c r="M1201" s="39">
        <f t="shared" si="181"/>
        <v>3</v>
      </c>
      <c r="N1201" s="39">
        <f t="shared" si="187"/>
        <v>0</v>
      </c>
    </row>
    <row r="1202" spans="1:14" s="1" customFormat="1" ht="11.5" hidden="1" customHeight="1" x14ac:dyDescent="0.25">
      <c r="A1202" s="17"/>
      <c r="B1202" s="18"/>
      <c r="C1202" s="18"/>
      <c r="D1202" s="18"/>
      <c r="E1202" s="17"/>
      <c r="F1202" s="28"/>
      <c r="G1202" s="21"/>
      <c r="H1202" s="451"/>
      <c r="J1202" s="23" t="e">
        <f>H1202*J1207/H1207</f>
        <v>#DIV/0!</v>
      </c>
      <c r="L1202" s="41">
        <f t="shared" si="186"/>
        <v>11</v>
      </c>
      <c r="M1202" s="39">
        <f t="shared" si="181"/>
        <v>3</v>
      </c>
      <c r="N1202" s="39">
        <f t="shared" si="187"/>
        <v>0</v>
      </c>
    </row>
    <row r="1203" spans="1:14" s="1" customFormat="1" ht="11.5" hidden="1" customHeight="1" x14ac:dyDescent="0.35">
      <c r="A1203" s="19"/>
      <c r="B1203" s="18"/>
      <c r="C1203" s="18"/>
      <c r="D1203" s="18"/>
      <c r="E1203" s="17"/>
      <c r="F1203" s="20"/>
      <c r="G1203" s="21"/>
      <c r="H1203" s="451"/>
      <c r="J1203" s="23" t="e">
        <f>H1203*J1207/H1207</f>
        <v>#DIV/0!</v>
      </c>
      <c r="L1203" s="41">
        <f t="shared" si="186"/>
        <v>11</v>
      </c>
      <c r="M1203" s="39">
        <f t="shared" si="181"/>
        <v>3</v>
      </c>
      <c r="N1203" s="39">
        <f t="shared" si="187"/>
        <v>0</v>
      </c>
    </row>
    <row r="1204" spans="1:14" s="1" customFormat="1" ht="11.5" hidden="1" customHeight="1" x14ac:dyDescent="0.25">
      <c r="A1204" s="17"/>
      <c r="B1204" s="18"/>
      <c r="C1204" s="18"/>
      <c r="D1204" s="18"/>
      <c r="E1204" s="17"/>
      <c r="F1204" s="28"/>
      <c r="G1204" s="21"/>
      <c r="H1204" s="451"/>
      <c r="J1204" s="23" t="e">
        <f>H1204*J1207/H1207</f>
        <v>#DIV/0!</v>
      </c>
      <c r="L1204" s="41">
        <f t="shared" si="186"/>
        <v>11</v>
      </c>
      <c r="M1204" s="39">
        <f t="shared" si="181"/>
        <v>3</v>
      </c>
      <c r="N1204" s="39">
        <f t="shared" si="187"/>
        <v>0</v>
      </c>
    </row>
    <row r="1205" spans="1:14" s="1" customFormat="1" ht="11.5" hidden="1" customHeight="1" x14ac:dyDescent="0.35">
      <c r="A1205" s="19"/>
      <c r="B1205" s="18"/>
      <c r="C1205" s="18"/>
      <c r="D1205" s="18"/>
      <c r="E1205" s="17"/>
      <c r="F1205" s="20"/>
      <c r="G1205" s="21"/>
      <c r="H1205" s="451"/>
      <c r="J1205" s="23" t="e">
        <f>H1205*J1207/H1207</f>
        <v>#DIV/0!</v>
      </c>
      <c r="L1205" s="41">
        <f t="shared" si="186"/>
        <v>11</v>
      </c>
      <c r="M1205" s="39">
        <f t="shared" si="181"/>
        <v>3</v>
      </c>
      <c r="N1205" s="39">
        <f t="shared" si="187"/>
        <v>0</v>
      </c>
    </row>
    <row r="1206" spans="1:14" s="1" customFormat="1" ht="11.5" hidden="1" customHeight="1" x14ac:dyDescent="0.35">
      <c r="A1206" s="19"/>
      <c r="B1206" s="18"/>
      <c r="C1206" s="18"/>
      <c r="D1206" s="18"/>
      <c r="E1206" s="17"/>
      <c r="F1206" s="20"/>
      <c r="G1206" s="21"/>
      <c r="H1206" s="451"/>
      <c r="J1206" s="23" t="e">
        <f>H1206*J1207/H1207</f>
        <v>#DIV/0!</v>
      </c>
      <c r="L1206" s="41">
        <f t="shared" si="186"/>
        <v>11</v>
      </c>
      <c r="M1206" s="39">
        <f t="shared" si="181"/>
        <v>3</v>
      </c>
      <c r="N1206" s="39">
        <f t="shared" si="187"/>
        <v>0</v>
      </c>
    </row>
    <row r="1207" spans="1:14" s="1" customFormat="1" ht="11.5" hidden="1" customHeight="1" x14ac:dyDescent="0.35">
      <c r="A1207" s="19"/>
      <c r="B1207" s="25">
        <f>SUBTOTAL(9,B1189:B1206)</f>
        <v>0</v>
      </c>
      <c r="C1207" s="25">
        <f t="shared" ref="C1207" si="188">SUBTOTAL(9,C1189:C1206)</f>
        <v>0</v>
      </c>
      <c r="D1207" s="25">
        <f t="shared" ref="D1207" si="189">SUBTOTAL(9,D1189:D1206)</f>
        <v>0</v>
      </c>
      <c r="E1207" s="26">
        <f t="shared" ref="E1207" si="190">SUBTOTAL(9,E1189:E1206)</f>
        <v>0</v>
      </c>
      <c r="F1207" s="29" t="s">
        <v>18</v>
      </c>
      <c r="G1207" s="125"/>
      <c r="H1207" s="454"/>
      <c r="J1207" s="32">
        <f>D1186</f>
        <v>79</v>
      </c>
      <c r="L1207" s="41">
        <f t="shared" si="186"/>
        <v>11</v>
      </c>
      <c r="M1207" s="39">
        <f t="shared" si="181"/>
        <v>3</v>
      </c>
      <c r="N1207" s="39">
        <v>1</v>
      </c>
    </row>
    <row r="1208" spans="1:14" s="1" customFormat="1" ht="11.5" hidden="1" customHeight="1" x14ac:dyDescent="0.35">
      <c r="A1208" s="33"/>
      <c r="B1208" s="34"/>
      <c r="C1208" s="34"/>
      <c r="D1208" s="34"/>
      <c r="E1208" s="35"/>
      <c r="F1208" s="36"/>
      <c r="G1208" s="37"/>
      <c r="H1208" s="38"/>
      <c r="J1208" s="38"/>
      <c r="L1208" s="41">
        <f t="shared" si="186"/>
        <v>11</v>
      </c>
      <c r="M1208" s="39">
        <f t="shared" si="181"/>
        <v>3</v>
      </c>
      <c r="N1208" s="39">
        <v>1</v>
      </c>
    </row>
    <row r="1209" spans="1:14" s="1" customFormat="1" ht="21" hidden="1" x14ac:dyDescent="0.35">
      <c r="A1209" s="14"/>
      <c r="B1209" s="14"/>
      <c r="C1209" s="14"/>
      <c r="D1209" s="427">
        <f>х!H$14</f>
        <v>48</v>
      </c>
      <c r="E1209" s="428"/>
      <c r="F1209" s="429" t="str">
        <f>х!I$14</f>
        <v>Абонемент платного питания №6 (Полдник 1-4)</v>
      </c>
      <c r="G1209" s="430"/>
      <c r="H1209" s="430"/>
      <c r="I1209" s="13"/>
      <c r="J1209" s="13"/>
      <c r="K1209" s="13"/>
      <c r="L1209" s="40">
        <f>L1186+1</f>
        <v>12</v>
      </c>
      <c r="M1209" s="39">
        <f t="shared" si="181"/>
        <v>3</v>
      </c>
      <c r="N1209" s="39">
        <v>1</v>
      </c>
    </row>
    <row r="1210" spans="1:14" s="1" customFormat="1" ht="11.5" hidden="1" customHeight="1" x14ac:dyDescent="0.35">
      <c r="A1210" s="431" t="s">
        <v>3</v>
      </c>
      <c r="B1210" s="432" t="s">
        <v>4</v>
      </c>
      <c r="C1210" s="432"/>
      <c r="D1210" s="432"/>
      <c r="E1210" s="433" t="s">
        <v>5</v>
      </c>
      <c r="F1210" s="434" t="s">
        <v>6</v>
      </c>
      <c r="G1210" s="435" t="s">
        <v>7</v>
      </c>
      <c r="H1210" s="436" t="s">
        <v>8</v>
      </c>
      <c r="L1210" s="41">
        <f>L1209</f>
        <v>12</v>
      </c>
      <c r="M1210" s="39">
        <f t="shared" si="181"/>
        <v>3</v>
      </c>
      <c r="N1210" s="39">
        <v>1</v>
      </c>
    </row>
    <row r="1211" spans="1:14" s="1" customFormat="1" ht="11.5" hidden="1" customHeight="1" x14ac:dyDescent="0.35">
      <c r="A1211" s="431"/>
      <c r="B1211" s="15" t="s">
        <v>9</v>
      </c>
      <c r="C1211" s="16" t="s">
        <v>10</v>
      </c>
      <c r="D1211" s="16" t="s">
        <v>11</v>
      </c>
      <c r="E1211" s="433"/>
      <c r="F1211" s="434"/>
      <c r="G1211" s="435"/>
      <c r="H1211" s="436"/>
      <c r="L1211" s="41">
        <f t="shared" ref="L1211:L1231" si="191">L1210</f>
        <v>12</v>
      </c>
      <c r="M1211" s="39">
        <f t="shared" si="181"/>
        <v>3</v>
      </c>
      <c r="N1211" s="39">
        <v>1</v>
      </c>
    </row>
    <row r="1212" spans="1:14" s="1" customFormat="1" ht="11.5" hidden="1" customHeight="1" x14ac:dyDescent="0.35">
      <c r="A1212" s="90">
        <v>17</v>
      </c>
      <c r="B1212" s="91">
        <v>7.26</v>
      </c>
      <c r="C1212" s="91">
        <v>16.12</v>
      </c>
      <c r="D1212" s="91">
        <v>69.849999999999994</v>
      </c>
      <c r="E1212" s="92">
        <v>457.8</v>
      </c>
      <c r="F1212" s="93" t="s">
        <v>140</v>
      </c>
      <c r="G1212" s="161">
        <v>100</v>
      </c>
      <c r="H1212" s="453">
        <f>D1209</f>
        <v>48</v>
      </c>
      <c r="J1212" s="23" t="e">
        <f>H1212*J1230/H1230</f>
        <v>#DIV/0!</v>
      </c>
      <c r="L1212" s="41">
        <f t="shared" si="191"/>
        <v>12</v>
      </c>
      <c r="M1212" s="39">
        <f t="shared" si="181"/>
        <v>3</v>
      </c>
      <c r="N1212" s="39" t="str">
        <f>F1212</f>
        <v>Крендель сахарный 100</v>
      </c>
    </row>
    <row r="1213" spans="1:14" s="1" customFormat="1" ht="11.5" hidden="1" customHeight="1" x14ac:dyDescent="0.35">
      <c r="A1213" s="85" t="s">
        <v>16</v>
      </c>
      <c r="B1213" s="86">
        <v>1</v>
      </c>
      <c r="C1213" s="86"/>
      <c r="D1213" s="86">
        <v>20.2</v>
      </c>
      <c r="E1213" s="87">
        <v>85</v>
      </c>
      <c r="F1213" s="88" t="s">
        <v>139</v>
      </c>
      <c r="G1213" s="155">
        <v>200</v>
      </c>
      <c r="H1213" s="451"/>
      <c r="J1213" s="23" t="e">
        <f>H1213*J1230/H1230</f>
        <v>#DIV/0!</v>
      </c>
      <c r="L1213" s="41">
        <f t="shared" si="191"/>
        <v>12</v>
      </c>
      <c r="M1213" s="39">
        <f t="shared" ref="M1213:M1276" si="192">M1212</f>
        <v>3</v>
      </c>
      <c r="N1213" s="39" t="str">
        <f t="shared" ref="N1213:N1229" si="193">F1213</f>
        <v>Сок в ассортименте</v>
      </c>
    </row>
    <row r="1214" spans="1:14" s="1" customFormat="1" ht="11.5" hidden="1" customHeight="1" x14ac:dyDescent="0.35">
      <c r="A1214" s="17"/>
      <c r="B1214" s="18"/>
      <c r="C1214" s="18"/>
      <c r="D1214" s="18"/>
      <c r="E1214" s="17"/>
      <c r="F1214" s="20"/>
      <c r="G1214" s="156"/>
      <c r="H1214" s="451"/>
      <c r="J1214" s="23" t="e">
        <f>H1214*J1230/H1230</f>
        <v>#DIV/0!</v>
      </c>
      <c r="L1214" s="41">
        <f t="shared" si="191"/>
        <v>12</v>
      </c>
      <c r="M1214" s="39">
        <f t="shared" si="192"/>
        <v>3</v>
      </c>
      <c r="N1214" s="39">
        <f t="shared" si="193"/>
        <v>0</v>
      </c>
    </row>
    <row r="1215" spans="1:14" s="1" customFormat="1" ht="11.5" hidden="1" customHeight="1" x14ac:dyDescent="0.35">
      <c r="A1215" s="19"/>
      <c r="B1215" s="18"/>
      <c r="C1215" s="18"/>
      <c r="D1215" s="18"/>
      <c r="E1215" s="17"/>
      <c r="F1215" s="20"/>
      <c r="G1215" s="157"/>
      <c r="H1215" s="451"/>
      <c r="J1215" s="23" t="e">
        <f>H1215*J1230/H1230</f>
        <v>#DIV/0!</v>
      </c>
      <c r="L1215" s="41">
        <f t="shared" si="191"/>
        <v>12</v>
      </c>
      <c r="M1215" s="39">
        <f t="shared" si="192"/>
        <v>3</v>
      </c>
      <c r="N1215" s="39">
        <f t="shared" si="193"/>
        <v>0</v>
      </c>
    </row>
    <row r="1216" spans="1:14" s="1" customFormat="1" ht="11.5" hidden="1" customHeight="1" x14ac:dyDescent="0.35">
      <c r="A1216" s="17"/>
      <c r="B1216" s="18"/>
      <c r="C1216" s="18"/>
      <c r="D1216" s="19"/>
      <c r="E1216" s="17"/>
      <c r="F1216" s="20"/>
      <c r="G1216" s="157"/>
      <c r="H1216" s="451"/>
      <c r="J1216" s="23" t="e">
        <f>H1216*J1230/H1230</f>
        <v>#DIV/0!</v>
      </c>
      <c r="L1216" s="41">
        <f t="shared" si="191"/>
        <v>12</v>
      </c>
      <c r="M1216" s="39">
        <f t="shared" si="192"/>
        <v>3</v>
      </c>
      <c r="N1216" s="39">
        <f t="shared" si="193"/>
        <v>0</v>
      </c>
    </row>
    <row r="1217" spans="1:14" s="1" customFormat="1" ht="11.5" hidden="1" customHeight="1" x14ac:dyDescent="0.35">
      <c r="A1217" s="17"/>
      <c r="B1217" s="18"/>
      <c r="C1217" s="18"/>
      <c r="D1217" s="18"/>
      <c r="E1217" s="17"/>
      <c r="F1217" s="20"/>
      <c r="G1217" s="21"/>
      <c r="H1217" s="451"/>
      <c r="J1217" s="23" t="e">
        <f>H1217*J1230/H1230</f>
        <v>#DIV/0!</v>
      </c>
      <c r="L1217" s="41">
        <f t="shared" si="191"/>
        <v>12</v>
      </c>
      <c r="M1217" s="39">
        <f t="shared" si="192"/>
        <v>3</v>
      </c>
      <c r="N1217" s="39">
        <f t="shared" si="193"/>
        <v>0</v>
      </c>
    </row>
    <row r="1218" spans="1:14" s="1" customFormat="1" ht="11.5" hidden="1" customHeight="1" x14ac:dyDescent="0.35">
      <c r="A1218" s="17"/>
      <c r="B1218" s="18"/>
      <c r="C1218" s="18"/>
      <c r="D1218" s="18"/>
      <c r="E1218" s="17"/>
      <c r="F1218" s="20"/>
      <c r="G1218" s="24"/>
      <c r="H1218" s="451"/>
      <c r="J1218" s="23" t="e">
        <f>H1218*J1230/H1230</f>
        <v>#DIV/0!</v>
      </c>
      <c r="L1218" s="41">
        <f t="shared" si="191"/>
        <v>12</v>
      </c>
      <c r="M1218" s="39">
        <f t="shared" si="192"/>
        <v>3</v>
      </c>
      <c r="N1218" s="39">
        <f t="shared" si="193"/>
        <v>0</v>
      </c>
    </row>
    <row r="1219" spans="1:14" s="1" customFormat="1" ht="11.5" hidden="1" customHeight="1" x14ac:dyDescent="0.35">
      <c r="A1219" s="19"/>
      <c r="B1219" s="18"/>
      <c r="C1219" s="18"/>
      <c r="D1219" s="18"/>
      <c r="E1219" s="17"/>
      <c r="F1219" s="20"/>
      <c r="G1219" s="21"/>
      <c r="H1219" s="451"/>
      <c r="J1219" s="23" t="e">
        <f>H1219*J1230/H1230</f>
        <v>#DIV/0!</v>
      </c>
      <c r="L1219" s="41">
        <f t="shared" si="191"/>
        <v>12</v>
      </c>
      <c r="M1219" s="39">
        <f t="shared" si="192"/>
        <v>3</v>
      </c>
      <c r="N1219" s="39">
        <f t="shared" si="193"/>
        <v>0</v>
      </c>
    </row>
    <row r="1220" spans="1:14" s="1" customFormat="1" ht="11.5" hidden="1" customHeight="1" x14ac:dyDescent="0.35">
      <c r="A1220" s="19"/>
      <c r="B1220" s="25"/>
      <c r="C1220" s="25"/>
      <c r="D1220" s="25"/>
      <c r="E1220" s="26"/>
      <c r="F1220" s="42"/>
      <c r="G1220" s="42"/>
      <c r="H1220" s="451"/>
      <c r="J1220" s="23" t="e">
        <f>H1220*J1230/H1230</f>
        <v>#DIV/0!</v>
      </c>
      <c r="L1220" s="41">
        <f t="shared" si="191"/>
        <v>12</v>
      </c>
      <c r="M1220" s="39">
        <f t="shared" si="192"/>
        <v>3</v>
      </c>
      <c r="N1220" s="39">
        <f t="shared" si="193"/>
        <v>0</v>
      </c>
    </row>
    <row r="1221" spans="1:14" s="1" customFormat="1" ht="11.5" hidden="1" customHeight="1" x14ac:dyDescent="0.35">
      <c r="A1221" s="17"/>
      <c r="B1221" s="18"/>
      <c r="C1221" s="18"/>
      <c r="D1221" s="18"/>
      <c r="E1221" s="17"/>
      <c r="F1221" s="20"/>
      <c r="G1221" s="21"/>
      <c r="H1221" s="451"/>
      <c r="J1221" s="23" t="e">
        <f>H1221*J1230/H1230</f>
        <v>#DIV/0!</v>
      </c>
      <c r="L1221" s="41">
        <f t="shared" si="191"/>
        <v>12</v>
      </c>
      <c r="M1221" s="39">
        <f t="shared" si="192"/>
        <v>3</v>
      </c>
      <c r="N1221" s="39">
        <f t="shared" si="193"/>
        <v>0</v>
      </c>
    </row>
    <row r="1222" spans="1:14" s="1" customFormat="1" ht="11.5" hidden="1" customHeight="1" x14ac:dyDescent="0.35">
      <c r="A1222" s="17"/>
      <c r="B1222" s="18"/>
      <c r="C1222" s="18"/>
      <c r="D1222" s="18"/>
      <c r="E1222" s="17"/>
      <c r="F1222" s="20"/>
      <c r="G1222" s="24"/>
      <c r="H1222" s="451"/>
      <c r="J1222" s="23" t="e">
        <f>H1222*J1230/H1230</f>
        <v>#DIV/0!</v>
      </c>
      <c r="L1222" s="41">
        <f t="shared" si="191"/>
        <v>12</v>
      </c>
      <c r="M1222" s="39">
        <f t="shared" si="192"/>
        <v>3</v>
      </c>
      <c r="N1222" s="39">
        <f t="shared" si="193"/>
        <v>0</v>
      </c>
    </row>
    <row r="1223" spans="1:14" s="1" customFormat="1" ht="11.5" hidden="1" customHeight="1" x14ac:dyDescent="0.35">
      <c r="A1223" s="17"/>
      <c r="B1223" s="18"/>
      <c r="C1223" s="18"/>
      <c r="D1223" s="18"/>
      <c r="E1223" s="17"/>
      <c r="F1223" s="20"/>
      <c r="G1223" s="24"/>
      <c r="H1223" s="451"/>
      <c r="J1223" s="23" t="e">
        <f>H1223*J1230/H1230</f>
        <v>#DIV/0!</v>
      </c>
      <c r="L1223" s="41">
        <f t="shared" si="191"/>
        <v>12</v>
      </c>
      <c r="M1223" s="39">
        <f t="shared" si="192"/>
        <v>3</v>
      </c>
      <c r="N1223" s="39">
        <f t="shared" si="193"/>
        <v>0</v>
      </c>
    </row>
    <row r="1224" spans="1:14" s="1" customFormat="1" ht="11.5" hidden="1" customHeight="1" x14ac:dyDescent="0.35">
      <c r="A1224" s="19"/>
      <c r="B1224" s="18"/>
      <c r="C1224" s="18"/>
      <c r="D1224" s="18"/>
      <c r="E1224" s="17"/>
      <c r="F1224" s="20"/>
      <c r="G1224" s="21"/>
      <c r="H1224" s="451"/>
      <c r="J1224" s="23" t="e">
        <f>H1224*J1230/H1230</f>
        <v>#DIV/0!</v>
      </c>
      <c r="L1224" s="41">
        <f t="shared" si="191"/>
        <v>12</v>
      </c>
      <c r="M1224" s="39">
        <f t="shared" si="192"/>
        <v>3</v>
      </c>
      <c r="N1224" s="39">
        <f t="shared" si="193"/>
        <v>0</v>
      </c>
    </row>
    <row r="1225" spans="1:14" s="1" customFormat="1" ht="11.5" hidden="1" customHeight="1" x14ac:dyDescent="0.25">
      <c r="A1225" s="17"/>
      <c r="B1225" s="18"/>
      <c r="C1225" s="18"/>
      <c r="D1225" s="18"/>
      <c r="E1225" s="17"/>
      <c r="F1225" s="28"/>
      <c r="G1225" s="21"/>
      <c r="H1225" s="451"/>
      <c r="J1225" s="23" t="e">
        <f>H1225*J1230/H1230</f>
        <v>#DIV/0!</v>
      </c>
      <c r="L1225" s="41">
        <f t="shared" si="191"/>
        <v>12</v>
      </c>
      <c r="M1225" s="39">
        <f t="shared" si="192"/>
        <v>3</v>
      </c>
      <c r="N1225" s="39">
        <f t="shared" si="193"/>
        <v>0</v>
      </c>
    </row>
    <row r="1226" spans="1:14" s="1" customFormat="1" ht="11.5" hidden="1" customHeight="1" x14ac:dyDescent="0.35">
      <c r="A1226" s="19"/>
      <c r="B1226" s="18"/>
      <c r="C1226" s="18"/>
      <c r="D1226" s="18"/>
      <c r="E1226" s="17"/>
      <c r="F1226" s="20"/>
      <c r="G1226" s="21"/>
      <c r="H1226" s="451"/>
      <c r="J1226" s="23" t="e">
        <f>H1226*J1230/H1230</f>
        <v>#DIV/0!</v>
      </c>
      <c r="L1226" s="41">
        <f t="shared" si="191"/>
        <v>12</v>
      </c>
      <c r="M1226" s="39">
        <f t="shared" si="192"/>
        <v>3</v>
      </c>
      <c r="N1226" s="39">
        <f t="shared" si="193"/>
        <v>0</v>
      </c>
    </row>
    <row r="1227" spans="1:14" s="1" customFormat="1" ht="11.5" hidden="1" customHeight="1" x14ac:dyDescent="0.25">
      <c r="A1227" s="17"/>
      <c r="B1227" s="18"/>
      <c r="C1227" s="18"/>
      <c r="D1227" s="18"/>
      <c r="E1227" s="17"/>
      <c r="F1227" s="28"/>
      <c r="G1227" s="21"/>
      <c r="H1227" s="451"/>
      <c r="J1227" s="23" t="e">
        <f>H1227*J1230/H1230</f>
        <v>#DIV/0!</v>
      </c>
      <c r="L1227" s="41">
        <f t="shared" si="191"/>
        <v>12</v>
      </c>
      <c r="M1227" s="39">
        <f t="shared" si="192"/>
        <v>3</v>
      </c>
      <c r="N1227" s="39">
        <f t="shared" si="193"/>
        <v>0</v>
      </c>
    </row>
    <row r="1228" spans="1:14" s="1" customFormat="1" ht="11.5" hidden="1" customHeight="1" x14ac:dyDescent="0.35">
      <c r="A1228" s="19"/>
      <c r="B1228" s="18"/>
      <c r="C1228" s="18"/>
      <c r="D1228" s="18"/>
      <c r="E1228" s="17"/>
      <c r="F1228" s="20"/>
      <c r="G1228" s="21"/>
      <c r="H1228" s="451"/>
      <c r="J1228" s="23" t="e">
        <f>H1228*J1230/H1230</f>
        <v>#DIV/0!</v>
      </c>
      <c r="L1228" s="41">
        <f t="shared" si="191"/>
        <v>12</v>
      </c>
      <c r="M1228" s="39">
        <f t="shared" si="192"/>
        <v>3</v>
      </c>
      <c r="N1228" s="39">
        <f t="shared" si="193"/>
        <v>0</v>
      </c>
    </row>
    <row r="1229" spans="1:14" s="1" customFormat="1" ht="11.5" hidden="1" customHeight="1" x14ac:dyDescent="0.35">
      <c r="A1229" s="19"/>
      <c r="B1229" s="18"/>
      <c r="C1229" s="18"/>
      <c r="D1229" s="18"/>
      <c r="E1229" s="17"/>
      <c r="F1229" s="20"/>
      <c r="G1229" s="21"/>
      <c r="H1229" s="451"/>
      <c r="J1229" s="23" t="e">
        <f>H1229*J1230/H1230</f>
        <v>#DIV/0!</v>
      </c>
      <c r="L1229" s="41">
        <f t="shared" si="191"/>
        <v>12</v>
      </c>
      <c r="M1229" s="39">
        <f t="shared" si="192"/>
        <v>3</v>
      </c>
      <c r="N1229" s="39">
        <f t="shared" si="193"/>
        <v>0</v>
      </c>
    </row>
    <row r="1230" spans="1:14" s="1" customFormat="1" ht="11.5" hidden="1" customHeight="1" x14ac:dyDescent="0.35">
      <c r="A1230" s="19"/>
      <c r="B1230" s="25">
        <f>SUBTOTAL(9,B1212:B1229)</f>
        <v>0</v>
      </c>
      <c r="C1230" s="25">
        <f t="shared" ref="C1230" si="194">SUBTOTAL(9,C1212:C1229)</f>
        <v>0</v>
      </c>
      <c r="D1230" s="25">
        <f t="shared" ref="D1230" si="195">SUBTOTAL(9,D1212:D1229)</f>
        <v>0</v>
      </c>
      <c r="E1230" s="26">
        <f t="shared" ref="E1230" si="196">SUBTOTAL(9,E1212:E1229)</f>
        <v>0</v>
      </c>
      <c r="F1230" s="29" t="s">
        <v>18</v>
      </c>
      <c r="G1230" s="42"/>
      <c r="H1230" s="454"/>
      <c r="J1230" s="32">
        <f>D1209</f>
        <v>48</v>
      </c>
      <c r="L1230" s="41">
        <f t="shared" si="191"/>
        <v>12</v>
      </c>
      <c r="M1230" s="39">
        <f t="shared" si="192"/>
        <v>3</v>
      </c>
      <c r="N1230" s="39">
        <v>1</v>
      </c>
    </row>
    <row r="1231" spans="1:14" s="1" customFormat="1" ht="11.5" hidden="1" customHeight="1" x14ac:dyDescent="0.35">
      <c r="A1231" s="33"/>
      <c r="B1231" s="34"/>
      <c r="C1231" s="34"/>
      <c r="D1231" s="34"/>
      <c r="E1231" s="35"/>
      <c r="F1231" s="36"/>
      <c r="G1231" s="37"/>
      <c r="H1231" s="38"/>
      <c r="J1231" s="38"/>
      <c r="L1231" s="41">
        <f t="shared" si="191"/>
        <v>12</v>
      </c>
      <c r="M1231" s="39">
        <f t="shared" si="192"/>
        <v>3</v>
      </c>
      <c r="N1231" s="39">
        <v>1</v>
      </c>
    </row>
    <row r="1232" spans="1:14" s="1" customFormat="1" ht="21" hidden="1" x14ac:dyDescent="0.35">
      <c r="A1232" s="14"/>
      <c r="B1232" s="14"/>
      <c r="C1232" s="14"/>
      <c r="D1232" s="427">
        <f>х!H$15</f>
        <v>107.91</v>
      </c>
      <c r="E1232" s="428"/>
      <c r="F1232" s="429" t="str">
        <f>х!I$15</f>
        <v>Абонемент платного питания №7 (ГПД Завтрак 1-4)</v>
      </c>
      <c r="G1232" s="430"/>
      <c r="H1232" s="430"/>
      <c r="I1232" s="13"/>
      <c r="J1232" s="13"/>
      <c r="K1232" s="13"/>
      <c r="L1232" s="40">
        <f>L1209+1</f>
        <v>13</v>
      </c>
      <c r="M1232" s="39">
        <f t="shared" si="192"/>
        <v>3</v>
      </c>
      <c r="N1232" s="39">
        <v>1</v>
      </c>
    </row>
    <row r="1233" spans="1:14" s="1" customFormat="1" ht="11.5" hidden="1" customHeight="1" x14ac:dyDescent="0.35">
      <c r="A1233" s="431" t="s">
        <v>3</v>
      </c>
      <c r="B1233" s="432" t="s">
        <v>4</v>
      </c>
      <c r="C1233" s="432"/>
      <c r="D1233" s="432"/>
      <c r="E1233" s="433" t="s">
        <v>5</v>
      </c>
      <c r="F1233" s="434" t="s">
        <v>6</v>
      </c>
      <c r="G1233" s="435" t="s">
        <v>7</v>
      </c>
      <c r="H1233" s="436" t="s">
        <v>8</v>
      </c>
      <c r="L1233" s="41">
        <f>L1232</f>
        <v>13</v>
      </c>
      <c r="M1233" s="39">
        <f t="shared" si="192"/>
        <v>3</v>
      </c>
      <c r="N1233" s="39">
        <v>1</v>
      </c>
    </row>
    <row r="1234" spans="1:14" s="1" customFormat="1" ht="11.5" hidden="1" customHeight="1" x14ac:dyDescent="0.35">
      <c r="A1234" s="431"/>
      <c r="B1234" s="15" t="s">
        <v>9</v>
      </c>
      <c r="C1234" s="16" t="s">
        <v>10</v>
      </c>
      <c r="D1234" s="16" t="s">
        <v>11</v>
      </c>
      <c r="E1234" s="433"/>
      <c r="F1234" s="434"/>
      <c r="G1234" s="435"/>
      <c r="H1234" s="436"/>
      <c r="L1234" s="41">
        <f t="shared" ref="L1234:L1254" si="197">L1233</f>
        <v>13</v>
      </c>
      <c r="M1234" s="39">
        <f t="shared" si="192"/>
        <v>3</v>
      </c>
      <c r="N1234" s="39">
        <v>1</v>
      </c>
    </row>
    <row r="1235" spans="1:14" s="1" customFormat="1" ht="11.5" hidden="1" customHeight="1" x14ac:dyDescent="0.35">
      <c r="A1235" s="50">
        <v>209</v>
      </c>
      <c r="B1235" s="51">
        <v>6.35</v>
      </c>
      <c r="C1235" s="51">
        <v>5.75</v>
      </c>
      <c r="D1235" s="51">
        <v>0.35</v>
      </c>
      <c r="E1235" s="50">
        <v>79</v>
      </c>
      <c r="F1235" s="52" t="s">
        <v>94</v>
      </c>
      <c r="G1235" s="147">
        <v>1</v>
      </c>
      <c r="H1235" s="453">
        <f>D1232</f>
        <v>107.91</v>
      </c>
      <c r="J1235" s="23" t="e">
        <f>H1235*J1253/H1253</f>
        <v>#DIV/0!</v>
      </c>
      <c r="L1235" s="41">
        <f t="shared" si="197"/>
        <v>13</v>
      </c>
      <c r="M1235" s="39">
        <f t="shared" si="192"/>
        <v>3</v>
      </c>
      <c r="N1235" s="39" t="str">
        <f>F1235</f>
        <v>Яйца вареные (СОШ_2018)</v>
      </c>
    </row>
    <row r="1236" spans="1:14" s="1" customFormat="1" ht="11.5" hidden="1" customHeight="1" x14ac:dyDescent="0.35">
      <c r="A1236" s="50">
        <v>240</v>
      </c>
      <c r="B1236" s="51">
        <v>6.41</v>
      </c>
      <c r="C1236" s="51">
        <v>2.19</v>
      </c>
      <c r="D1236" s="51">
        <v>6.14</v>
      </c>
      <c r="E1236" s="50">
        <v>70</v>
      </c>
      <c r="F1236" s="52" t="s">
        <v>158</v>
      </c>
      <c r="G1236" s="148" t="s">
        <v>159</v>
      </c>
      <c r="H1236" s="451"/>
      <c r="J1236" s="23" t="e">
        <f>H1236*J1253/H1253</f>
        <v>#DIV/0!</v>
      </c>
      <c r="L1236" s="41">
        <f t="shared" si="197"/>
        <v>13</v>
      </c>
      <c r="M1236" s="39">
        <f t="shared" si="192"/>
        <v>3</v>
      </c>
      <c r="N1236" s="39" t="str">
        <f t="shared" ref="N1236:N1252" si="198">F1236</f>
        <v>Фрикадельки рыбные с соусом сметанно-томатным 50/30 (СОШ_2018)</v>
      </c>
    </row>
    <row r="1237" spans="1:14" s="1" customFormat="1" ht="11.5" hidden="1" customHeight="1" x14ac:dyDescent="0.35">
      <c r="A1237" s="50">
        <v>334</v>
      </c>
      <c r="B1237" s="51">
        <v>3.47</v>
      </c>
      <c r="C1237" s="51">
        <v>4.96</v>
      </c>
      <c r="D1237" s="51">
        <v>31.3</v>
      </c>
      <c r="E1237" s="50">
        <v>184</v>
      </c>
      <c r="F1237" s="52" t="s">
        <v>109</v>
      </c>
      <c r="G1237" s="147">
        <v>150</v>
      </c>
      <c r="H1237" s="451"/>
      <c r="J1237" s="23" t="e">
        <f>H1237*J1253/H1253</f>
        <v>#DIV/0!</v>
      </c>
      <c r="L1237" s="41">
        <f t="shared" si="197"/>
        <v>13</v>
      </c>
      <c r="M1237" s="39">
        <f t="shared" si="192"/>
        <v>3</v>
      </c>
      <c r="N1237" s="39" t="str">
        <f t="shared" si="198"/>
        <v>Рис отварной с овощами 150 (СОШ_2018)</v>
      </c>
    </row>
    <row r="1238" spans="1:14" s="1" customFormat="1" ht="11.5" hidden="1" customHeight="1" x14ac:dyDescent="0.35">
      <c r="A1238" s="50">
        <v>378</v>
      </c>
      <c r="B1238" s="51">
        <v>1.52</v>
      </c>
      <c r="C1238" s="51">
        <v>1.35</v>
      </c>
      <c r="D1238" s="51">
        <v>15.9</v>
      </c>
      <c r="E1238" s="50">
        <v>81</v>
      </c>
      <c r="F1238" s="52" t="s">
        <v>97</v>
      </c>
      <c r="G1238" s="148" t="s">
        <v>98</v>
      </c>
      <c r="H1238" s="451"/>
      <c r="J1238" s="23" t="e">
        <f>H1238*J1253/H1253</f>
        <v>#DIV/0!</v>
      </c>
      <c r="L1238" s="41">
        <f t="shared" si="197"/>
        <v>13</v>
      </c>
      <c r="M1238" s="39">
        <f t="shared" si="192"/>
        <v>3</v>
      </c>
      <c r="N1238" s="39" t="str">
        <f t="shared" si="198"/>
        <v>Чай с молоком 150/50/15 (СОШ_2018)</v>
      </c>
    </row>
    <row r="1239" spans="1:14" s="1" customFormat="1" ht="11.5" hidden="1" customHeight="1" x14ac:dyDescent="0.35">
      <c r="A1239" s="54" t="s">
        <v>16</v>
      </c>
      <c r="B1239" s="51">
        <v>3.95</v>
      </c>
      <c r="C1239" s="51">
        <v>0.5</v>
      </c>
      <c r="D1239" s="51">
        <v>24.15</v>
      </c>
      <c r="E1239" s="50">
        <v>118</v>
      </c>
      <c r="F1239" s="52" t="s">
        <v>148</v>
      </c>
      <c r="G1239" s="147">
        <v>50</v>
      </c>
      <c r="H1239" s="451"/>
      <c r="J1239" s="23" t="e">
        <f>H1239*J1253/H1253</f>
        <v>#DIV/0!</v>
      </c>
      <c r="L1239" s="41">
        <f t="shared" si="197"/>
        <v>13</v>
      </c>
      <c r="M1239" s="39">
        <f t="shared" si="192"/>
        <v>3</v>
      </c>
      <c r="N1239" s="39" t="str">
        <f t="shared" si="198"/>
        <v>Батон витаминизированный</v>
      </c>
    </row>
    <row r="1240" spans="1:14" s="1" customFormat="1" ht="11.5" hidden="1" customHeight="1" x14ac:dyDescent="0.35">
      <c r="A1240" s="54" t="s">
        <v>16</v>
      </c>
      <c r="B1240" s="51">
        <v>1.98</v>
      </c>
      <c r="C1240" s="51">
        <v>0.36</v>
      </c>
      <c r="D1240" s="51">
        <v>10.02</v>
      </c>
      <c r="E1240" s="50">
        <v>52</v>
      </c>
      <c r="F1240" s="52" t="s">
        <v>99</v>
      </c>
      <c r="G1240" s="147">
        <v>30</v>
      </c>
      <c r="H1240" s="451"/>
      <c r="J1240" s="23" t="e">
        <f>H1240*J1253/H1253</f>
        <v>#DIV/0!</v>
      </c>
      <c r="L1240" s="41">
        <f t="shared" si="197"/>
        <v>13</v>
      </c>
      <c r="M1240" s="39">
        <f t="shared" si="192"/>
        <v>3</v>
      </c>
      <c r="N1240" s="39" t="str">
        <f t="shared" si="198"/>
        <v>Хлеб ржаной 30 (СОШ_2018)</v>
      </c>
    </row>
    <row r="1241" spans="1:14" s="1" customFormat="1" ht="11.5" hidden="1" customHeight="1" x14ac:dyDescent="0.35">
      <c r="A1241" s="17"/>
      <c r="B1241" s="18"/>
      <c r="C1241" s="18"/>
      <c r="D1241" s="18"/>
      <c r="E1241" s="17"/>
      <c r="F1241" s="20"/>
      <c r="G1241" s="150"/>
      <c r="H1241" s="451"/>
      <c r="J1241" s="23" t="e">
        <f>H1241*J1253/H1253</f>
        <v>#DIV/0!</v>
      </c>
      <c r="L1241" s="41">
        <f t="shared" si="197"/>
        <v>13</v>
      </c>
      <c r="M1241" s="39">
        <f t="shared" si="192"/>
        <v>3</v>
      </c>
      <c r="N1241" s="39">
        <f t="shared" si="198"/>
        <v>0</v>
      </c>
    </row>
    <row r="1242" spans="1:14" s="1" customFormat="1" ht="11.5" hidden="1" customHeight="1" x14ac:dyDescent="0.35">
      <c r="A1242" s="19"/>
      <c r="B1242" s="18"/>
      <c r="C1242" s="18"/>
      <c r="D1242" s="18"/>
      <c r="E1242" s="17"/>
      <c r="F1242" s="20"/>
      <c r="G1242" s="149"/>
      <c r="H1242" s="451"/>
      <c r="J1242" s="23" t="e">
        <f>H1242*J1253/H1253</f>
        <v>#DIV/0!</v>
      </c>
      <c r="L1242" s="41">
        <f t="shared" si="197"/>
        <v>13</v>
      </c>
      <c r="M1242" s="39">
        <f t="shared" si="192"/>
        <v>3</v>
      </c>
      <c r="N1242" s="39">
        <f t="shared" si="198"/>
        <v>0</v>
      </c>
    </row>
    <row r="1243" spans="1:14" s="1" customFormat="1" ht="11.5" hidden="1" customHeight="1" x14ac:dyDescent="0.35">
      <c r="A1243" s="19"/>
      <c r="B1243" s="25"/>
      <c r="C1243" s="25"/>
      <c r="D1243" s="25"/>
      <c r="E1243" s="26"/>
      <c r="F1243" s="27"/>
      <c r="G1243" s="142"/>
      <c r="H1243" s="451"/>
      <c r="J1243" s="23" t="e">
        <f>H1243*J1253/H1253</f>
        <v>#DIV/0!</v>
      </c>
      <c r="L1243" s="41">
        <f t="shared" si="197"/>
        <v>13</v>
      </c>
      <c r="M1243" s="39">
        <f t="shared" si="192"/>
        <v>3</v>
      </c>
      <c r="N1243" s="39">
        <f t="shared" si="198"/>
        <v>0</v>
      </c>
    </row>
    <row r="1244" spans="1:14" s="1" customFormat="1" ht="11.5" hidden="1" customHeight="1" x14ac:dyDescent="0.35">
      <c r="A1244" s="17"/>
      <c r="B1244" s="18"/>
      <c r="C1244" s="18"/>
      <c r="D1244" s="18"/>
      <c r="E1244" s="17"/>
      <c r="F1244" s="20"/>
      <c r="G1244" s="149"/>
      <c r="H1244" s="451"/>
      <c r="J1244" s="23" t="e">
        <f>H1244*J1253/H1253</f>
        <v>#DIV/0!</v>
      </c>
      <c r="L1244" s="41">
        <f t="shared" si="197"/>
        <v>13</v>
      </c>
      <c r="M1244" s="39">
        <f t="shared" si="192"/>
        <v>3</v>
      </c>
      <c r="N1244" s="39">
        <f t="shared" si="198"/>
        <v>0</v>
      </c>
    </row>
    <row r="1245" spans="1:14" s="1" customFormat="1" ht="11.5" hidden="1" customHeight="1" x14ac:dyDescent="0.35">
      <c r="A1245" s="17"/>
      <c r="B1245" s="18"/>
      <c r="C1245" s="18"/>
      <c r="D1245" s="18"/>
      <c r="E1245" s="17"/>
      <c r="F1245" s="20"/>
      <c r="G1245" s="150"/>
      <c r="H1245" s="451"/>
      <c r="J1245" s="23" t="e">
        <f>H1245*J1253/H1253</f>
        <v>#DIV/0!</v>
      </c>
      <c r="L1245" s="41">
        <f t="shared" si="197"/>
        <v>13</v>
      </c>
      <c r="M1245" s="39">
        <f t="shared" si="192"/>
        <v>3</v>
      </c>
      <c r="N1245" s="39">
        <f t="shared" si="198"/>
        <v>0</v>
      </c>
    </row>
    <row r="1246" spans="1:14" s="1" customFormat="1" ht="11.5" hidden="1" customHeight="1" x14ac:dyDescent="0.35">
      <c r="A1246" s="17"/>
      <c r="B1246" s="18"/>
      <c r="C1246" s="18"/>
      <c r="D1246" s="18"/>
      <c r="E1246" s="17"/>
      <c r="F1246" s="20"/>
      <c r="G1246" s="150"/>
      <c r="H1246" s="451"/>
      <c r="J1246" s="23" t="e">
        <f>H1246*J1253/H1253</f>
        <v>#DIV/0!</v>
      </c>
      <c r="L1246" s="41">
        <f t="shared" si="197"/>
        <v>13</v>
      </c>
      <c r="M1246" s="39">
        <f t="shared" si="192"/>
        <v>3</v>
      </c>
      <c r="N1246" s="39">
        <f t="shared" si="198"/>
        <v>0</v>
      </c>
    </row>
    <row r="1247" spans="1:14" s="1" customFormat="1" ht="11.5" hidden="1" customHeight="1" x14ac:dyDescent="0.35">
      <c r="A1247" s="19"/>
      <c r="B1247" s="18"/>
      <c r="C1247" s="18"/>
      <c r="D1247" s="18"/>
      <c r="E1247" s="17"/>
      <c r="F1247" s="20"/>
      <c r="G1247" s="21"/>
      <c r="H1247" s="451"/>
      <c r="J1247" s="23" t="e">
        <f>H1247*J1253/H1253</f>
        <v>#DIV/0!</v>
      </c>
      <c r="L1247" s="41">
        <f t="shared" si="197"/>
        <v>13</v>
      </c>
      <c r="M1247" s="39">
        <f t="shared" si="192"/>
        <v>3</v>
      </c>
      <c r="N1247" s="39">
        <f t="shared" si="198"/>
        <v>0</v>
      </c>
    </row>
    <row r="1248" spans="1:14" s="1" customFormat="1" ht="11.5" hidden="1" customHeight="1" x14ac:dyDescent="0.25">
      <c r="A1248" s="17"/>
      <c r="B1248" s="18"/>
      <c r="C1248" s="18"/>
      <c r="D1248" s="18"/>
      <c r="E1248" s="17"/>
      <c r="F1248" s="28"/>
      <c r="G1248" s="21"/>
      <c r="H1248" s="451"/>
      <c r="J1248" s="23" t="e">
        <f>H1248*J1253/H1253</f>
        <v>#DIV/0!</v>
      </c>
      <c r="L1248" s="41">
        <f t="shared" si="197"/>
        <v>13</v>
      </c>
      <c r="M1248" s="39">
        <f t="shared" si="192"/>
        <v>3</v>
      </c>
      <c r="N1248" s="39">
        <f t="shared" si="198"/>
        <v>0</v>
      </c>
    </row>
    <row r="1249" spans="1:14" s="1" customFormat="1" ht="11.5" hidden="1" customHeight="1" x14ac:dyDescent="0.35">
      <c r="A1249" s="19"/>
      <c r="B1249" s="18"/>
      <c r="C1249" s="18"/>
      <c r="D1249" s="18"/>
      <c r="E1249" s="17"/>
      <c r="F1249" s="20"/>
      <c r="G1249" s="21"/>
      <c r="H1249" s="451"/>
      <c r="J1249" s="23" t="e">
        <f>H1249*J1253/H1253</f>
        <v>#DIV/0!</v>
      </c>
      <c r="L1249" s="41">
        <f t="shared" si="197"/>
        <v>13</v>
      </c>
      <c r="M1249" s="39">
        <f t="shared" si="192"/>
        <v>3</v>
      </c>
      <c r="N1249" s="39">
        <f t="shared" si="198"/>
        <v>0</v>
      </c>
    </row>
    <row r="1250" spans="1:14" s="1" customFormat="1" ht="11.5" hidden="1" customHeight="1" x14ac:dyDescent="0.25">
      <c r="A1250" s="17"/>
      <c r="B1250" s="18"/>
      <c r="C1250" s="18"/>
      <c r="D1250" s="18"/>
      <c r="E1250" s="17"/>
      <c r="F1250" s="28"/>
      <c r="G1250" s="21"/>
      <c r="H1250" s="451"/>
      <c r="J1250" s="23" t="e">
        <f>H1250*J1253/H1253</f>
        <v>#DIV/0!</v>
      </c>
      <c r="L1250" s="41">
        <f t="shared" si="197"/>
        <v>13</v>
      </c>
      <c r="M1250" s="39">
        <f t="shared" si="192"/>
        <v>3</v>
      </c>
      <c r="N1250" s="39">
        <f t="shared" si="198"/>
        <v>0</v>
      </c>
    </row>
    <row r="1251" spans="1:14" s="1" customFormat="1" ht="11.5" hidden="1" customHeight="1" x14ac:dyDescent="0.35">
      <c r="A1251" s="19"/>
      <c r="B1251" s="18"/>
      <c r="C1251" s="18"/>
      <c r="D1251" s="18"/>
      <c r="E1251" s="17"/>
      <c r="F1251" s="20"/>
      <c r="G1251" s="21"/>
      <c r="H1251" s="451"/>
      <c r="J1251" s="23" t="e">
        <f>H1251*J1253/H1253</f>
        <v>#DIV/0!</v>
      </c>
      <c r="L1251" s="41">
        <f t="shared" si="197"/>
        <v>13</v>
      </c>
      <c r="M1251" s="39">
        <f t="shared" si="192"/>
        <v>3</v>
      </c>
      <c r="N1251" s="39">
        <f t="shared" si="198"/>
        <v>0</v>
      </c>
    </row>
    <row r="1252" spans="1:14" s="1" customFormat="1" ht="11.5" hidden="1" customHeight="1" x14ac:dyDescent="0.35">
      <c r="A1252" s="19"/>
      <c r="B1252" s="18"/>
      <c r="C1252" s="18"/>
      <c r="D1252" s="18"/>
      <c r="E1252" s="17"/>
      <c r="F1252" s="20"/>
      <c r="G1252" s="21"/>
      <c r="H1252" s="451"/>
      <c r="J1252" s="23" t="e">
        <f>H1252*J1253/H1253</f>
        <v>#DIV/0!</v>
      </c>
      <c r="L1252" s="41">
        <f t="shared" si="197"/>
        <v>13</v>
      </c>
      <c r="M1252" s="39">
        <f t="shared" si="192"/>
        <v>3</v>
      </c>
      <c r="N1252" s="39">
        <f t="shared" si="198"/>
        <v>0</v>
      </c>
    </row>
    <row r="1253" spans="1:14" s="1" customFormat="1" ht="11.5" hidden="1" customHeight="1" x14ac:dyDescent="0.35">
      <c r="A1253" s="19"/>
      <c r="B1253" s="25">
        <f>SUBTOTAL(9,B1235:B1252)</f>
        <v>0</v>
      </c>
      <c r="C1253" s="25">
        <f t="shared" ref="C1253:E1253" si="199">SUBTOTAL(9,C1235:C1252)</f>
        <v>0</v>
      </c>
      <c r="D1253" s="25">
        <f t="shared" si="199"/>
        <v>0</v>
      </c>
      <c r="E1253" s="26">
        <f t="shared" si="199"/>
        <v>0</v>
      </c>
      <c r="F1253" s="29" t="s">
        <v>18</v>
      </c>
      <c r="G1253" s="27"/>
      <c r="H1253" s="454"/>
      <c r="J1253" s="32">
        <f>D1232</f>
        <v>107.91</v>
      </c>
      <c r="L1253" s="41">
        <f t="shared" si="197"/>
        <v>13</v>
      </c>
      <c r="M1253" s="39">
        <f t="shared" si="192"/>
        <v>3</v>
      </c>
      <c r="N1253" s="39">
        <v>1</v>
      </c>
    </row>
    <row r="1254" spans="1:14" s="1" customFormat="1" ht="11.5" hidden="1" customHeight="1" x14ac:dyDescent="0.35">
      <c r="A1254" s="33"/>
      <c r="B1254" s="34"/>
      <c r="C1254" s="34"/>
      <c r="D1254" s="34"/>
      <c r="E1254" s="35"/>
      <c r="F1254" s="36"/>
      <c r="G1254" s="37"/>
      <c r="H1254" s="38"/>
      <c r="J1254" s="38"/>
      <c r="L1254" s="41">
        <f t="shared" si="197"/>
        <v>13</v>
      </c>
      <c r="M1254" s="39">
        <f t="shared" si="192"/>
        <v>3</v>
      </c>
      <c r="N1254" s="39">
        <v>1</v>
      </c>
    </row>
    <row r="1255" spans="1:14" s="1" customFormat="1" ht="21" hidden="1" x14ac:dyDescent="0.35">
      <c r="A1255" s="14"/>
      <c r="B1255" s="14"/>
      <c r="C1255" s="14"/>
      <c r="D1255" s="427">
        <f>х!H$16</f>
        <v>151.08000000000001</v>
      </c>
      <c r="E1255" s="428"/>
      <c r="F1255" s="429" t="str">
        <f>х!I$16</f>
        <v>Абонемент платного питания №8 (ГПД Обед 1-4)</v>
      </c>
      <c r="G1255" s="430"/>
      <c r="H1255" s="430"/>
      <c r="I1255" s="13"/>
      <c r="J1255" s="13"/>
      <c r="K1255" s="13"/>
      <c r="L1255" s="40">
        <f>L1232+1</f>
        <v>14</v>
      </c>
      <c r="M1255" s="39">
        <f t="shared" si="192"/>
        <v>3</v>
      </c>
      <c r="N1255" s="39">
        <v>1</v>
      </c>
    </row>
    <row r="1256" spans="1:14" s="1" customFormat="1" ht="11.5" hidden="1" customHeight="1" x14ac:dyDescent="0.35">
      <c r="A1256" s="431" t="s">
        <v>3</v>
      </c>
      <c r="B1256" s="432" t="s">
        <v>4</v>
      </c>
      <c r="C1256" s="432"/>
      <c r="D1256" s="432"/>
      <c r="E1256" s="433" t="s">
        <v>5</v>
      </c>
      <c r="F1256" s="434" t="s">
        <v>6</v>
      </c>
      <c r="G1256" s="435" t="s">
        <v>7</v>
      </c>
      <c r="H1256" s="436" t="s">
        <v>8</v>
      </c>
      <c r="L1256" s="41">
        <f>L1255</f>
        <v>14</v>
      </c>
      <c r="M1256" s="39">
        <f t="shared" si="192"/>
        <v>3</v>
      </c>
      <c r="N1256" s="39">
        <v>1</v>
      </c>
    </row>
    <row r="1257" spans="1:14" s="1" customFormat="1" ht="11.5" hidden="1" customHeight="1" x14ac:dyDescent="0.35">
      <c r="A1257" s="431"/>
      <c r="B1257" s="15" t="s">
        <v>9</v>
      </c>
      <c r="C1257" s="16" t="s">
        <v>10</v>
      </c>
      <c r="D1257" s="16" t="s">
        <v>11</v>
      </c>
      <c r="E1257" s="433"/>
      <c r="F1257" s="434"/>
      <c r="G1257" s="435"/>
      <c r="H1257" s="436"/>
      <c r="L1257" s="41">
        <f t="shared" ref="L1257:L1277" si="200">L1256</f>
        <v>14</v>
      </c>
      <c r="M1257" s="39">
        <f t="shared" si="192"/>
        <v>3</v>
      </c>
      <c r="N1257" s="39">
        <v>1</v>
      </c>
    </row>
    <row r="1258" spans="1:14" s="1" customFormat="1" ht="11.5" hidden="1" customHeight="1" x14ac:dyDescent="0.35">
      <c r="A1258" s="180" t="s">
        <v>259</v>
      </c>
      <c r="B1258" s="181">
        <v>0.48</v>
      </c>
      <c r="C1258" s="181">
        <v>0.06</v>
      </c>
      <c r="D1258" s="181">
        <v>1.02</v>
      </c>
      <c r="E1258" s="182">
        <v>6</v>
      </c>
      <c r="F1258" s="173" t="s">
        <v>90</v>
      </c>
      <c r="G1258" s="206">
        <v>60</v>
      </c>
      <c r="H1258" s="453">
        <f>D1255</f>
        <v>151.08000000000001</v>
      </c>
      <c r="J1258" s="23" t="e">
        <f>H1258*J1276/H1276</f>
        <v>#DIV/0!</v>
      </c>
      <c r="L1258" s="41">
        <f t="shared" si="200"/>
        <v>14</v>
      </c>
      <c r="M1258" s="39">
        <f t="shared" si="192"/>
        <v>3</v>
      </c>
      <c r="N1258" s="39" t="str">
        <f>F1258</f>
        <v>Овощи натуральные соленые (огурец) 60 (СОШ_2018)</v>
      </c>
    </row>
    <row r="1259" spans="1:14" s="1" customFormat="1" ht="11.5" hidden="1" customHeight="1" x14ac:dyDescent="0.35">
      <c r="A1259" s="180" t="s">
        <v>260</v>
      </c>
      <c r="B1259" s="181">
        <v>1.71</v>
      </c>
      <c r="C1259" s="181">
        <v>5.62</v>
      </c>
      <c r="D1259" s="181">
        <v>10.84</v>
      </c>
      <c r="E1259" s="182">
        <v>94</v>
      </c>
      <c r="F1259" s="173" t="s">
        <v>261</v>
      </c>
      <c r="G1259" s="204">
        <v>205</v>
      </c>
      <c r="H1259" s="451"/>
      <c r="J1259" s="23" t="e">
        <f>H1259*J1276/H1276</f>
        <v>#DIV/0!</v>
      </c>
      <c r="L1259" s="41">
        <f t="shared" si="200"/>
        <v>14</v>
      </c>
      <c r="M1259" s="39">
        <f t="shared" si="192"/>
        <v>3</v>
      </c>
      <c r="N1259" s="39" t="str">
        <f t="shared" ref="N1259:N1275" si="201">F1259</f>
        <v>Борщ с капустой и  картофелем со сметаной 200/5</v>
      </c>
    </row>
    <row r="1260" spans="1:14" s="1" customFormat="1" ht="11.5" hidden="1" customHeight="1" x14ac:dyDescent="0.35">
      <c r="A1260" s="180" t="s">
        <v>262</v>
      </c>
      <c r="B1260" s="181">
        <v>14.57</v>
      </c>
      <c r="C1260" s="181">
        <v>17.559999999999999</v>
      </c>
      <c r="D1260" s="181">
        <v>11.91</v>
      </c>
      <c r="E1260" s="182">
        <v>207</v>
      </c>
      <c r="F1260" s="173" t="s">
        <v>263</v>
      </c>
      <c r="G1260" s="206">
        <v>90</v>
      </c>
      <c r="H1260" s="451"/>
      <c r="J1260" s="23" t="e">
        <f>H1260*J1276/H1276</f>
        <v>#DIV/0!</v>
      </c>
      <c r="L1260" s="41">
        <f t="shared" si="200"/>
        <v>14</v>
      </c>
      <c r="M1260" s="39">
        <f t="shared" si="192"/>
        <v>3</v>
      </c>
      <c r="N1260" s="39" t="str">
        <f t="shared" si="201"/>
        <v>Котлета особая из кур</v>
      </c>
    </row>
    <row r="1261" spans="1:14" s="1" customFormat="1" ht="11.5" hidden="1" customHeight="1" x14ac:dyDescent="0.35">
      <c r="A1261" s="180" t="s">
        <v>264</v>
      </c>
      <c r="B1261" s="181">
        <v>0.25</v>
      </c>
      <c r="C1261" s="181">
        <v>0.62</v>
      </c>
      <c r="D1261" s="181">
        <v>1.94</v>
      </c>
      <c r="E1261" s="182">
        <v>14</v>
      </c>
      <c r="F1261" s="173" t="s">
        <v>265</v>
      </c>
      <c r="G1261" s="206">
        <v>30</v>
      </c>
      <c r="H1261" s="451"/>
      <c r="J1261" s="23" t="e">
        <f>H1261*J1276/H1276</f>
        <v>#DIV/0!</v>
      </c>
      <c r="L1261" s="41">
        <f t="shared" si="200"/>
        <v>14</v>
      </c>
      <c r="M1261" s="39">
        <f t="shared" si="192"/>
        <v>3</v>
      </c>
      <c r="N1261" s="39" t="str">
        <f t="shared" si="201"/>
        <v xml:space="preserve">Соус красный основной </v>
      </c>
    </row>
    <row r="1262" spans="1:14" s="1" customFormat="1" ht="11.5" hidden="1" customHeight="1" x14ac:dyDescent="0.35">
      <c r="A1262" s="180" t="s">
        <v>266</v>
      </c>
      <c r="B1262" s="186">
        <v>7.22</v>
      </c>
      <c r="C1262" s="186">
        <v>12.6</v>
      </c>
      <c r="D1262" s="186">
        <v>35.380000000000003</v>
      </c>
      <c r="E1262" s="187">
        <v>272</v>
      </c>
      <c r="F1262" s="179" t="s">
        <v>267</v>
      </c>
      <c r="G1262" s="205">
        <v>150</v>
      </c>
      <c r="H1262" s="451"/>
      <c r="J1262" s="23" t="e">
        <f>H1262*J1276/H1276</f>
        <v>#DIV/0!</v>
      </c>
      <c r="L1262" s="41">
        <f t="shared" si="200"/>
        <v>14</v>
      </c>
      <c r="M1262" s="39">
        <f t="shared" si="192"/>
        <v>3</v>
      </c>
      <c r="N1262" s="39" t="str">
        <f t="shared" si="201"/>
        <v xml:space="preserve">Каша гречневая рассыпчатая </v>
      </c>
    </row>
    <row r="1263" spans="1:14" s="1" customFormat="1" ht="11.5" hidden="1" customHeight="1" x14ac:dyDescent="0.35">
      <c r="A1263" s="180" t="s">
        <v>268</v>
      </c>
      <c r="B1263" s="186">
        <v>0.44</v>
      </c>
      <c r="C1263" s="194"/>
      <c r="D1263" s="186">
        <v>28.88</v>
      </c>
      <c r="E1263" s="187">
        <v>119</v>
      </c>
      <c r="F1263" s="175" t="s">
        <v>172</v>
      </c>
      <c r="G1263" s="205">
        <v>200</v>
      </c>
      <c r="H1263" s="451"/>
      <c r="J1263" s="23" t="e">
        <f>H1263*J1276/H1276</f>
        <v>#DIV/0!</v>
      </c>
      <c r="L1263" s="41">
        <f t="shared" si="200"/>
        <v>14</v>
      </c>
      <c r="M1263" s="39">
        <f t="shared" si="192"/>
        <v>3</v>
      </c>
      <c r="N1263" s="39" t="str">
        <f t="shared" si="201"/>
        <v>Компот из сухофруктов</v>
      </c>
    </row>
    <row r="1264" spans="1:14" s="1" customFormat="1" ht="11.5" hidden="1" customHeight="1" x14ac:dyDescent="0.35">
      <c r="A1264" s="180" t="s">
        <v>235</v>
      </c>
      <c r="B1264" s="181">
        <v>3.95</v>
      </c>
      <c r="C1264" s="181">
        <v>0.5</v>
      </c>
      <c r="D1264" s="181">
        <v>24.15</v>
      </c>
      <c r="E1264" s="182">
        <v>118</v>
      </c>
      <c r="F1264" s="177" t="s">
        <v>134</v>
      </c>
      <c r="G1264" s="206">
        <v>50</v>
      </c>
      <c r="H1264" s="451"/>
      <c r="J1264" s="23" t="e">
        <f>H1264*J1276/H1276</f>
        <v>#DIV/0!</v>
      </c>
      <c r="L1264" s="41">
        <f t="shared" si="200"/>
        <v>14</v>
      </c>
      <c r="M1264" s="39">
        <f t="shared" si="192"/>
        <v>3</v>
      </c>
      <c r="N1264" s="39" t="str">
        <f t="shared" si="201"/>
        <v>Хлеб пшеничный</v>
      </c>
    </row>
    <row r="1265" spans="1:14" s="1" customFormat="1" ht="11.5" hidden="1" customHeight="1" x14ac:dyDescent="0.35">
      <c r="A1265" s="180" t="s">
        <v>235</v>
      </c>
      <c r="B1265" s="181">
        <v>1.65</v>
      </c>
      <c r="C1265" s="181">
        <v>0.3</v>
      </c>
      <c r="D1265" s="181">
        <v>8.35</v>
      </c>
      <c r="E1265" s="182">
        <v>44</v>
      </c>
      <c r="F1265" s="177" t="s">
        <v>236</v>
      </c>
      <c r="G1265" s="206">
        <v>25</v>
      </c>
      <c r="H1265" s="451"/>
      <c r="J1265" s="23" t="e">
        <f>H1265*J1276/H1276</f>
        <v>#DIV/0!</v>
      </c>
      <c r="L1265" s="41">
        <f t="shared" si="200"/>
        <v>14</v>
      </c>
      <c r="M1265" s="39">
        <f t="shared" si="192"/>
        <v>3</v>
      </c>
      <c r="N1265" s="39" t="str">
        <f t="shared" si="201"/>
        <v xml:space="preserve">Хлеб ржаной </v>
      </c>
    </row>
    <row r="1266" spans="1:14" s="1" customFormat="1" ht="11.5" hidden="1" customHeight="1" x14ac:dyDescent="0.35">
      <c r="A1266" s="19"/>
      <c r="B1266" s="25"/>
      <c r="C1266" s="25"/>
      <c r="D1266" s="25"/>
      <c r="E1266" s="26"/>
      <c r="F1266" s="27"/>
      <c r="G1266" s="142"/>
      <c r="H1266" s="451"/>
      <c r="J1266" s="23" t="e">
        <f>H1266*J1276/H1276</f>
        <v>#DIV/0!</v>
      </c>
      <c r="L1266" s="41">
        <f t="shared" si="200"/>
        <v>14</v>
      </c>
      <c r="M1266" s="39">
        <f t="shared" si="192"/>
        <v>3</v>
      </c>
      <c r="N1266" s="39">
        <f t="shared" si="201"/>
        <v>0</v>
      </c>
    </row>
    <row r="1267" spans="1:14" s="1" customFormat="1" ht="11.5" hidden="1" customHeight="1" x14ac:dyDescent="0.35">
      <c r="A1267" s="17"/>
      <c r="B1267" s="18"/>
      <c r="C1267" s="18"/>
      <c r="D1267" s="18"/>
      <c r="E1267" s="17"/>
      <c r="F1267" s="20"/>
      <c r="G1267" s="21"/>
      <c r="H1267" s="451"/>
      <c r="J1267" s="23" t="e">
        <f>H1267*J1276/H1276</f>
        <v>#DIV/0!</v>
      </c>
      <c r="L1267" s="41">
        <f t="shared" si="200"/>
        <v>14</v>
      </c>
      <c r="M1267" s="39">
        <f t="shared" si="192"/>
        <v>3</v>
      </c>
      <c r="N1267" s="39">
        <f t="shared" si="201"/>
        <v>0</v>
      </c>
    </row>
    <row r="1268" spans="1:14" s="1" customFormat="1" ht="11.5" hidden="1" customHeight="1" x14ac:dyDescent="0.35">
      <c r="A1268" s="17"/>
      <c r="B1268" s="18"/>
      <c r="C1268" s="18"/>
      <c r="D1268" s="18"/>
      <c r="E1268" s="17"/>
      <c r="F1268" s="20"/>
      <c r="G1268" s="24"/>
      <c r="H1268" s="451"/>
      <c r="J1268" s="23" t="e">
        <f>H1268*J1276/H1276</f>
        <v>#DIV/0!</v>
      </c>
      <c r="L1268" s="41">
        <f t="shared" si="200"/>
        <v>14</v>
      </c>
      <c r="M1268" s="39">
        <f t="shared" si="192"/>
        <v>3</v>
      </c>
      <c r="N1268" s="39">
        <f t="shared" si="201"/>
        <v>0</v>
      </c>
    </row>
    <row r="1269" spans="1:14" s="1" customFormat="1" ht="11.5" hidden="1" customHeight="1" x14ac:dyDescent="0.35">
      <c r="A1269" s="17"/>
      <c r="B1269" s="18"/>
      <c r="C1269" s="18"/>
      <c r="D1269" s="18"/>
      <c r="E1269" s="17"/>
      <c r="F1269" s="20"/>
      <c r="G1269" s="24"/>
      <c r="H1269" s="451"/>
      <c r="J1269" s="23" t="e">
        <f>H1269*J1276/H1276</f>
        <v>#DIV/0!</v>
      </c>
      <c r="L1269" s="41">
        <f t="shared" si="200"/>
        <v>14</v>
      </c>
      <c r="M1269" s="39">
        <f t="shared" si="192"/>
        <v>3</v>
      </c>
      <c r="N1269" s="39">
        <f t="shared" si="201"/>
        <v>0</v>
      </c>
    </row>
    <row r="1270" spans="1:14" s="1" customFormat="1" ht="11.5" hidden="1" customHeight="1" x14ac:dyDescent="0.35">
      <c r="A1270" s="19"/>
      <c r="B1270" s="18"/>
      <c r="C1270" s="18"/>
      <c r="D1270" s="18"/>
      <c r="E1270" s="17"/>
      <c r="F1270" s="20"/>
      <c r="G1270" s="21"/>
      <c r="H1270" s="451"/>
      <c r="J1270" s="23" t="e">
        <f>H1270*J1276/H1276</f>
        <v>#DIV/0!</v>
      </c>
      <c r="L1270" s="41">
        <f t="shared" si="200"/>
        <v>14</v>
      </c>
      <c r="M1270" s="39">
        <f t="shared" si="192"/>
        <v>3</v>
      </c>
      <c r="N1270" s="39">
        <f t="shared" si="201"/>
        <v>0</v>
      </c>
    </row>
    <row r="1271" spans="1:14" s="1" customFormat="1" ht="11.5" hidden="1" customHeight="1" x14ac:dyDescent="0.25">
      <c r="A1271" s="17"/>
      <c r="B1271" s="18"/>
      <c r="C1271" s="18"/>
      <c r="D1271" s="18"/>
      <c r="E1271" s="17"/>
      <c r="F1271" s="28"/>
      <c r="G1271" s="21"/>
      <c r="H1271" s="451"/>
      <c r="J1271" s="23" t="e">
        <f>H1271*J1276/H1276</f>
        <v>#DIV/0!</v>
      </c>
      <c r="L1271" s="41">
        <f t="shared" si="200"/>
        <v>14</v>
      </c>
      <c r="M1271" s="39">
        <f t="shared" si="192"/>
        <v>3</v>
      </c>
      <c r="N1271" s="39">
        <f t="shared" si="201"/>
        <v>0</v>
      </c>
    </row>
    <row r="1272" spans="1:14" s="1" customFormat="1" ht="11.5" hidden="1" customHeight="1" x14ac:dyDescent="0.35">
      <c r="A1272" s="19"/>
      <c r="B1272" s="18"/>
      <c r="C1272" s="18"/>
      <c r="D1272" s="18"/>
      <c r="E1272" s="17"/>
      <c r="F1272" s="20"/>
      <c r="G1272" s="21"/>
      <c r="H1272" s="451"/>
      <c r="J1272" s="23" t="e">
        <f>H1272*J1276/H1276</f>
        <v>#DIV/0!</v>
      </c>
      <c r="L1272" s="41">
        <f t="shared" si="200"/>
        <v>14</v>
      </c>
      <c r="M1272" s="39">
        <f t="shared" si="192"/>
        <v>3</v>
      </c>
      <c r="N1272" s="39">
        <f t="shared" si="201"/>
        <v>0</v>
      </c>
    </row>
    <row r="1273" spans="1:14" s="1" customFormat="1" ht="11.5" hidden="1" customHeight="1" x14ac:dyDescent="0.25">
      <c r="A1273" s="17"/>
      <c r="B1273" s="18"/>
      <c r="C1273" s="18"/>
      <c r="D1273" s="18"/>
      <c r="E1273" s="17"/>
      <c r="F1273" s="28"/>
      <c r="G1273" s="21"/>
      <c r="H1273" s="451"/>
      <c r="J1273" s="23" t="e">
        <f>H1273*J1276/H1276</f>
        <v>#DIV/0!</v>
      </c>
      <c r="L1273" s="41">
        <f t="shared" si="200"/>
        <v>14</v>
      </c>
      <c r="M1273" s="39">
        <f t="shared" si="192"/>
        <v>3</v>
      </c>
      <c r="N1273" s="39">
        <f t="shared" si="201"/>
        <v>0</v>
      </c>
    </row>
    <row r="1274" spans="1:14" s="1" customFormat="1" ht="11.5" hidden="1" customHeight="1" x14ac:dyDescent="0.35">
      <c r="A1274" s="19"/>
      <c r="B1274" s="18"/>
      <c r="C1274" s="18"/>
      <c r="D1274" s="18"/>
      <c r="E1274" s="17"/>
      <c r="F1274" s="20"/>
      <c r="G1274" s="21"/>
      <c r="H1274" s="451"/>
      <c r="J1274" s="23" t="e">
        <f>H1274*J1276/H1276</f>
        <v>#DIV/0!</v>
      </c>
      <c r="L1274" s="41">
        <f t="shared" si="200"/>
        <v>14</v>
      </c>
      <c r="M1274" s="39">
        <f t="shared" si="192"/>
        <v>3</v>
      </c>
      <c r="N1274" s="39">
        <f t="shared" si="201"/>
        <v>0</v>
      </c>
    </row>
    <row r="1275" spans="1:14" s="1" customFormat="1" ht="11.5" hidden="1" customHeight="1" x14ac:dyDescent="0.35">
      <c r="A1275" s="19"/>
      <c r="B1275" s="18"/>
      <c r="C1275" s="18"/>
      <c r="D1275" s="18"/>
      <c r="E1275" s="17"/>
      <c r="F1275" s="20"/>
      <c r="G1275" s="21"/>
      <c r="H1275" s="451"/>
      <c r="J1275" s="23" t="e">
        <f>H1275*J1276/H1276</f>
        <v>#DIV/0!</v>
      </c>
      <c r="L1275" s="41">
        <f t="shared" si="200"/>
        <v>14</v>
      </c>
      <c r="M1275" s="39">
        <f t="shared" si="192"/>
        <v>3</v>
      </c>
      <c r="N1275" s="39">
        <f t="shared" si="201"/>
        <v>0</v>
      </c>
    </row>
    <row r="1276" spans="1:14" s="1" customFormat="1" ht="11.5" hidden="1" customHeight="1" x14ac:dyDescent="0.35">
      <c r="A1276" s="19"/>
      <c r="B1276" s="25">
        <f>SUBTOTAL(9,B1258:B1275)</f>
        <v>0</v>
      </c>
      <c r="C1276" s="25">
        <f t="shared" ref="C1276:E1276" si="202">SUBTOTAL(9,C1258:C1275)</f>
        <v>0</v>
      </c>
      <c r="D1276" s="25">
        <f t="shared" si="202"/>
        <v>0</v>
      </c>
      <c r="E1276" s="26">
        <f t="shared" si="202"/>
        <v>0</v>
      </c>
      <c r="F1276" s="29" t="s">
        <v>18</v>
      </c>
      <c r="G1276" s="27"/>
      <c r="H1276" s="454"/>
      <c r="J1276" s="32">
        <f>D1255</f>
        <v>151.08000000000001</v>
      </c>
      <c r="L1276" s="41">
        <f t="shared" si="200"/>
        <v>14</v>
      </c>
      <c r="M1276" s="39">
        <f t="shared" si="192"/>
        <v>3</v>
      </c>
      <c r="N1276" s="39">
        <v>1</v>
      </c>
    </row>
    <row r="1277" spans="1:14" s="1" customFormat="1" ht="11.5" hidden="1" customHeight="1" x14ac:dyDescent="0.35">
      <c r="A1277" s="33"/>
      <c r="B1277" s="34"/>
      <c r="C1277" s="34"/>
      <c r="D1277" s="34"/>
      <c r="E1277" s="35"/>
      <c r="F1277" s="36"/>
      <c r="G1277" s="37"/>
      <c r="H1277" s="38"/>
      <c r="J1277" s="38"/>
      <c r="L1277" s="41">
        <f t="shared" si="200"/>
        <v>14</v>
      </c>
      <c r="M1277" s="39">
        <f t="shared" ref="M1277:M1340" si="203">M1276</f>
        <v>3</v>
      </c>
      <c r="N1277" s="39">
        <v>1</v>
      </c>
    </row>
    <row r="1278" spans="1:14" ht="41.25" customHeight="1" x14ac:dyDescent="0.35">
      <c r="A1278" s="275"/>
      <c r="B1278" s="275"/>
      <c r="C1278" s="275"/>
      <c r="D1278" s="443">
        <f>х!H$17</f>
        <v>64.739999999999995</v>
      </c>
      <c r="E1278" s="444"/>
      <c r="F1278" s="414" t="str">
        <f>х!I$17</f>
        <v>Абонемент платного питания №9 (ГПД Полдник 1-4)</v>
      </c>
      <c r="G1278" s="415"/>
      <c r="H1278" s="415"/>
      <c r="I1278" s="270"/>
      <c r="J1278" s="13"/>
      <c r="K1278" s="13"/>
      <c r="L1278" s="289">
        <f>L1255+1</f>
        <v>15</v>
      </c>
      <c r="M1278" s="287">
        <f t="shared" si="203"/>
        <v>3</v>
      </c>
      <c r="N1278" s="287">
        <v>1</v>
      </c>
    </row>
    <row r="1279" spans="1:14" ht="11.5" customHeight="1" x14ac:dyDescent="0.35">
      <c r="A1279" s="437" t="s">
        <v>3</v>
      </c>
      <c r="B1279" s="438" t="s">
        <v>4</v>
      </c>
      <c r="C1279" s="438"/>
      <c r="D1279" s="438"/>
      <c r="E1279" s="439" t="s">
        <v>5</v>
      </c>
      <c r="F1279" s="440" t="s">
        <v>6</v>
      </c>
      <c r="G1279" s="441" t="s">
        <v>7</v>
      </c>
      <c r="H1279" s="442" t="s">
        <v>8</v>
      </c>
      <c r="L1279" s="290">
        <f>L1278</f>
        <v>15</v>
      </c>
      <c r="M1279" s="287">
        <f t="shared" si="203"/>
        <v>3</v>
      </c>
      <c r="N1279" s="287">
        <v>1</v>
      </c>
    </row>
    <row r="1280" spans="1:14" ht="11.5" customHeight="1" x14ac:dyDescent="0.35">
      <c r="A1280" s="437"/>
      <c r="B1280" s="277" t="s">
        <v>9</v>
      </c>
      <c r="C1280" s="278" t="s">
        <v>10</v>
      </c>
      <c r="D1280" s="278" t="s">
        <v>11</v>
      </c>
      <c r="E1280" s="439"/>
      <c r="F1280" s="440"/>
      <c r="G1280" s="441"/>
      <c r="H1280" s="442"/>
      <c r="L1280" s="290">
        <f t="shared" ref="L1280:L1300" si="204">L1279</f>
        <v>15</v>
      </c>
      <c r="M1280" s="287">
        <f t="shared" si="203"/>
        <v>3</v>
      </c>
      <c r="N1280" s="287">
        <v>1</v>
      </c>
    </row>
    <row r="1281" spans="1:14" ht="11.5" customHeight="1" x14ac:dyDescent="0.35">
      <c r="A1281" s="115">
        <v>338</v>
      </c>
      <c r="B1281" s="114">
        <v>0.4</v>
      </c>
      <c r="C1281" s="114">
        <v>0.4</v>
      </c>
      <c r="D1281" s="114">
        <v>9.8000000000000007</v>
      </c>
      <c r="E1281" s="115">
        <v>47</v>
      </c>
      <c r="F1281" s="116" t="s">
        <v>117</v>
      </c>
      <c r="G1281" s="385">
        <v>100</v>
      </c>
      <c r="H1281" s="449">
        <f>D1278</f>
        <v>64.739999999999995</v>
      </c>
      <c r="J1281" s="23" t="e">
        <f>H1281*J1299/H1299</f>
        <v>#DIV/0!</v>
      </c>
      <c r="L1281" s="290">
        <f t="shared" si="204"/>
        <v>15</v>
      </c>
      <c r="M1281" s="287">
        <f t="shared" si="203"/>
        <v>3</v>
      </c>
      <c r="N1281" s="287" t="str">
        <f>F1281</f>
        <v>Яблоко 100 (СОШ_2018)</v>
      </c>
    </row>
    <row r="1282" spans="1:14" ht="11.5" customHeight="1" x14ac:dyDescent="0.35">
      <c r="A1282" s="54" t="s">
        <v>146</v>
      </c>
      <c r="B1282" s="51">
        <v>14.64</v>
      </c>
      <c r="C1282" s="51">
        <v>8.58</v>
      </c>
      <c r="D1282" s="51">
        <v>37.520000000000003</v>
      </c>
      <c r="E1282" s="50">
        <v>284</v>
      </c>
      <c r="F1282" s="332" t="s">
        <v>382</v>
      </c>
      <c r="G1282" s="401">
        <v>75</v>
      </c>
      <c r="H1282" s="450"/>
      <c r="J1282" s="23" t="e">
        <f>H1282*J1299/H1299</f>
        <v>#DIV/0!</v>
      </c>
      <c r="L1282" s="290">
        <f t="shared" si="204"/>
        <v>15</v>
      </c>
      <c r="M1282" s="287">
        <f t="shared" si="203"/>
        <v>3</v>
      </c>
      <c r="N1282" s="287" t="str">
        <f t="shared" ref="N1282:N1298" si="205">F1282</f>
        <v>Пицца мясная 75 (очищенные) Тагил (80 шк)</v>
      </c>
    </row>
    <row r="1283" spans="1:14" ht="11.5" customHeight="1" x14ac:dyDescent="0.35">
      <c r="A1283" s="185" t="s">
        <v>141</v>
      </c>
      <c r="B1283" s="330">
        <v>0.16</v>
      </c>
      <c r="C1283" s="330">
        <v>0.03</v>
      </c>
      <c r="D1283" s="330">
        <v>15.49</v>
      </c>
      <c r="E1283" s="198">
        <v>64</v>
      </c>
      <c r="F1283" s="175" t="s">
        <v>244</v>
      </c>
      <c r="G1283" s="384">
        <v>222</v>
      </c>
      <c r="H1283" s="450"/>
      <c r="J1283" s="23" t="e">
        <f>H1283*J1299/H1299</f>
        <v>#DIV/0!</v>
      </c>
      <c r="L1283" s="290">
        <f t="shared" si="204"/>
        <v>15</v>
      </c>
      <c r="M1283" s="287">
        <f t="shared" si="203"/>
        <v>3</v>
      </c>
      <c r="N1283" s="287" t="str">
        <f t="shared" si="205"/>
        <v>Чай с сахаром с лимоном 200/15/7</v>
      </c>
    </row>
    <row r="1284" spans="1:14" s="1" customFormat="1" ht="11.5" hidden="1" customHeight="1" x14ac:dyDescent="0.35">
      <c r="A1284" s="19"/>
      <c r="B1284" s="18"/>
      <c r="C1284" s="18"/>
      <c r="D1284" s="18"/>
      <c r="E1284" s="17"/>
      <c r="F1284" s="20"/>
      <c r="G1284" s="21"/>
      <c r="H1284" s="451"/>
      <c r="J1284" s="23" t="e">
        <f>H1284*J1299/H1299</f>
        <v>#DIV/0!</v>
      </c>
      <c r="L1284" s="41">
        <f t="shared" si="204"/>
        <v>15</v>
      </c>
      <c r="M1284" s="39">
        <f t="shared" si="203"/>
        <v>3</v>
      </c>
      <c r="N1284" s="39">
        <f t="shared" si="205"/>
        <v>0</v>
      </c>
    </row>
    <row r="1285" spans="1:14" s="1" customFormat="1" ht="11.5" hidden="1" customHeight="1" x14ac:dyDescent="0.35">
      <c r="A1285" s="17"/>
      <c r="B1285" s="18"/>
      <c r="C1285" s="18"/>
      <c r="D1285" s="19"/>
      <c r="E1285" s="17"/>
      <c r="F1285" s="20"/>
      <c r="G1285" s="21"/>
      <c r="H1285" s="451"/>
      <c r="J1285" s="23" t="e">
        <f>H1285*J1299/H1299</f>
        <v>#DIV/0!</v>
      </c>
      <c r="L1285" s="41">
        <f t="shared" si="204"/>
        <v>15</v>
      </c>
      <c r="M1285" s="39">
        <f t="shared" si="203"/>
        <v>3</v>
      </c>
      <c r="N1285" s="39">
        <f t="shared" si="205"/>
        <v>0</v>
      </c>
    </row>
    <row r="1286" spans="1:14" s="1" customFormat="1" ht="11.5" hidden="1" customHeight="1" x14ac:dyDescent="0.35">
      <c r="A1286" s="17"/>
      <c r="B1286" s="18"/>
      <c r="C1286" s="18"/>
      <c r="D1286" s="18"/>
      <c r="E1286" s="17"/>
      <c r="F1286" s="20"/>
      <c r="G1286" s="21"/>
      <c r="H1286" s="451"/>
      <c r="J1286" s="23" t="e">
        <f>H1286*J1299/H1299</f>
        <v>#DIV/0!</v>
      </c>
      <c r="L1286" s="41">
        <f t="shared" si="204"/>
        <v>15</v>
      </c>
      <c r="M1286" s="39">
        <f t="shared" si="203"/>
        <v>3</v>
      </c>
      <c r="N1286" s="39">
        <f t="shared" si="205"/>
        <v>0</v>
      </c>
    </row>
    <row r="1287" spans="1:14" s="1" customFormat="1" ht="11.5" hidden="1" customHeight="1" x14ac:dyDescent="0.35">
      <c r="A1287" s="17"/>
      <c r="B1287" s="18"/>
      <c r="C1287" s="18"/>
      <c r="D1287" s="18"/>
      <c r="E1287" s="17"/>
      <c r="F1287" s="20"/>
      <c r="G1287" s="24"/>
      <c r="H1287" s="451"/>
      <c r="J1287" s="23" t="e">
        <f>H1287*J1299/H1299</f>
        <v>#DIV/0!</v>
      </c>
      <c r="L1287" s="41">
        <f t="shared" si="204"/>
        <v>15</v>
      </c>
      <c r="M1287" s="39">
        <f t="shared" si="203"/>
        <v>3</v>
      </c>
      <c r="N1287" s="39">
        <f t="shared" si="205"/>
        <v>0</v>
      </c>
    </row>
    <row r="1288" spans="1:14" s="1" customFormat="1" ht="11.5" hidden="1" customHeight="1" x14ac:dyDescent="0.35">
      <c r="A1288" s="19"/>
      <c r="B1288" s="18"/>
      <c r="C1288" s="18"/>
      <c r="D1288" s="18"/>
      <c r="E1288" s="17"/>
      <c r="F1288" s="20"/>
      <c r="G1288" s="21"/>
      <c r="H1288" s="451"/>
      <c r="J1288" s="23" t="e">
        <f>H1288*J1299/H1299</f>
        <v>#DIV/0!</v>
      </c>
      <c r="L1288" s="41">
        <f t="shared" si="204"/>
        <v>15</v>
      </c>
      <c r="M1288" s="39">
        <f t="shared" si="203"/>
        <v>3</v>
      </c>
      <c r="N1288" s="39">
        <f t="shared" si="205"/>
        <v>0</v>
      </c>
    </row>
    <row r="1289" spans="1:14" s="1" customFormat="1" ht="11.5" hidden="1" customHeight="1" x14ac:dyDescent="0.35">
      <c r="A1289" s="19"/>
      <c r="B1289" s="25"/>
      <c r="C1289" s="25"/>
      <c r="D1289" s="25"/>
      <c r="E1289" s="26"/>
      <c r="F1289" s="27"/>
      <c r="G1289" s="27"/>
      <c r="H1289" s="451"/>
      <c r="J1289" s="23" t="e">
        <f>H1289*J1299/H1299</f>
        <v>#DIV/0!</v>
      </c>
      <c r="L1289" s="41">
        <f t="shared" si="204"/>
        <v>15</v>
      </c>
      <c r="M1289" s="39">
        <f t="shared" si="203"/>
        <v>3</v>
      </c>
      <c r="N1289" s="39">
        <f t="shared" si="205"/>
        <v>0</v>
      </c>
    </row>
    <row r="1290" spans="1:14" s="1" customFormat="1" ht="11.5" hidden="1" customHeight="1" x14ac:dyDescent="0.35">
      <c r="A1290" s="17"/>
      <c r="B1290" s="18"/>
      <c r="C1290" s="18"/>
      <c r="D1290" s="18"/>
      <c r="E1290" s="17"/>
      <c r="F1290" s="20"/>
      <c r="G1290" s="21"/>
      <c r="H1290" s="451"/>
      <c r="J1290" s="23" t="e">
        <f>H1290*J1299/H1299</f>
        <v>#DIV/0!</v>
      </c>
      <c r="L1290" s="41">
        <f t="shared" si="204"/>
        <v>15</v>
      </c>
      <c r="M1290" s="39">
        <f t="shared" si="203"/>
        <v>3</v>
      </c>
      <c r="N1290" s="39">
        <f t="shared" si="205"/>
        <v>0</v>
      </c>
    </row>
    <row r="1291" spans="1:14" s="1" customFormat="1" ht="11.5" hidden="1" customHeight="1" x14ac:dyDescent="0.35">
      <c r="A1291" s="17"/>
      <c r="B1291" s="18"/>
      <c r="C1291" s="18"/>
      <c r="D1291" s="18"/>
      <c r="E1291" s="17"/>
      <c r="F1291" s="20"/>
      <c r="G1291" s="24"/>
      <c r="H1291" s="451"/>
      <c r="J1291" s="23" t="e">
        <f>H1291*J1299/H1299</f>
        <v>#DIV/0!</v>
      </c>
      <c r="L1291" s="41">
        <f t="shared" si="204"/>
        <v>15</v>
      </c>
      <c r="M1291" s="39">
        <f t="shared" si="203"/>
        <v>3</v>
      </c>
      <c r="N1291" s="39">
        <f t="shared" si="205"/>
        <v>0</v>
      </c>
    </row>
    <row r="1292" spans="1:14" s="1" customFormat="1" ht="11.5" hidden="1" customHeight="1" x14ac:dyDescent="0.35">
      <c r="A1292" s="17"/>
      <c r="B1292" s="18"/>
      <c r="C1292" s="18"/>
      <c r="D1292" s="18"/>
      <c r="E1292" s="17"/>
      <c r="F1292" s="20"/>
      <c r="G1292" s="24"/>
      <c r="H1292" s="451"/>
      <c r="J1292" s="23" t="e">
        <f>H1292*J1299/H1299</f>
        <v>#DIV/0!</v>
      </c>
      <c r="L1292" s="41">
        <f t="shared" si="204"/>
        <v>15</v>
      </c>
      <c r="M1292" s="39">
        <f t="shared" si="203"/>
        <v>3</v>
      </c>
      <c r="N1292" s="39">
        <f t="shared" si="205"/>
        <v>0</v>
      </c>
    </row>
    <row r="1293" spans="1:14" s="1" customFormat="1" ht="11.5" hidden="1" customHeight="1" x14ac:dyDescent="0.35">
      <c r="A1293" s="19"/>
      <c r="B1293" s="18"/>
      <c r="C1293" s="18"/>
      <c r="D1293" s="18"/>
      <c r="E1293" s="17"/>
      <c r="F1293" s="20"/>
      <c r="G1293" s="21"/>
      <c r="H1293" s="451"/>
      <c r="J1293" s="23" t="e">
        <f>H1293*J1299/H1299</f>
        <v>#DIV/0!</v>
      </c>
      <c r="L1293" s="41">
        <f t="shared" si="204"/>
        <v>15</v>
      </c>
      <c r="M1293" s="39">
        <f t="shared" si="203"/>
        <v>3</v>
      </c>
      <c r="N1293" s="39">
        <f t="shared" si="205"/>
        <v>0</v>
      </c>
    </row>
    <row r="1294" spans="1:14" s="1" customFormat="1" ht="11.5" hidden="1" customHeight="1" x14ac:dyDescent="0.25">
      <c r="A1294" s="17"/>
      <c r="B1294" s="18"/>
      <c r="C1294" s="18"/>
      <c r="D1294" s="18"/>
      <c r="E1294" s="17"/>
      <c r="F1294" s="28"/>
      <c r="G1294" s="21"/>
      <c r="H1294" s="451"/>
      <c r="J1294" s="23" t="e">
        <f>H1294*J1299/H1299</f>
        <v>#DIV/0!</v>
      </c>
      <c r="L1294" s="41">
        <f t="shared" si="204"/>
        <v>15</v>
      </c>
      <c r="M1294" s="39">
        <f t="shared" si="203"/>
        <v>3</v>
      </c>
      <c r="N1294" s="39">
        <f t="shared" si="205"/>
        <v>0</v>
      </c>
    </row>
    <row r="1295" spans="1:14" s="1" customFormat="1" ht="11.5" hidden="1" customHeight="1" x14ac:dyDescent="0.35">
      <c r="A1295" s="19"/>
      <c r="B1295" s="18"/>
      <c r="C1295" s="18"/>
      <c r="D1295" s="18"/>
      <c r="E1295" s="17"/>
      <c r="F1295" s="20"/>
      <c r="G1295" s="21"/>
      <c r="H1295" s="451"/>
      <c r="J1295" s="23" t="e">
        <f>H1295*J1299/H1299</f>
        <v>#DIV/0!</v>
      </c>
      <c r="L1295" s="41">
        <f t="shared" si="204"/>
        <v>15</v>
      </c>
      <c r="M1295" s="39">
        <f t="shared" si="203"/>
        <v>3</v>
      </c>
      <c r="N1295" s="39">
        <f t="shared" si="205"/>
        <v>0</v>
      </c>
    </row>
    <row r="1296" spans="1:14" s="1" customFormat="1" ht="11.5" hidden="1" customHeight="1" x14ac:dyDescent="0.25">
      <c r="A1296" s="17"/>
      <c r="B1296" s="18"/>
      <c r="C1296" s="18"/>
      <c r="D1296" s="18"/>
      <c r="E1296" s="17"/>
      <c r="F1296" s="28"/>
      <c r="G1296" s="21"/>
      <c r="H1296" s="451"/>
      <c r="J1296" s="23" t="e">
        <f>H1296*J1299/H1299</f>
        <v>#DIV/0!</v>
      </c>
      <c r="L1296" s="41">
        <f t="shared" si="204"/>
        <v>15</v>
      </c>
      <c r="M1296" s="39">
        <f t="shared" si="203"/>
        <v>3</v>
      </c>
      <c r="N1296" s="39">
        <f t="shared" si="205"/>
        <v>0</v>
      </c>
    </row>
    <row r="1297" spans="1:14" s="1" customFormat="1" ht="11.5" hidden="1" customHeight="1" x14ac:dyDescent="0.35">
      <c r="A1297" s="19"/>
      <c r="B1297" s="18"/>
      <c r="C1297" s="18"/>
      <c r="D1297" s="18"/>
      <c r="E1297" s="17"/>
      <c r="F1297" s="20"/>
      <c r="G1297" s="21"/>
      <c r="H1297" s="451"/>
      <c r="J1297" s="23" t="e">
        <f>H1297*J1299/H1299</f>
        <v>#DIV/0!</v>
      </c>
      <c r="L1297" s="41">
        <f t="shared" si="204"/>
        <v>15</v>
      </c>
      <c r="M1297" s="39">
        <f t="shared" si="203"/>
        <v>3</v>
      </c>
      <c r="N1297" s="39">
        <f t="shared" si="205"/>
        <v>0</v>
      </c>
    </row>
    <row r="1298" spans="1:14" s="1" customFormat="1" ht="11.5" hidden="1" customHeight="1" x14ac:dyDescent="0.35">
      <c r="A1298" s="19"/>
      <c r="B1298" s="18"/>
      <c r="C1298" s="18"/>
      <c r="D1298" s="18"/>
      <c r="E1298" s="17"/>
      <c r="F1298" s="20"/>
      <c r="G1298" s="21"/>
      <c r="H1298" s="451"/>
      <c r="J1298" s="23" t="e">
        <f>H1298*J1299/H1299</f>
        <v>#DIV/0!</v>
      </c>
      <c r="L1298" s="41">
        <f t="shared" si="204"/>
        <v>15</v>
      </c>
      <c r="M1298" s="39">
        <f t="shared" si="203"/>
        <v>3</v>
      </c>
      <c r="N1298" s="39">
        <f t="shared" si="205"/>
        <v>0</v>
      </c>
    </row>
    <row r="1299" spans="1:14" ht="11.5" customHeight="1" x14ac:dyDescent="0.35">
      <c r="A1299" s="291"/>
      <c r="B1299" s="292">
        <f>SUBTOTAL(9,B1281:B1298)</f>
        <v>15.200000000000001</v>
      </c>
      <c r="C1299" s="292">
        <f t="shared" ref="C1299:E1299" si="206">SUBTOTAL(9,C1281:C1298)</f>
        <v>9.01</v>
      </c>
      <c r="D1299" s="292">
        <f t="shared" si="206"/>
        <v>62.810000000000009</v>
      </c>
      <c r="E1299" s="293">
        <f t="shared" si="206"/>
        <v>395</v>
      </c>
      <c r="F1299" s="294" t="s">
        <v>18</v>
      </c>
      <c r="G1299" s="382"/>
      <c r="H1299" s="452"/>
      <c r="J1299" s="32">
        <f>D1278</f>
        <v>64.739999999999995</v>
      </c>
      <c r="L1299" s="290">
        <f t="shared" si="204"/>
        <v>15</v>
      </c>
      <c r="M1299" s="287">
        <f t="shared" si="203"/>
        <v>3</v>
      </c>
      <c r="N1299" s="287">
        <v>1</v>
      </c>
    </row>
    <row r="1300" spans="1:14" ht="11.5" customHeight="1" x14ac:dyDescent="0.35">
      <c r="A1300" s="297"/>
      <c r="B1300" s="298"/>
      <c r="C1300" s="298"/>
      <c r="D1300" s="298"/>
      <c r="E1300" s="299"/>
      <c r="F1300" s="300"/>
      <c r="G1300" s="301"/>
      <c r="H1300" s="302"/>
      <c r="J1300" s="38"/>
      <c r="L1300" s="290">
        <f t="shared" si="204"/>
        <v>15</v>
      </c>
      <c r="M1300" s="287">
        <f t="shared" si="203"/>
        <v>3</v>
      </c>
      <c r="N1300" s="287">
        <v>1</v>
      </c>
    </row>
    <row r="1301" spans="1:14" s="1" customFormat="1" ht="21" hidden="1" x14ac:dyDescent="0.35">
      <c r="A1301" s="14"/>
      <c r="B1301" s="14"/>
      <c r="C1301" s="14"/>
      <c r="D1301" s="427">
        <f>х!H$18</f>
        <v>103</v>
      </c>
      <c r="E1301" s="428"/>
      <c r="F1301" s="429" t="str">
        <f>х!I$18</f>
        <v>Абонемент платного питания №10 (СОШ № 12)</v>
      </c>
      <c r="G1301" s="430"/>
      <c r="H1301" s="430"/>
      <c r="I1301" s="13"/>
      <c r="J1301" s="13"/>
      <c r="K1301" s="13"/>
      <c r="L1301" s="40">
        <f>L1278+1</f>
        <v>16</v>
      </c>
      <c r="M1301" s="39">
        <f t="shared" si="203"/>
        <v>3</v>
      </c>
      <c r="N1301" s="39">
        <v>1</v>
      </c>
    </row>
    <row r="1302" spans="1:14" s="1" customFormat="1" ht="11.5" hidden="1" customHeight="1" x14ac:dyDescent="0.35">
      <c r="A1302" s="431" t="s">
        <v>3</v>
      </c>
      <c r="B1302" s="432" t="s">
        <v>4</v>
      </c>
      <c r="C1302" s="432"/>
      <c r="D1302" s="432"/>
      <c r="E1302" s="433" t="s">
        <v>5</v>
      </c>
      <c r="F1302" s="434" t="s">
        <v>6</v>
      </c>
      <c r="G1302" s="435" t="s">
        <v>7</v>
      </c>
      <c r="H1302" s="436" t="s">
        <v>8</v>
      </c>
      <c r="L1302" s="41">
        <f>L1301</f>
        <v>16</v>
      </c>
      <c r="M1302" s="39">
        <f t="shared" si="203"/>
        <v>3</v>
      </c>
      <c r="N1302" s="39">
        <v>1</v>
      </c>
    </row>
    <row r="1303" spans="1:14" s="1" customFormat="1" ht="11.5" hidden="1" customHeight="1" x14ac:dyDescent="0.35">
      <c r="A1303" s="431"/>
      <c r="B1303" s="15" t="s">
        <v>9</v>
      </c>
      <c r="C1303" s="16" t="s">
        <v>10</v>
      </c>
      <c r="D1303" s="16" t="s">
        <v>11</v>
      </c>
      <c r="E1303" s="433"/>
      <c r="F1303" s="434"/>
      <c r="G1303" s="435"/>
      <c r="H1303" s="436"/>
      <c r="L1303" s="41">
        <f t="shared" ref="L1303:L1323" si="207">L1302</f>
        <v>16</v>
      </c>
      <c r="M1303" s="39">
        <f t="shared" si="203"/>
        <v>3</v>
      </c>
      <c r="N1303" s="39">
        <v>1</v>
      </c>
    </row>
    <row r="1304" spans="1:14" s="1" customFormat="1" ht="11.5" hidden="1" customHeight="1" x14ac:dyDescent="0.35">
      <c r="A1304" s="236" t="s">
        <v>400</v>
      </c>
      <c r="B1304" s="113">
        <v>12.67</v>
      </c>
      <c r="C1304" s="113">
        <v>7.4</v>
      </c>
      <c r="D1304" s="113">
        <v>27.34</v>
      </c>
      <c r="E1304" s="217">
        <v>227</v>
      </c>
      <c r="F1304" s="237" t="s">
        <v>401</v>
      </c>
      <c r="G1304" s="206">
        <v>150</v>
      </c>
      <c r="H1304" s="471">
        <f>D1301</f>
        <v>103</v>
      </c>
      <c r="J1304" s="23" t="e">
        <f>#REF!*J1322/H1304</f>
        <v>#REF!</v>
      </c>
      <c r="L1304" s="41">
        <f t="shared" si="207"/>
        <v>16</v>
      </c>
      <c r="M1304" s="39">
        <f t="shared" si="203"/>
        <v>3</v>
      </c>
      <c r="N1304" s="39" t="str">
        <f>F1304</f>
        <v>Плов из птицы (кура) 150 (СОШ_2018)</v>
      </c>
    </row>
    <row r="1305" spans="1:14" s="1" customFormat="1" ht="11.5" hidden="1" customHeight="1" x14ac:dyDescent="0.35">
      <c r="A1305" s="50">
        <v>628</v>
      </c>
      <c r="B1305" s="51">
        <v>0.1</v>
      </c>
      <c r="C1305" s="51">
        <v>0.03</v>
      </c>
      <c r="D1305" s="51">
        <v>15.28</v>
      </c>
      <c r="E1305" s="50">
        <v>62</v>
      </c>
      <c r="F1305" s="52" t="s">
        <v>241</v>
      </c>
      <c r="G1305" s="53">
        <v>215</v>
      </c>
      <c r="H1305" s="472"/>
      <c r="J1305" s="23">
        <f>H1305*J1322/H1304</f>
        <v>0</v>
      </c>
      <c r="L1305" s="41">
        <f t="shared" si="207"/>
        <v>16</v>
      </c>
      <c r="M1305" s="39">
        <f t="shared" si="203"/>
        <v>3</v>
      </c>
      <c r="N1305" s="39" t="str">
        <f t="shared" ref="N1305:N1321" si="208">F1305</f>
        <v>Чай с сахаром 200/15</v>
      </c>
    </row>
    <row r="1306" spans="1:14" s="1" customFormat="1" ht="11.5" hidden="1" customHeight="1" x14ac:dyDescent="0.35">
      <c r="A1306" s="54" t="s">
        <v>16</v>
      </c>
      <c r="B1306" s="51">
        <v>1.98</v>
      </c>
      <c r="C1306" s="51">
        <v>0.25</v>
      </c>
      <c r="D1306" s="51">
        <v>12.08</v>
      </c>
      <c r="E1306" s="50">
        <v>59</v>
      </c>
      <c r="F1306" s="52" t="s">
        <v>135</v>
      </c>
      <c r="G1306" s="49">
        <v>25</v>
      </c>
      <c r="H1306" s="472"/>
      <c r="J1306" s="23">
        <f>H1306*J1322/H1304</f>
        <v>0</v>
      </c>
      <c r="L1306" s="41">
        <f t="shared" si="207"/>
        <v>16</v>
      </c>
      <c r="M1306" s="39">
        <f t="shared" si="203"/>
        <v>3</v>
      </c>
      <c r="N1306" s="39" t="str">
        <f t="shared" si="208"/>
        <v>Хлеб пшеничный 25</v>
      </c>
    </row>
    <row r="1307" spans="1:14" s="1" customFormat="1" ht="11.5" hidden="1" customHeight="1" x14ac:dyDescent="0.35">
      <c r="A1307" s="54" t="s">
        <v>16</v>
      </c>
      <c r="B1307" s="51">
        <v>1.65</v>
      </c>
      <c r="C1307" s="51">
        <v>0.3</v>
      </c>
      <c r="D1307" s="51">
        <v>8.35</v>
      </c>
      <c r="E1307" s="50">
        <v>44</v>
      </c>
      <c r="F1307" s="52" t="s">
        <v>17</v>
      </c>
      <c r="G1307" s="49">
        <v>25</v>
      </c>
      <c r="H1307" s="472"/>
      <c r="J1307" s="23">
        <f>H1307*J1322/H1304</f>
        <v>0</v>
      </c>
      <c r="L1307" s="41">
        <f t="shared" si="207"/>
        <v>16</v>
      </c>
      <c r="M1307" s="39">
        <f t="shared" si="203"/>
        <v>3</v>
      </c>
      <c r="N1307" s="39" t="str">
        <f t="shared" si="208"/>
        <v>Хлеб  ржаной 25</v>
      </c>
    </row>
    <row r="1308" spans="1:14" s="1" customFormat="1" ht="11.5" hidden="1" customHeight="1" x14ac:dyDescent="0.35">
      <c r="A1308" s="54"/>
      <c r="B1308" s="51"/>
      <c r="C1308" s="51"/>
      <c r="D1308" s="51"/>
      <c r="E1308" s="256"/>
      <c r="F1308" s="257"/>
      <c r="G1308" s="49"/>
      <c r="H1308" s="472"/>
      <c r="J1308" s="23">
        <f>H1308*J1322/H1304</f>
        <v>0</v>
      </c>
      <c r="L1308" s="41">
        <f t="shared" si="207"/>
        <v>16</v>
      </c>
      <c r="M1308" s="39">
        <f t="shared" si="203"/>
        <v>3</v>
      </c>
      <c r="N1308" s="39">
        <f t="shared" si="208"/>
        <v>0</v>
      </c>
    </row>
    <row r="1309" spans="1:14" s="1" customFormat="1" ht="11.5" hidden="1" customHeight="1" x14ac:dyDescent="0.35">
      <c r="A1309" s="54"/>
      <c r="B1309" s="51"/>
      <c r="C1309" s="51"/>
      <c r="D1309" s="51"/>
      <c r="E1309" s="256"/>
      <c r="F1309" s="257"/>
      <c r="G1309" s="49"/>
      <c r="H1309" s="473"/>
      <c r="J1309" s="23">
        <f>H1309*J1322/H1304</f>
        <v>0</v>
      </c>
      <c r="L1309" s="41">
        <f t="shared" si="207"/>
        <v>16</v>
      </c>
      <c r="M1309" s="39">
        <f t="shared" si="203"/>
        <v>3</v>
      </c>
      <c r="N1309" s="39">
        <f t="shared" si="208"/>
        <v>0</v>
      </c>
    </row>
    <row r="1310" spans="1:14" s="1" customFormat="1" ht="11.5" hidden="1" customHeight="1" x14ac:dyDescent="0.35">
      <c r="A1310" s="75"/>
      <c r="B1310" s="75"/>
      <c r="C1310" s="75"/>
      <c r="D1310" s="41"/>
      <c r="E1310" s="41"/>
      <c r="F1310" s="166"/>
      <c r="G1310" s="166"/>
      <c r="H1310" s="473"/>
      <c r="J1310" s="23">
        <f>H1310*J1322/H1304</f>
        <v>0</v>
      </c>
      <c r="L1310" s="41">
        <f t="shared" si="207"/>
        <v>16</v>
      </c>
      <c r="M1310" s="39">
        <f t="shared" si="203"/>
        <v>3</v>
      </c>
      <c r="N1310" s="39">
        <f t="shared" si="208"/>
        <v>0</v>
      </c>
    </row>
    <row r="1311" spans="1:14" s="1" customFormat="1" ht="11.5" hidden="1" customHeight="1" x14ac:dyDescent="0.35">
      <c r="A1311" s="43"/>
      <c r="B1311" s="44"/>
      <c r="C1311" s="44"/>
      <c r="D1311" s="44"/>
      <c r="E1311" s="43"/>
      <c r="F1311" s="52"/>
      <c r="G1311" s="147"/>
      <c r="H1311" s="472"/>
      <c r="J1311" s="23">
        <f>H1311*J1322/H1304</f>
        <v>0</v>
      </c>
      <c r="L1311" s="41">
        <f t="shared" si="207"/>
        <v>16</v>
      </c>
      <c r="M1311" s="39">
        <f t="shared" si="203"/>
        <v>3</v>
      </c>
      <c r="N1311" s="39">
        <f t="shared" si="208"/>
        <v>0</v>
      </c>
    </row>
    <row r="1312" spans="1:14" s="1" customFormat="1" ht="11.5" hidden="1" customHeight="1" x14ac:dyDescent="0.35">
      <c r="A1312" s="43"/>
      <c r="B1312" s="44"/>
      <c r="C1312" s="44"/>
      <c r="D1312" s="44"/>
      <c r="E1312" s="43"/>
      <c r="F1312" s="52"/>
      <c r="G1312" s="147"/>
      <c r="H1312" s="472"/>
      <c r="J1312" s="23">
        <f>H1312*J1322/H1304</f>
        <v>0</v>
      </c>
      <c r="L1312" s="41">
        <f t="shared" si="207"/>
        <v>16</v>
      </c>
      <c r="M1312" s="39">
        <f t="shared" si="203"/>
        <v>3</v>
      </c>
      <c r="N1312" s="39">
        <f t="shared" si="208"/>
        <v>0</v>
      </c>
    </row>
    <row r="1313" spans="1:14" s="1" customFormat="1" ht="11.5" hidden="1" customHeight="1" x14ac:dyDescent="0.35">
      <c r="A1313" s="50"/>
      <c r="B1313" s="51"/>
      <c r="C1313" s="51"/>
      <c r="D1313" s="51"/>
      <c r="E1313" s="50"/>
      <c r="F1313" s="52"/>
      <c r="G1313" s="148"/>
      <c r="H1313" s="472"/>
      <c r="J1313" s="23">
        <f>H1313*J1322/H1304</f>
        <v>0</v>
      </c>
      <c r="L1313" s="41">
        <f t="shared" si="207"/>
        <v>16</v>
      </c>
      <c r="M1313" s="39">
        <f t="shared" si="203"/>
        <v>3</v>
      </c>
      <c r="N1313" s="39">
        <f t="shared" si="208"/>
        <v>0</v>
      </c>
    </row>
    <row r="1314" spans="1:14" s="1" customFormat="1" ht="11.5" hidden="1" customHeight="1" x14ac:dyDescent="0.35">
      <c r="A1314" s="54"/>
      <c r="B1314" s="51"/>
      <c r="C1314" s="51"/>
      <c r="D1314" s="51"/>
      <c r="E1314" s="50"/>
      <c r="F1314" s="52"/>
      <c r="G1314" s="147"/>
      <c r="H1314" s="472"/>
      <c r="J1314" s="23">
        <f>H1314*J1322/H1304</f>
        <v>0</v>
      </c>
      <c r="L1314" s="41">
        <f t="shared" si="207"/>
        <v>16</v>
      </c>
      <c r="M1314" s="39">
        <f t="shared" si="203"/>
        <v>3</v>
      </c>
      <c r="N1314" s="39">
        <f t="shared" si="208"/>
        <v>0</v>
      </c>
    </row>
    <row r="1315" spans="1:14" s="1" customFormat="1" ht="11.5" hidden="1" customHeight="1" x14ac:dyDescent="0.35">
      <c r="A1315" s="55"/>
      <c r="B1315" s="56"/>
      <c r="C1315" s="56"/>
      <c r="D1315" s="56"/>
      <c r="E1315" s="57"/>
      <c r="F1315" s="58"/>
      <c r="G1315" s="165"/>
      <c r="H1315" s="472"/>
      <c r="J1315" s="23">
        <f>H1315*J1322/H1304</f>
        <v>0</v>
      </c>
      <c r="L1315" s="41">
        <f t="shared" si="207"/>
        <v>16</v>
      </c>
      <c r="M1315" s="39">
        <f t="shared" si="203"/>
        <v>3</v>
      </c>
      <c r="N1315" s="39">
        <f t="shared" si="208"/>
        <v>0</v>
      </c>
    </row>
    <row r="1316" spans="1:14" s="1" customFormat="1" ht="11.5" hidden="1" customHeight="1" x14ac:dyDescent="0.35">
      <c r="A1316" s="19"/>
      <c r="B1316" s="18"/>
      <c r="C1316" s="18"/>
      <c r="D1316" s="18"/>
      <c r="E1316" s="17"/>
      <c r="F1316" s="20"/>
      <c r="G1316" s="21"/>
      <c r="H1316" s="472"/>
      <c r="J1316" s="23">
        <f>H1316*J1322/H1304</f>
        <v>0</v>
      </c>
      <c r="L1316" s="41">
        <f t="shared" si="207"/>
        <v>16</v>
      </c>
      <c r="M1316" s="39">
        <f t="shared" si="203"/>
        <v>3</v>
      </c>
      <c r="N1316" s="39">
        <f t="shared" si="208"/>
        <v>0</v>
      </c>
    </row>
    <row r="1317" spans="1:14" s="1" customFormat="1" ht="11.5" hidden="1" customHeight="1" x14ac:dyDescent="0.25">
      <c r="A1317" s="17"/>
      <c r="B1317" s="18"/>
      <c r="C1317" s="18"/>
      <c r="D1317" s="18"/>
      <c r="E1317" s="17"/>
      <c r="F1317" s="28"/>
      <c r="G1317" s="21"/>
      <c r="H1317" s="472"/>
      <c r="J1317" s="23">
        <f>H1317*J1322/H1304</f>
        <v>0</v>
      </c>
      <c r="L1317" s="41">
        <f t="shared" si="207"/>
        <v>16</v>
      </c>
      <c r="M1317" s="39">
        <f t="shared" si="203"/>
        <v>3</v>
      </c>
      <c r="N1317" s="39">
        <f t="shared" si="208"/>
        <v>0</v>
      </c>
    </row>
    <row r="1318" spans="1:14" s="1" customFormat="1" ht="11.5" hidden="1" customHeight="1" x14ac:dyDescent="0.35">
      <c r="A1318" s="19"/>
      <c r="B1318" s="18"/>
      <c r="C1318" s="18"/>
      <c r="D1318" s="18"/>
      <c r="E1318" s="17"/>
      <c r="F1318" s="20"/>
      <c r="G1318" s="21"/>
      <c r="H1318" s="472"/>
      <c r="J1318" s="23">
        <f>H1318*J1322/H1304</f>
        <v>0</v>
      </c>
      <c r="L1318" s="41">
        <f t="shared" si="207"/>
        <v>16</v>
      </c>
      <c r="M1318" s="39">
        <f t="shared" si="203"/>
        <v>3</v>
      </c>
      <c r="N1318" s="39">
        <f t="shared" si="208"/>
        <v>0</v>
      </c>
    </row>
    <row r="1319" spans="1:14" s="1" customFormat="1" ht="11.5" hidden="1" customHeight="1" x14ac:dyDescent="0.25">
      <c r="A1319" s="17"/>
      <c r="B1319" s="18"/>
      <c r="C1319" s="18"/>
      <c r="D1319" s="18"/>
      <c r="E1319" s="17"/>
      <c r="F1319" s="28"/>
      <c r="G1319" s="21"/>
      <c r="H1319" s="472"/>
      <c r="J1319" s="23">
        <f>H1319*J1322/H1304</f>
        <v>0</v>
      </c>
      <c r="L1319" s="41">
        <f t="shared" si="207"/>
        <v>16</v>
      </c>
      <c r="M1319" s="39">
        <f t="shared" si="203"/>
        <v>3</v>
      </c>
      <c r="N1319" s="39">
        <f t="shared" si="208"/>
        <v>0</v>
      </c>
    </row>
    <row r="1320" spans="1:14" s="1" customFormat="1" ht="11.5" hidden="1" customHeight="1" x14ac:dyDescent="0.35">
      <c r="A1320" s="19"/>
      <c r="B1320" s="18"/>
      <c r="C1320" s="18"/>
      <c r="D1320" s="18"/>
      <c r="E1320" s="17"/>
      <c r="F1320" s="20"/>
      <c r="G1320" s="21"/>
      <c r="H1320" s="472"/>
      <c r="J1320" s="23">
        <f>H1320*J1322/H1304</f>
        <v>0</v>
      </c>
      <c r="L1320" s="41">
        <f t="shared" si="207"/>
        <v>16</v>
      </c>
      <c r="M1320" s="39">
        <f t="shared" si="203"/>
        <v>3</v>
      </c>
      <c r="N1320" s="39">
        <f t="shared" si="208"/>
        <v>0</v>
      </c>
    </row>
    <row r="1321" spans="1:14" s="1" customFormat="1" ht="11.5" hidden="1" customHeight="1" x14ac:dyDescent="0.35">
      <c r="A1321" s="19"/>
      <c r="B1321" s="18"/>
      <c r="C1321" s="18"/>
      <c r="D1321" s="18"/>
      <c r="E1321" s="17"/>
      <c r="F1321" s="20"/>
      <c r="G1321" s="21"/>
      <c r="H1321" s="472"/>
      <c r="J1321" s="23">
        <f>H1321*J1322/H1304</f>
        <v>0</v>
      </c>
      <c r="L1321" s="41">
        <f t="shared" si="207"/>
        <v>16</v>
      </c>
      <c r="M1321" s="39">
        <f t="shared" si="203"/>
        <v>3</v>
      </c>
      <c r="N1321" s="39">
        <f t="shared" si="208"/>
        <v>0</v>
      </c>
    </row>
    <row r="1322" spans="1:14" s="1" customFormat="1" ht="11.5" hidden="1" customHeight="1" x14ac:dyDescent="0.35">
      <c r="A1322" s="19"/>
      <c r="B1322" s="25">
        <f>SUBTOTAL(9,B1304:B1321)</f>
        <v>0</v>
      </c>
      <c r="C1322" s="25">
        <f>SUBTOTAL(9,C1304:C1321)</f>
        <v>0</v>
      </c>
      <c r="D1322" s="25">
        <f>SUBTOTAL(9,D1304:D1321)</f>
        <v>0</v>
      </c>
      <c r="E1322" s="26">
        <f>SUBTOTAL(9,E1304:E1321)</f>
        <v>0</v>
      </c>
      <c r="F1322" s="29" t="s">
        <v>18</v>
      </c>
      <c r="G1322" s="42"/>
      <c r="H1322" s="474"/>
      <c r="J1322" s="32">
        <f>D1301</f>
        <v>103</v>
      </c>
      <c r="L1322" s="41">
        <f t="shared" si="207"/>
        <v>16</v>
      </c>
      <c r="M1322" s="39">
        <f t="shared" si="203"/>
        <v>3</v>
      </c>
      <c r="N1322" s="39">
        <v>1</v>
      </c>
    </row>
    <row r="1323" spans="1:14" s="1" customFormat="1" ht="11.5" hidden="1" customHeight="1" x14ac:dyDescent="0.35">
      <c r="A1323" s="33"/>
      <c r="B1323" s="34"/>
      <c r="C1323" s="34"/>
      <c r="D1323" s="34"/>
      <c r="E1323" s="35"/>
      <c r="F1323" s="36"/>
      <c r="G1323" s="37"/>
      <c r="H1323" s="38"/>
      <c r="J1323" s="38"/>
      <c r="L1323" s="41">
        <f t="shared" si="207"/>
        <v>16</v>
      </c>
      <c r="M1323" s="39">
        <f t="shared" si="203"/>
        <v>3</v>
      </c>
      <c r="N1323" s="39">
        <v>1</v>
      </c>
    </row>
    <row r="1324" spans="1:14" ht="21" hidden="1" x14ac:dyDescent="0.35">
      <c r="A1324" s="275"/>
      <c r="B1324" s="275"/>
      <c r="C1324" s="275"/>
      <c r="D1324" s="443">
        <f>х!H$19</f>
        <v>176.93</v>
      </c>
      <c r="E1324" s="444"/>
      <c r="F1324" s="445" t="str">
        <f>х!I$19</f>
        <v>Абонемент платного питания №11 (Обед 5-11)</v>
      </c>
      <c r="G1324" s="446"/>
      <c r="H1324" s="446"/>
      <c r="I1324" s="270"/>
      <c r="J1324" s="13"/>
      <c r="K1324" s="13"/>
      <c r="L1324" s="289">
        <f>L1301+1</f>
        <v>17</v>
      </c>
      <c r="M1324" s="287">
        <f t="shared" si="203"/>
        <v>3</v>
      </c>
      <c r="N1324" s="287">
        <v>1</v>
      </c>
    </row>
    <row r="1325" spans="1:14" ht="11.5" hidden="1" customHeight="1" x14ac:dyDescent="0.35">
      <c r="A1325" s="437" t="s">
        <v>3</v>
      </c>
      <c r="B1325" s="438" t="s">
        <v>4</v>
      </c>
      <c r="C1325" s="438"/>
      <c r="D1325" s="438"/>
      <c r="E1325" s="439" t="s">
        <v>5</v>
      </c>
      <c r="F1325" s="440" t="s">
        <v>6</v>
      </c>
      <c r="G1325" s="441" t="s">
        <v>7</v>
      </c>
      <c r="H1325" s="442" t="s">
        <v>8</v>
      </c>
      <c r="L1325" s="290">
        <f>L1324</f>
        <v>17</v>
      </c>
      <c r="M1325" s="287">
        <f t="shared" si="203"/>
        <v>3</v>
      </c>
      <c r="N1325" s="287">
        <v>1</v>
      </c>
    </row>
    <row r="1326" spans="1:14" ht="11.5" hidden="1" customHeight="1" x14ac:dyDescent="0.35">
      <c r="A1326" s="437"/>
      <c r="B1326" s="277" t="s">
        <v>9</v>
      </c>
      <c r="C1326" s="278" t="s">
        <v>10</v>
      </c>
      <c r="D1326" s="278" t="s">
        <v>11</v>
      </c>
      <c r="E1326" s="439"/>
      <c r="F1326" s="440"/>
      <c r="G1326" s="441"/>
      <c r="H1326" s="442"/>
      <c r="L1326" s="290">
        <f t="shared" ref="L1326:L1346" si="209">L1325</f>
        <v>17</v>
      </c>
      <c r="M1326" s="287">
        <f t="shared" si="203"/>
        <v>3</v>
      </c>
      <c r="N1326" s="287">
        <v>1</v>
      </c>
    </row>
    <row r="1327" spans="1:14" ht="11.5" hidden="1" customHeight="1" x14ac:dyDescent="0.35">
      <c r="A1327" s="234" t="s">
        <v>282</v>
      </c>
      <c r="B1327" s="282">
        <v>2.57</v>
      </c>
      <c r="C1327" s="282">
        <v>8.07</v>
      </c>
      <c r="D1327" s="282">
        <v>13.56</v>
      </c>
      <c r="E1327" s="238">
        <v>139</v>
      </c>
      <c r="F1327" s="229" t="s">
        <v>298</v>
      </c>
      <c r="G1327" s="337">
        <v>100</v>
      </c>
      <c r="H1327" s="449">
        <f>D1324</f>
        <v>176.93</v>
      </c>
      <c r="J1327" s="23" t="e">
        <f>H1327*J1345/H1345</f>
        <v>#DIV/0!</v>
      </c>
      <c r="L1327" s="290">
        <f t="shared" si="209"/>
        <v>17</v>
      </c>
      <c r="M1327" s="287">
        <f t="shared" si="203"/>
        <v>3</v>
      </c>
      <c r="N1327" s="287" t="str">
        <f>F1327</f>
        <v xml:space="preserve">Икра морковная </v>
      </c>
    </row>
    <row r="1328" spans="1:14" ht="11.5" hidden="1" customHeight="1" x14ac:dyDescent="0.35">
      <c r="A1328" s="234" t="s">
        <v>260</v>
      </c>
      <c r="B1328" s="282">
        <v>2.11</v>
      </c>
      <c r="C1328" s="282">
        <v>6.65</v>
      </c>
      <c r="D1328" s="282">
        <v>13.51</v>
      </c>
      <c r="E1328" s="238">
        <v>116</v>
      </c>
      <c r="F1328" s="229" t="s">
        <v>269</v>
      </c>
      <c r="G1328" s="362">
        <v>255</v>
      </c>
      <c r="H1328" s="450"/>
      <c r="J1328" s="23" t="e">
        <f>H1328*J1345/H1345</f>
        <v>#DIV/0!</v>
      </c>
      <c r="L1328" s="290">
        <f t="shared" si="209"/>
        <v>17</v>
      </c>
      <c r="M1328" s="287">
        <f t="shared" si="203"/>
        <v>3</v>
      </c>
      <c r="N1328" s="287" t="str">
        <f t="shared" ref="N1328:N1344" si="210">F1328</f>
        <v>Борщ с капустой и  картофелем со сметаной 250/5</v>
      </c>
    </row>
    <row r="1329" spans="1:14" ht="11.5" hidden="1" customHeight="1" x14ac:dyDescent="0.35">
      <c r="A1329" s="54" t="s">
        <v>400</v>
      </c>
      <c r="B1329" s="51">
        <v>16.89</v>
      </c>
      <c r="C1329" s="51">
        <v>9.8699999999999992</v>
      </c>
      <c r="D1329" s="51">
        <v>36.450000000000003</v>
      </c>
      <c r="E1329" s="50">
        <v>303</v>
      </c>
      <c r="F1329" s="268" t="s">
        <v>439</v>
      </c>
      <c r="G1329" s="147">
        <v>200</v>
      </c>
      <c r="H1329" s="450"/>
      <c r="J1329" s="23" t="e">
        <f>H1329*J1345/H1345</f>
        <v>#DIV/0!</v>
      </c>
      <c r="L1329" s="290">
        <f t="shared" si="209"/>
        <v>17</v>
      </c>
      <c r="M1329" s="287">
        <f t="shared" si="203"/>
        <v>3</v>
      </c>
      <c r="N1329" s="287" t="str">
        <f t="shared" si="210"/>
        <v>Плов из птицы (окорока) 200 (СОШ_2018)</v>
      </c>
    </row>
    <row r="1330" spans="1:14" ht="11.5" hidden="1" customHeight="1" x14ac:dyDescent="0.35">
      <c r="A1330" s="220" t="s">
        <v>16</v>
      </c>
      <c r="B1330" s="326"/>
      <c r="C1330" s="326"/>
      <c r="D1330" s="326">
        <v>19</v>
      </c>
      <c r="E1330" s="327">
        <v>80</v>
      </c>
      <c r="F1330" s="241" t="s">
        <v>153</v>
      </c>
      <c r="G1330" s="383">
        <v>200</v>
      </c>
      <c r="H1330" s="450"/>
      <c r="J1330" s="23" t="e">
        <f>H1330*J1345/H1345</f>
        <v>#DIV/0!</v>
      </c>
      <c r="L1330" s="290">
        <f t="shared" si="209"/>
        <v>17</v>
      </c>
      <c r="M1330" s="287">
        <f t="shared" si="203"/>
        <v>3</v>
      </c>
      <c r="N1330" s="287" t="str">
        <f t="shared" si="210"/>
        <v>Напиток Валетек витаминный</v>
      </c>
    </row>
    <row r="1331" spans="1:14" ht="11.5" hidden="1" customHeight="1" x14ac:dyDescent="0.35">
      <c r="A1331" s="228" t="s">
        <v>235</v>
      </c>
      <c r="B1331" s="51">
        <v>5.53</v>
      </c>
      <c r="C1331" s="51">
        <v>0.7</v>
      </c>
      <c r="D1331" s="51">
        <v>33.81</v>
      </c>
      <c r="E1331" s="50">
        <v>165</v>
      </c>
      <c r="F1331" s="363" t="s">
        <v>148</v>
      </c>
      <c r="G1331" s="206">
        <v>70</v>
      </c>
      <c r="H1331" s="450"/>
      <c r="J1331" s="23" t="e">
        <f>H1331*J1345/H1345</f>
        <v>#DIV/0!</v>
      </c>
      <c r="L1331" s="290">
        <f t="shared" si="209"/>
        <v>17</v>
      </c>
      <c r="M1331" s="287">
        <f t="shared" si="203"/>
        <v>3</v>
      </c>
      <c r="N1331" s="287" t="str">
        <f t="shared" si="210"/>
        <v>Батон витаминизированный</v>
      </c>
    </row>
    <row r="1332" spans="1:14" ht="11.5" hidden="1" customHeight="1" x14ac:dyDescent="0.35">
      <c r="A1332" s="185" t="s">
        <v>235</v>
      </c>
      <c r="B1332" s="285">
        <v>1.65</v>
      </c>
      <c r="C1332" s="285">
        <v>0.3</v>
      </c>
      <c r="D1332" s="285">
        <v>8.35</v>
      </c>
      <c r="E1332" s="191">
        <v>44</v>
      </c>
      <c r="F1332" s="173" t="s">
        <v>236</v>
      </c>
      <c r="G1332" s="337">
        <v>25</v>
      </c>
      <c r="H1332" s="450"/>
      <c r="J1332" s="23" t="e">
        <f>H1332*J1345/H1345</f>
        <v>#DIV/0!</v>
      </c>
      <c r="L1332" s="290">
        <f t="shared" si="209"/>
        <v>17</v>
      </c>
      <c r="M1332" s="287">
        <f t="shared" si="203"/>
        <v>3</v>
      </c>
      <c r="N1332" s="287" t="str">
        <f t="shared" si="210"/>
        <v xml:space="preserve">Хлеб ржаной </v>
      </c>
    </row>
    <row r="1333" spans="1:14" s="1" customFormat="1" ht="11.5" hidden="1" customHeight="1" x14ac:dyDescent="0.35">
      <c r="A1333" s="180"/>
      <c r="B1333" s="181"/>
      <c r="C1333" s="181"/>
      <c r="D1333" s="181"/>
      <c r="E1333" s="182"/>
      <c r="F1333" s="177"/>
      <c r="G1333" s="206"/>
      <c r="H1333" s="451"/>
      <c r="J1333" s="23" t="e">
        <f>H1333*J1345/H1345</f>
        <v>#DIV/0!</v>
      </c>
      <c r="L1333" s="41">
        <f t="shared" si="209"/>
        <v>17</v>
      </c>
      <c r="M1333" s="39">
        <f t="shared" si="203"/>
        <v>3</v>
      </c>
      <c r="N1333" s="39">
        <f t="shared" si="210"/>
        <v>0</v>
      </c>
    </row>
    <row r="1334" spans="1:14" s="1" customFormat="1" ht="11.5" hidden="1" customHeight="1" x14ac:dyDescent="0.35">
      <c r="A1334" s="180"/>
      <c r="B1334" s="181"/>
      <c r="C1334" s="181"/>
      <c r="D1334" s="181"/>
      <c r="E1334" s="191"/>
      <c r="F1334" s="177"/>
      <c r="G1334" s="206"/>
      <c r="H1334" s="451"/>
      <c r="J1334" s="23" t="e">
        <f>H1334*J1345/H1345</f>
        <v>#DIV/0!</v>
      </c>
      <c r="L1334" s="41">
        <f t="shared" si="209"/>
        <v>17</v>
      </c>
      <c r="M1334" s="39">
        <f t="shared" si="203"/>
        <v>3</v>
      </c>
      <c r="N1334" s="39">
        <f t="shared" si="210"/>
        <v>0</v>
      </c>
    </row>
    <row r="1335" spans="1:14" s="1" customFormat="1" ht="11.5" hidden="1" customHeight="1" x14ac:dyDescent="0.35">
      <c r="A1335" s="19"/>
      <c r="B1335" s="25"/>
      <c r="C1335" s="25"/>
      <c r="D1335" s="25"/>
      <c r="E1335" s="26"/>
      <c r="F1335" s="42"/>
      <c r="G1335" s="42"/>
      <c r="H1335" s="451"/>
      <c r="J1335" s="23" t="e">
        <f>H1335*J1345/H1345</f>
        <v>#DIV/0!</v>
      </c>
      <c r="L1335" s="41">
        <f t="shared" si="209"/>
        <v>17</v>
      </c>
      <c r="M1335" s="39">
        <f t="shared" si="203"/>
        <v>3</v>
      </c>
      <c r="N1335" s="39">
        <f t="shared" si="210"/>
        <v>0</v>
      </c>
    </row>
    <row r="1336" spans="1:14" s="1" customFormat="1" ht="11.5" hidden="1" customHeight="1" x14ac:dyDescent="0.35">
      <c r="A1336" s="17"/>
      <c r="B1336" s="18"/>
      <c r="C1336" s="18"/>
      <c r="D1336" s="18"/>
      <c r="E1336" s="17"/>
      <c r="F1336" s="20"/>
      <c r="G1336" s="21"/>
      <c r="H1336" s="451"/>
      <c r="J1336" s="23" t="e">
        <f>H1336*J1345/H1345</f>
        <v>#DIV/0!</v>
      </c>
      <c r="L1336" s="41">
        <f t="shared" si="209"/>
        <v>17</v>
      </c>
      <c r="M1336" s="39">
        <f t="shared" si="203"/>
        <v>3</v>
      </c>
      <c r="N1336" s="39">
        <f t="shared" si="210"/>
        <v>0</v>
      </c>
    </row>
    <row r="1337" spans="1:14" s="1" customFormat="1" ht="11.5" hidden="1" customHeight="1" x14ac:dyDescent="0.35">
      <c r="A1337" s="17"/>
      <c r="B1337" s="18"/>
      <c r="C1337" s="18"/>
      <c r="D1337" s="18"/>
      <c r="E1337" s="17"/>
      <c r="F1337" s="20"/>
      <c r="G1337" s="24"/>
      <c r="H1337" s="451"/>
      <c r="J1337" s="23" t="e">
        <f>H1337*J1345/H1345</f>
        <v>#DIV/0!</v>
      </c>
      <c r="L1337" s="41">
        <f t="shared" si="209"/>
        <v>17</v>
      </c>
      <c r="M1337" s="39">
        <f t="shared" si="203"/>
        <v>3</v>
      </c>
      <c r="N1337" s="39">
        <f t="shared" si="210"/>
        <v>0</v>
      </c>
    </row>
    <row r="1338" spans="1:14" s="1" customFormat="1" ht="11.5" hidden="1" customHeight="1" x14ac:dyDescent="0.35">
      <c r="A1338" s="17"/>
      <c r="B1338" s="18"/>
      <c r="C1338" s="18"/>
      <c r="D1338" s="18"/>
      <c r="E1338" s="17"/>
      <c r="F1338" s="20"/>
      <c r="G1338" s="24"/>
      <c r="H1338" s="451"/>
      <c r="J1338" s="23" t="e">
        <f>H1338*J1345/H1345</f>
        <v>#DIV/0!</v>
      </c>
      <c r="L1338" s="41">
        <f t="shared" si="209"/>
        <v>17</v>
      </c>
      <c r="M1338" s="39">
        <f t="shared" si="203"/>
        <v>3</v>
      </c>
      <c r="N1338" s="39">
        <f t="shared" si="210"/>
        <v>0</v>
      </c>
    </row>
    <row r="1339" spans="1:14" s="1" customFormat="1" ht="11.5" hidden="1" customHeight="1" x14ac:dyDescent="0.35">
      <c r="A1339" s="19"/>
      <c r="B1339" s="18"/>
      <c r="C1339" s="18"/>
      <c r="D1339" s="18"/>
      <c r="E1339" s="17"/>
      <c r="F1339" s="20"/>
      <c r="G1339" s="21"/>
      <c r="H1339" s="451"/>
      <c r="J1339" s="23" t="e">
        <f>H1339*J1345/H1345</f>
        <v>#DIV/0!</v>
      </c>
      <c r="L1339" s="41">
        <f t="shared" si="209"/>
        <v>17</v>
      </c>
      <c r="M1339" s="39">
        <f t="shared" si="203"/>
        <v>3</v>
      </c>
      <c r="N1339" s="39">
        <f t="shared" si="210"/>
        <v>0</v>
      </c>
    </row>
    <row r="1340" spans="1:14" s="1" customFormat="1" ht="11.5" hidden="1" customHeight="1" x14ac:dyDescent="0.25">
      <c r="A1340" s="17"/>
      <c r="B1340" s="18"/>
      <c r="C1340" s="18"/>
      <c r="D1340" s="18"/>
      <c r="E1340" s="17"/>
      <c r="F1340" s="28"/>
      <c r="G1340" s="21"/>
      <c r="H1340" s="451"/>
      <c r="J1340" s="23" t="e">
        <f>H1340*J1345/H1345</f>
        <v>#DIV/0!</v>
      </c>
      <c r="L1340" s="41">
        <f t="shared" si="209"/>
        <v>17</v>
      </c>
      <c r="M1340" s="39">
        <f t="shared" si="203"/>
        <v>3</v>
      </c>
      <c r="N1340" s="39">
        <f t="shared" si="210"/>
        <v>0</v>
      </c>
    </row>
    <row r="1341" spans="1:14" s="1" customFormat="1" ht="11.5" hidden="1" customHeight="1" x14ac:dyDescent="0.35">
      <c r="A1341" s="19"/>
      <c r="B1341" s="18"/>
      <c r="C1341" s="18"/>
      <c r="D1341" s="18"/>
      <c r="E1341" s="17"/>
      <c r="F1341" s="20"/>
      <c r="G1341" s="21"/>
      <c r="H1341" s="451"/>
      <c r="J1341" s="23" t="e">
        <f>H1341*J1345/H1345</f>
        <v>#DIV/0!</v>
      </c>
      <c r="L1341" s="41">
        <f t="shared" si="209"/>
        <v>17</v>
      </c>
      <c r="M1341" s="39">
        <f t="shared" ref="M1341:M1404" si="211">M1340</f>
        <v>3</v>
      </c>
      <c r="N1341" s="39">
        <f t="shared" si="210"/>
        <v>0</v>
      </c>
    </row>
    <row r="1342" spans="1:14" s="1" customFormat="1" ht="11.5" hidden="1" customHeight="1" x14ac:dyDescent="0.25">
      <c r="A1342" s="17"/>
      <c r="B1342" s="18"/>
      <c r="C1342" s="18"/>
      <c r="D1342" s="18"/>
      <c r="E1342" s="17"/>
      <c r="F1342" s="28"/>
      <c r="G1342" s="21"/>
      <c r="H1342" s="451"/>
      <c r="J1342" s="23" t="e">
        <f>H1342*J1345/H1345</f>
        <v>#DIV/0!</v>
      </c>
      <c r="L1342" s="41">
        <f t="shared" si="209"/>
        <v>17</v>
      </c>
      <c r="M1342" s="39">
        <f t="shared" si="211"/>
        <v>3</v>
      </c>
      <c r="N1342" s="39">
        <f t="shared" si="210"/>
        <v>0</v>
      </c>
    </row>
    <row r="1343" spans="1:14" s="1" customFormat="1" ht="11.5" hidden="1" customHeight="1" x14ac:dyDescent="0.35">
      <c r="A1343" s="19"/>
      <c r="B1343" s="18"/>
      <c r="C1343" s="18"/>
      <c r="D1343" s="18"/>
      <c r="E1343" s="17"/>
      <c r="F1343" s="20"/>
      <c r="G1343" s="21"/>
      <c r="H1343" s="451"/>
      <c r="J1343" s="23" t="e">
        <f>H1343*J1345/H1345</f>
        <v>#DIV/0!</v>
      </c>
      <c r="L1343" s="41">
        <f t="shared" si="209"/>
        <v>17</v>
      </c>
      <c r="M1343" s="39">
        <f t="shared" si="211"/>
        <v>3</v>
      </c>
      <c r="N1343" s="39">
        <f t="shared" si="210"/>
        <v>0</v>
      </c>
    </row>
    <row r="1344" spans="1:14" s="1" customFormat="1" ht="11.5" hidden="1" customHeight="1" x14ac:dyDescent="0.35">
      <c r="A1344" s="19"/>
      <c r="B1344" s="18"/>
      <c r="C1344" s="18"/>
      <c r="D1344" s="18"/>
      <c r="E1344" s="17"/>
      <c r="F1344" s="20"/>
      <c r="G1344" s="21"/>
      <c r="H1344" s="451"/>
      <c r="J1344" s="23" t="e">
        <f>H1344*J1345/H1345</f>
        <v>#DIV/0!</v>
      </c>
      <c r="L1344" s="41">
        <f t="shared" si="209"/>
        <v>17</v>
      </c>
      <c r="M1344" s="39">
        <f t="shared" si="211"/>
        <v>3</v>
      </c>
      <c r="N1344" s="39">
        <f t="shared" si="210"/>
        <v>0</v>
      </c>
    </row>
    <row r="1345" spans="1:14" ht="11.5" hidden="1" customHeight="1" x14ac:dyDescent="0.35">
      <c r="A1345" s="291"/>
      <c r="B1345" s="292">
        <f>SUBTOTAL(9,B1327:B1344)</f>
        <v>0</v>
      </c>
      <c r="C1345" s="292">
        <f t="shared" ref="C1345:E1345" si="212">SUBTOTAL(9,C1327:C1344)</f>
        <v>0</v>
      </c>
      <c r="D1345" s="292">
        <f t="shared" si="212"/>
        <v>0</v>
      </c>
      <c r="E1345" s="293">
        <f t="shared" si="212"/>
        <v>0</v>
      </c>
      <c r="F1345" s="294" t="s">
        <v>18</v>
      </c>
      <c r="G1345" s="382"/>
      <c r="H1345" s="452"/>
      <c r="J1345" s="32">
        <f>D1324</f>
        <v>176.93</v>
      </c>
      <c r="L1345" s="290">
        <f t="shared" si="209"/>
        <v>17</v>
      </c>
      <c r="M1345" s="287">
        <f t="shared" si="211"/>
        <v>3</v>
      </c>
      <c r="N1345" s="287">
        <v>1</v>
      </c>
    </row>
    <row r="1346" spans="1:14" ht="11.5" hidden="1" customHeight="1" x14ac:dyDescent="0.35">
      <c r="A1346" s="297"/>
      <c r="B1346" s="298"/>
      <c r="C1346" s="298"/>
      <c r="D1346" s="298"/>
      <c r="E1346" s="299"/>
      <c r="F1346" s="300"/>
      <c r="G1346" s="301"/>
      <c r="H1346" s="302"/>
      <c r="J1346" s="38"/>
      <c r="L1346" s="290">
        <f t="shared" si="209"/>
        <v>17</v>
      </c>
      <c r="M1346" s="287">
        <f t="shared" si="211"/>
        <v>3</v>
      </c>
      <c r="N1346" s="287">
        <v>1</v>
      </c>
    </row>
    <row r="1347" spans="1:14" s="1" customFormat="1" ht="21" hidden="1" x14ac:dyDescent="0.35">
      <c r="A1347" s="14"/>
      <c r="B1347" s="14"/>
      <c r="C1347" s="14"/>
      <c r="D1347" s="427">
        <f>х!H$20</f>
        <v>0</v>
      </c>
      <c r="E1347" s="428"/>
      <c r="F1347" s="429">
        <f>х!I$20</f>
        <v>0</v>
      </c>
      <c r="G1347" s="430"/>
      <c r="H1347" s="430"/>
      <c r="I1347" s="13"/>
      <c r="J1347" s="13"/>
      <c r="K1347" s="13"/>
      <c r="L1347" s="40">
        <f>L1324+1</f>
        <v>18</v>
      </c>
      <c r="M1347" s="39">
        <f t="shared" si="211"/>
        <v>3</v>
      </c>
      <c r="N1347" s="39">
        <v>1</v>
      </c>
    </row>
    <row r="1348" spans="1:14" s="1" customFormat="1" ht="11.5" hidden="1" customHeight="1" x14ac:dyDescent="0.35">
      <c r="A1348" s="431" t="s">
        <v>3</v>
      </c>
      <c r="B1348" s="432" t="s">
        <v>4</v>
      </c>
      <c r="C1348" s="432"/>
      <c r="D1348" s="432"/>
      <c r="E1348" s="433" t="s">
        <v>5</v>
      </c>
      <c r="F1348" s="434" t="s">
        <v>6</v>
      </c>
      <c r="G1348" s="435" t="s">
        <v>7</v>
      </c>
      <c r="H1348" s="436" t="s">
        <v>8</v>
      </c>
      <c r="L1348" s="41">
        <f>L1347</f>
        <v>18</v>
      </c>
      <c r="M1348" s="39">
        <f t="shared" si="211"/>
        <v>3</v>
      </c>
      <c r="N1348" s="39">
        <v>1</v>
      </c>
    </row>
    <row r="1349" spans="1:14" s="1" customFormat="1" ht="11.5" hidden="1" customHeight="1" x14ac:dyDescent="0.35">
      <c r="A1349" s="431"/>
      <c r="B1349" s="15" t="s">
        <v>9</v>
      </c>
      <c r="C1349" s="16" t="s">
        <v>10</v>
      </c>
      <c r="D1349" s="16" t="s">
        <v>11</v>
      </c>
      <c r="E1349" s="433"/>
      <c r="F1349" s="434"/>
      <c r="G1349" s="435"/>
      <c r="H1349" s="436"/>
      <c r="L1349" s="41">
        <f t="shared" ref="L1349:L1369" si="213">L1348</f>
        <v>18</v>
      </c>
      <c r="M1349" s="39">
        <f t="shared" si="211"/>
        <v>3</v>
      </c>
      <c r="N1349" s="39">
        <v>1</v>
      </c>
    </row>
    <row r="1350" spans="1:14" s="1" customFormat="1" ht="11.5" hidden="1" customHeight="1" x14ac:dyDescent="0.35">
      <c r="A1350" s="17"/>
      <c r="B1350" s="18"/>
      <c r="C1350" s="18"/>
      <c r="D1350" s="19"/>
      <c r="E1350" s="17"/>
      <c r="F1350" s="20"/>
      <c r="G1350" s="21"/>
      <c r="H1350" s="453">
        <f>D1347</f>
        <v>0</v>
      </c>
      <c r="J1350" s="23" t="e">
        <f>H1350*J1368/H1368</f>
        <v>#DIV/0!</v>
      </c>
      <c r="L1350" s="41">
        <f t="shared" si="213"/>
        <v>18</v>
      </c>
      <c r="M1350" s="39">
        <f t="shared" si="211"/>
        <v>3</v>
      </c>
      <c r="N1350" s="39">
        <f>F1350</f>
        <v>0</v>
      </c>
    </row>
    <row r="1351" spans="1:14" s="1" customFormat="1" ht="11.5" hidden="1" customHeight="1" x14ac:dyDescent="0.35">
      <c r="A1351" s="17"/>
      <c r="B1351" s="18"/>
      <c r="C1351" s="18"/>
      <c r="D1351" s="18"/>
      <c r="E1351" s="17"/>
      <c r="F1351" s="20"/>
      <c r="G1351" s="21"/>
      <c r="H1351" s="451"/>
      <c r="J1351" s="23" t="e">
        <f>H1351*J1368/H1368</f>
        <v>#DIV/0!</v>
      </c>
      <c r="L1351" s="41">
        <f t="shared" si="213"/>
        <v>18</v>
      </c>
      <c r="M1351" s="39">
        <f t="shared" si="211"/>
        <v>3</v>
      </c>
      <c r="N1351" s="39">
        <f t="shared" ref="N1351:N1367" si="214">F1351</f>
        <v>0</v>
      </c>
    </row>
    <row r="1352" spans="1:14" s="1" customFormat="1" ht="11.5" hidden="1" customHeight="1" x14ac:dyDescent="0.35">
      <c r="A1352" s="17"/>
      <c r="B1352" s="18"/>
      <c r="C1352" s="18"/>
      <c r="D1352" s="18"/>
      <c r="E1352" s="17"/>
      <c r="F1352" s="20"/>
      <c r="G1352" s="24"/>
      <c r="H1352" s="451"/>
      <c r="J1352" s="23" t="e">
        <f>H1352*J1368/H1368</f>
        <v>#DIV/0!</v>
      </c>
      <c r="L1352" s="41">
        <f t="shared" si="213"/>
        <v>18</v>
      </c>
      <c r="M1352" s="39">
        <f t="shared" si="211"/>
        <v>3</v>
      </c>
      <c r="N1352" s="39">
        <f t="shared" si="214"/>
        <v>0</v>
      </c>
    </row>
    <row r="1353" spans="1:14" s="1" customFormat="1" ht="11.5" hidden="1" customHeight="1" x14ac:dyDescent="0.35">
      <c r="A1353" s="19"/>
      <c r="B1353" s="18"/>
      <c r="C1353" s="18"/>
      <c r="D1353" s="18"/>
      <c r="E1353" s="17"/>
      <c r="F1353" s="20"/>
      <c r="G1353" s="21"/>
      <c r="H1353" s="451"/>
      <c r="J1353" s="23" t="e">
        <f>H1353*J1368/H1368</f>
        <v>#DIV/0!</v>
      </c>
      <c r="L1353" s="41">
        <f t="shared" si="213"/>
        <v>18</v>
      </c>
      <c r="M1353" s="39">
        <f t="shared" si="211"/>
        <v>3</v>
      </c>
      <c r="N1353" s="39">
        <f t="shared" si="214"/>
        <v>0</v>
      </c>
    </row>
    <row r="1354" spans="1:14" s="1" customFormat="1" ht="11.5" hidden="1" customHeight="1" x14ac:dyDescent="0.35">
      <c r="A1354" s="17"/>
      <c r="B1354" s="18"/>
      <c r="C1354" s="18"/>
      <c r="D1354" s="19"/>
      <c r="E1354" s="17"/>
      <c r="F1354" s="20"/>
      <c r="G1354" s="21"/>
      <c r="H1354" s="451"/>
      <c r="J1354" s="23" t="e">
        <f>H1354*J1368/H1368</f>
        <v>#DIV/0!</v>
      </c>
      <c r="L1354" s="41">
        <f t="shared" si="213"/>
        <v>18</v>
      </c>
      <c r="M1354" s="39">
        <f t="shared" si="211"/>
        <v>3</v>
      </c>
      <c r="N1354" s="39">
        <f t="shared" si="214"/>
        <v>0</v>
      </c>
    </row>
    <row r="1355" spans="1:14" s="1" customFormat="1" ht="11.5" hidden="1" customHeight="1" x14ac:dyDescent="0.35">
      <c r="A1355" s="17"/>
      <c r="B1355" s="18"/>
      <c r="C1355" s="18"/>
      <c r="D1355" s="18"/>
      <c r="E1355" s="17"/>
      <c r="F1355" s="20"/>
      <c r="G1355" s="21"/>
      <c r="H1355" s="451"/>
      <c r="J1355" s="23" t="e">
        <f>H1355*J1368/H1368</f>
        <v>#DIV/0!</v>
      </c>
      <c r="L1355" s="41">
        <f t="shared" si="213"/>
        <v>18</v>
      </c>
      <c r="M1355" s="39">
        <f t="shared" si="211"/>
        <v>3</v>
      </c>
      <c r="N1355" s="39">
        <f t="shared" si="214"/>
        <v>0</v>
      </c>
    </row>
    <row r="1356" spans="1:14" s="1" customFormat="1" ht="11.5" hidden="1" customHeight="1" x14ac:dyDescent="0.35">
      <c r="A1356" s="17"/>
      <c r="B1356" s="18"/>
      <c r="C1356" s="18"/>
      <c r="D1356" s="18"/>
      <c r="E1356" s="17"/>
      <c r="F1356" s="20"/>
      <c r="G1356" s="24"/>
      <c r="H1356" s="451"/>
      <c r="J1356" s="23" t="e">
        <f>H1356*J1368/H1368</f>
        <v>#DIV/0!</v>
      </c>
      <c r="L1356" s="41">
        <f t="shared" si="213"/>
        <v>18</v>
      </c>
      <c r="M1356" s="39">
        <f t="shared" si="211"/>
        <v>3</v>
      </c>
      <c r="N1356" s="39">
        <f t="shared" si="214"/>
        <v>0</v>
      </c>
    </row>
    <row r="1357" spans="1:14" s="1" customFormat="1" ht="11.5" hidden="1" customHeight="1" x14ac:dyDescent="0.35">
      <c r="A1357" s="19"/>
      <c r="B1357" s="18"/>
      <c r="C1357" s="18"/>
      <c r="D1357" s="18"/>
      <c r="E1357" s="17"/>
      <c r="F1357" s="20"/>
      <c r="G1357" s="21"/>
      <c r="H1357" s="451"/>
      <c r="J1357" s="23" t="e">
        <f>H1357*J1368/H1368</f>
        <v>#DIV/0!</v>
      </c>
      <c r="L1357" s="41">
        <f t="shared" si="213"/>
        <v>18</v>
      </c>
      <c r="M1357" s="39">
        <f t="shared" si="211"/>
        <v>3</v>
      </c>
      <c r="N1357" s="39">
        <f t="shared" si="214"/>
        <v>0</v>
      </c>
    </row>
    <row r="1358" spans="1:14" s="1" customFormat="1" ht="11.5" hidden="1" customHeight="1" x14ac:dyDescent="0.35">
      <c r="A1358" s="19"/>
      <c r="B1358" s="25"/>
      <c r="C1358" s="25"/>
      <c r="D1358" s="25"/>
      <c r="E1358" s="26"/>
      <c r="F1358" s="27"/>
      <c r="G1358" s="27"/>
      <c r="H1358" s="451"/>
      <c r="J1358" s="23" t="e">
        <f>H1358*J1368/H1368</f>
        <v>#DIV/0!</v>
      </c>
      <c r="L1358" s="41">
        <f t="shared" si="213"/>
        <v>18</v>
      </c>
      <c r="M1358" s="39">
        <f t="shared" si="211"/>
        <v>3</v>
      </c>
      <c r="N1358" s="39">
        <f t="shared" si="214"/>
        <v>0</v>
      </c>
    </row>
    <row r="1359" spans="1:14" s="1" customFormat="1" ht="11.5" hidden="1" customHeight="1" x14ac:dyDescent="0.35">
      <c r="A1359" s="17"/>
      <c r="B1359" s="18"/>
      <c r="C1359" s="18"/>
      <c r="D1359" s="18"/>
      <c r="E1359" s="17"/>
      <c r="F1359" s="20"/>
      <c r="G1359" s="21"/>
      <c r="H1359" s="451"/>
      <c r="J1359" s="23" t="e">
        <f>H1359*J1368/H1368</f>
        <v>#DIV/0!</v>
      </c>
      <c r="L1359" s="41">
        <f t="shared" si="213"/>
        <v>18</v>
      </c>
      <c r="M1359" s="39">
        <f t="shared" si="211"/>
        <v>3</v>
      </c>
      <c r="N1359" s="39">
        <f t="shared" si="214"/>
        <v>0</v>
      </c>
    </row>
    <row r="1360" spans="1:14" s="1" customFormat="1" ht="11.5" hidden="1" customHeight="1" x14ac:dyDescent="0.35">
      <c r="A1360" s="17"/>
      <c r="B1360" s="18"/>
      <c r="C1360" s="18"/>
      <c r="D1360" s="18"/>
      <c r="E1360" s="17"/>
      <c r="F1360" s="20"/>
      <c r="G1360" s="24"/>
      <c r="H1360" s="451"/>
      <c r="J1360" s="23" t="e">
        <f>H1360*J1368/H1368</f>
        <v>#DIV/0!</v>
      </c>
      <c r="L1360" s="41">
        <f t="shared" si="213"/>
        <v>18</v>
      </c>
      <c r="M1360" s="39">
        <f t="shared" si="211"/>
        <v>3</v>
      </c>
      <c r="N1360" s="39">
        <f t="shared" si="214"/>
        <v>0</v>
      </c>
    </row>
    <row r="1361" spans="1:14" s="1" customFormat="1" ht="11.5" hidden="1" customHeight="1" x14ac:dyDescent="0.35">
      <c r="A1361" s="17"/>
      <c r="B1361" s="18"/>
      <c r="C1361" s="18"/>
      <c r="D1361" s="18"/>
      <c r="E1361" s="17"/>
      <c r="F1361" s="20"/>
      <c r="G1361" s="24"/>
      <c r="H1361" s="451"/>
      <c r="J1361" s="23" t="e">
        <f>H1361*J1368/H1368</f>
        <v>#DIV/0!</v>
      </c>
      <c r="L1361" s="41">
        <f t="shared" si="213"/>
        <v>18</v>
      </c>
      <c r="M1361" s="39">
        <f t="shared" si="211"/>
        <v>3</v>
      </c>
      <c r="N1361" s="39">
        <f t="shared" si="214"/>
        <v>0</v>
      </c>
    </row>
    <row r="1362" spans="1:14" s="1" customFormat="1" ht="11.5" hidden="1" customHeight="1" x14ac:dyDescent="0.35">
      <c r="A1362" s="19"/>
      <c r="B1362" s="18"/>
      <c r="C1362" s="18"/>
      <c r="D1362" s="18"/>
      <c r="E1362" s="17"/>
      <c r="F1362" s="20"/>
      <c r="G1362" s="21"/>
      <c r="H1362" s="451"/>
      <c r="J1362" s="23" t="e">
        <f>H1362*J1368/H1368</f>
        <v>#DIV/0!</v>
      </c>
      <c r="L1362" s="41">
        <f t="shared" si="213"/>
        <v>18</v>
      </c>
      <c r="M1362" s="39">
        <f t="shared" si="211"/>
        <v>3</v>
      </c>
      <c r="N1362" s="39">
        <f t="shared" si="214"/>
        <v>0</v>
      </c>
    </row>
    <row r="1363" spans="1:14" s="1" customFormat="1" ht="11.5" hidden="1" customHeight="1" x14ac:dyDescent="0.25">
      <c r="A1363" s="17"/>
      <c r="B1363" s="18"/>
      <c r="C1363" s="18"/>
      <c r="D1363" s="18"/>
      <c r="E1363" s="17"/>
      <c r="F1363" s="28"/>
      <c r="G1363" s="21"/>
      <c r="H1363" s="451"/>
      <c r="J1363" s="23" t="e">
        <f>H1363*J1368/H1368</f>
        <v>#DIV/0!</v>
      </c>
      <c r="L1363" s="41">
        <f t="shared" si="213"/>
        <v>18</v>
      </c>
      <c r="M1363" s="39">
        <f t="shared" si="211"/>
        <v>3</v>
      </c>
      <c r="N1363" s="39">
        <f t="shared" si="214"/>
        <v>0</v>
      </c>
    </row>
    <row r="1364" spans="1:14" s="1" customFormat="1" ht="11.5" hidden="1" customHeight="1" x14ac:dyDescent="0.35">
      <c r="A1364" s="19"/>
      <c r="B1364" s="18"/>
      <c r="C1364" s="18"/>
      <c r="D1364" s="18"/>
      <c r="E1364" s="17"/>
      <c r="F1364" s="20"/>
      <c r="G1364" s="21"/>
      <c r="H1364" s="451"/>
      <c r="J1364" s="23" t="e">
        <f>H1364*J1368/H1368</f>
        <v>#DIV/0!</v>
      </c>
      <c r="L1364" s="41">
        <f t="shared" si="213"/>
        <v>18</v>
      </c>
      <c r="M1364" s="39">
        <f t="shared" si="211"/>
        <v>3</v>
      </c>
      <c r="N1364" s="39">
        <f t="shared" si="214"/>
        <v>0</v>
      </c>
    </row>
    <row r="1365" spans="1:14" s="1" customFormat="1" ht="11.5" hidden="1" customHeight="1" x14ac:dyDescent="0.25">
      <c r="A1365" s="17"/>
      <c r="B1365" s="18"/>
      <c r="C1365" s="18"/>
      <c r="D1365" s="18"/>
      <c r="E1365" s="17"/>
      <c r="F1365" s="28"/>
      <c r="G1365" s="21"/>
      <c r="H1365" s="451"/>
      <c r="J1365" s="23" t="e">
        <f>H1365*J1368/H1368</f>
        <v>#DIV/0!</v>
      </c>
      <c r="L1365" s="41">
        <f t="shared" si="213"/>
        <v>18</v>
      </c>
      <c r="M1365" s="39">
        <f t="shared" si="211"/>
        <v>3</v>
      </c>
      <c r="N1365" s="39">
        <f t="shared" si="214"/>
        <v>0</v>
      </c>
    </row>
    <row r="1366" spans="1:14" s="1" customFormat="1" ht="11.5" hidden="1" customHeight="1" x14ac:dyDescent="0.35">
      <c r="A1366" s="19"/>
      <c r="B1366" s="18"/>
      <c r="C1366" s="18"/>
      <c r="D1366" s="18"/>
      <c r="E1366" s="17"/>
      <c r="F1366" s="20"/>
      <c r="G1366" s="21"/>
      <c r="H1366" s="451"/>
      <c r="J1366" s="23" t="e">
        <f>H1366*J1368/H1368</f>
        <v>#DIV/0!</v>
      </c>
      <c r="L1366" s="41">
        <f t="shared" si="213"/>
        <v>18</v>
      </c>
      <c r="M1366" s="39">
        <f t="shared" si="211"/>
        <v>3</v>
      </c>
      <c r="N1366" s="39">
        <f t="shared" si="214"/>
        <v>0</v>
      </c>
    </row>
    <row r="1367" spans="1:14" s="1" customFormat="1" ht="11.5" hidden="1" customHeight="1" x14ac:dyDescent="0.35">
      <c r="A1367" s="19"/>
      <c r="B1367" s="18"/>
      <c r="C1367" s="18"/>
      <c r="D1367" s="18"/>
      <c r="E1367" s="17"/>
      <c r="F1367" s="20"/>
      <c r="G1367" s="21"/>
      <c r="H1367" s="451"/>
      <c r="J1367" s="23" t="e">
        <f>H1367*J1368/H1368</f>
        <v>#DIV/0!</v>
      </c>
      <c r="L1367" s="41">
        <f t="shared" si="213"/>
        <v>18</v>
      </c>
      <c r="M1367" s="39">
        <f t="shared" si="211"/>
        <v>3</v>
      </c>
      <c r="N1367" s="39">
        <f t="shared" si="214"/>
        <v>0</v>
      </c>
    </row>
    <row r="1368" spans="1:14" s="1" customFormat="1" ht="11.5" hidden="1" customHeight="1" x14ac:dyDescent="0.35">
      <c r="A1368" s="19"/>
      <c r="B1368" s="25"/>
      <c r="C1368" s="25"/>
      <c r="D1368" s="25"/>
      <c r="E1368" s="26"/>
      <c r="F1368" s="29" t="s">
        <v>18</v>
      </c>
      <c r="G1368" s="27"/>
      <c r="H1368" s="454"/>
      <c r="J1368" s="32">
        <f>D1347</f>
        <v>0</v>
      </c>
      <c r="L1368" s="41">
        <f t="shared" si="213"/>
        <v>18</v>
      </c>
      <c r="M1368" s="39">
        <f t="shared" si="211"/>
        <v>3</v>
      </c>
      <c r="N1368" s="39">
        <v>1</v>
      </c>
    </row>
    <row r="1369" spans="1:14" s="1" customFormat="1" ht="11.5" hidden="1" customHeight="1" x14ac:dyDescent="0.35">
      <c r="A1369" s="33"/>
      <c r="B1369" s="34"/>
      <c r="C1369" s="34"/>
      <c r="D1369" s="34"/>
      <c r="E1369" s="35"/>
      <c r="F1369" s="36"/>
      <c r="G1369" s="37"/>
      <c r="H1369" s="38"/>
      <c r="J1369" s="38"/>
      <c r="L1369" s="41">
        <f t="shared" si="213"/>
        <v>18</v>
      </c>
      <c r="M1369" s="39">
        <f t="shared" si="211"/>
        <v>3</v>
      </c>
      <c r="N1369" s="39">
        <v>1</v>
      </c>
    </row>
    <row r="1370" spans="1:14" s="1" customFormat="1" ht="21" hidden="1" x14ac:dyDescent="0.35">
      <c r="A1370" s="14"/>
      <c r="B1370" s="14"/>
      <c r="C1370" s="14"/>
      <c r="D1370" s="427">
        <f>х!H$21</f>
        <v>64.739999999999995</v>
      </c>
      <c r="E1370" s="428"/>
      <c r="F1370" s="429" t="str">
        <f>х!I$21</f>
        <v>Абонемент платного питания №19 (ГПД Полдник 1-4)</v>
      </c>
      <c r="G1370" s="430"/>
      <c r="H1370" s="430"/>
      <c r="I1370" s="13"/>
      <c r="J1370" s="13"/>
      <c r="K1370" s="13"/>
      <c r="L1370" s="40">
        <f>L1347+1</f>
        <v>19</v>
      </c>
      <c r="M1370" s="39">
        <f t="shared" si="211"/>
        <v>3</v>
      </c>
      <c r="N1370" s="39">
        <v>1</v>
      </c>
    </row>
    <row r="1371" spans="1:14" s="1" customFormat="1" ht="11.5" hidden="1" customHeight="1" x14ac:dyDescent="0.35">
      <c r="A1371" s="431" t="s">
        <v>3</v>
      </c>
      <c r="B1371" s="432" t="s">
        <v>4</v>
      </c>
      <c r="C1371" s="432"/>
      <c r="D1371" s="432"/>
      <c r="E1371" s="433" t="s">
        <v>5</v>
      </c>
      <c r="F1371" s="434" t="s">
        <v>6</v>
      </c>
      <c r="G1371" s="435" t="s">
        <v>7</v>
      </c>
      <c r="H1371" s="436" t="s">
        <v>8</v>
      </c>
      <c r="L1371" s="41">
        <f>L1370</f>
        <v>19</v>
      </c>
      <c r="M1371" s="39">
        <f t="shared" si="211"/>
        <v>3</v>
      </c>
      <c r="N1371" s="39">
        <v>1</v>
      </c>
    </row>
    <row r="1372" spans="1:14" s="1" customFormat="1" ht="11.5" hidden="1" customHeight="1" x14ac:dyDescent="0.35">
      <c r="A1372" s="431"/>
      <c r="B1372" s="15" t="s">
        <v>9</v>
      </c>
      <c r="C1372" s="16" t="s">
        <v>10</v>
      </c>
      <c r="D1372" s="16" t="s">
        <v>11</v>
      </c>
      <c r="E1372" s="433"/>
      <c r="F1372" s="434"/>
      <c r="G1372" s="435"/>
      <c r="H1372" s="436"/>
      <c r="L1372" s="41">
        <f t="shared" ref="L1372:L1392" si="215">L1371</f>
        <v>19</v>
      </c>
      <c r="M1372" s="39">
        <f t="shared" si="211"/>
        <v>3</v>
      </c>
      <c r="N1372" s="39">
        <v>1</v>
      </c>
    </row>
    <row r="1373" spans="1:14" s="1" customFormat="1" ht="11.5" hidden="1" customHeight="1" x14ac:dyDescent="0.35">
      <c r="A1373" s="50">
        <v>338</v>
      </c>
      <c r="B1373" s="51">
        <v>0.4</v>
      </c>
      <c r="C1373" s="51">
        <v>0.4</v>
      </c>
      <c r="D1373" s="51">
        <v>9.8000000000000007</v>
      </c>
      <c r="E1373" s="50">
        <v>47</v>
      </c>
      <c r="F1373" s="52" t="s">
        <v>117</v>
      </c>
      <c r="G1373" s="69">
        <v>100</v>
      </c>
      <c r="H1373" s="453">
        <f>D1370</f>
        <v>64.739999999999995</v>
      </c>
      <c r="J1373" s="23" t="e">
        <f>H1373*J1391/H1391</f>
        <v>#DIV/0!</v>
      </c>
      <c r="L1373" s="41">
        <f t="shared" si="215"/>
        <v>19</v>
      </c>
      <c r="M1373" s="39">
        <f t="shared" si="211"/>
        <v>3</v>
      </c>
      <c r="N1373" s="39" t="str">
        <f>F1373</f>
        <v>Яблоко 100 (СОШ_2018)</v>
      </c>
    </row>
    <row r="1374" spans="1:14" s="1" customFormat="1" ht="11.5" hidden="1" customHeight="1" x14ac:dyDescent="0.35">
      <c r="A1374" s="164" t="s">
        <v>149</v>
      </c>
      <c r="B1374" s="117">
        <v>7.26</v>
      </c>
      <c r="C1374" s="117">
        <v>16.12</v>
      </c>
      <c r="D1374" s="117">
        <v>69.849999999999994</v>
      </c>
      <c r="E1374" s="118">
        <v>454.8</v>
      </c>
      <c r="F1374" s="162" t="s">
        <v>140</v>
      </c>
      <c r="G1374" s="210">
        <v>100</v>
      </c>
      <c r="H1374" s="451"/>
      <c r="J1374" s="23" t="e">
        <f>H1374*J1391/H1391</f>
        <v>#DIV/0!</v>
      </c>
      <c r="L1374" s="41">
        <f t="shared" si="215"/>
        <v>19</v>
      </c>
      <c r="M1374" s="39">
        <f t="shared" si="211"/>
        <v>3</v>
      </c>
      <c r="N1374" s="39" t="str">
        <f t="shared" ref="N1374:N1390" si="216">F1374</f>
        <v>Крендель сахарный 100</v>
      </c>
    </row>
    <row r="1375" spans="1:14" s="1" customFormat="1" ht="11.5" hidden="1" customHeight="1" x14ac:dyDescent="0.35">
      <c r="A1375" s="211" t="s">
        <v>16</v>
      </c>
      <c r="B1375" s="119">
        <v>1</v>
      </c>
      <c r="C1375" s="119"/>
      <c r="D1375" s="119">
        <v>20.2</v>
      </c>
      <c r="E1375" s="120">
        <v>85</v>
      </c>
      <c r="F1375" s="163" t="s">
        <v>344</v>
      </c>
      <c r="G1375" s="212">
        <v>200</v>
      </c>
      <c r="H1375" s="451"/>
      <c r="J1375" s="23" t="e">
        <f>H1375*J1391/H1391</f>
        <v>#DIV/0!</v>
      </c>
      <c r="L1375" s="41">
        <f t="shared" si="215"/>
        <v>19</v>
      </c>
      <c r="M1375" s="39">
        <f t="shared" si="211"/>
        <v>3</v>
      </c>
      <c r="N1375" s="39" t="str">
        <f t="shared" si="216"/>
        <v>Сок в ассортименте 200</v>
      </c>
    </row>
    <row r="1376" spans="1:14" s="1" customFormat="1" ht="11.5" hidden="1" customHeight="1" x14ac:dyDescent="0.35">
      <c r="A1376" s="54"/>
      <c r="B1376" s="51"/>
      <c r="C1376" s="51"/>
      <c r="D1376" s="51"/>
      <c r="E1376" s="50"/>
      <c r="F1376" s="52"/>
      <c r="G1376" s="154"/>
      <c r="H1376" s="451"/>
      <c r="J1376" s="23" t="e">
        <f>H1376*J1391/H1391</f>
        <v>#DIV/0!</v>
      </c>
      <c r="L1376" s="41">
        <f t="shared" si="215"/>
        <v>19</v>
      </c>
      <c r="M1376" s="39">
        <f t="shared" si="211"/>
        <v>3</v>
      </c>
      <c r="N1376" s="39">
        <f t="shared" si="216"/>
        <v>0</v>
      </c>
    </row>
    <row r="1377" spans="1:14" s="1" customFormat="1" ht="11.5" hidden="1" customHeight="1" x14ac:dyDescent="0.35">
      <c r="A1377" s="17"/>
      <c r="B1377" s="18"/>
      <c r="C1377" s="18"/>
      <c r="D1377" s="19"/>
      <c r="E1377" s="17"/>
      <c r="F1377" s="20"/>
      <c r="G1377" s="149"/>
      <c r="H1377" s="451"/>
      <c r="J1377" s="23" t="e">
        <f>H1377*J1391/H1391</f>
        <v>#DIV/0!</v>
      </c>
      <c r="L1377" s="41">
        <f t="shared" si="215"/>
        <v>19</v>
      </c>
      <c r="M1377" s="39">
        <f t="shared" si="211"/>
        <v>3</v>
      </c>
      <c r="N1377" s="39">
        <f t="shared" si="216"/>
        <v>0</v>
      </c>
    </row>
    <row r="1378" spans="1:14" s="1" customFormat="1" ht="11.5" hidden="1" customHeight="1" x14ac:dyDescent="0.35">
      <c r="A1378" s="17"/>
      <c r="B1378" s="18"/>
      <c r="C1378" s="18"/>
      <c r="D1378" s="18"/>
      <c r="E1378" s="17"/>
      <c r="F1378" s="20"/>
      <c r="G1378" s="149"/>
      <c r="H1378" s="451"/>
      <c r="J1378" s="23" t="e">
        <f>H1378*J1391/H1391</f>
        <v>#DIV/0!</v>
      </c>
      <c r="L1378" s="41">
        <f t="shared" si="215"/>
        <v>19</v>
      </c>
      <c r="M1378" s="39">
        <f t="shared" si="211"/>
        <v>3</v>
      </c>
      <c r="N1378" s="39">
        <f t="shared" si="216"/>
        <v>0</v>
      </c>
    </row>
    <row r="1379" spans="1:14" s="1" customFormat="1" ht="11.5" hidden="1" customHeight="1" x14ac:dyDescent="0.35">
      <c r="A1379" s="17"/>
      <c r="B1379" s="18"/>
      <c r="C1379" s="18"/>
      <c r="D1379" s="18"/>
      <c r="E1379" s="17"/>
      <c r="F1379" s="20"/>
      <c r="G1379" s="150"/>
      <c r="H1379" s="451"/>
      <c r="J1379" s="23" t="e">
        <f>H1379*J1391/H1391</f>
        <v>#DIV/0!</v>
      </c>
      <c r="L1379" s="41">
        <f t="shared" si="215"/>
        <v>19</v>
      </c>
      <c r="M1379" s="39">
        <f t="shared" si="211"/>
        <v>3</v>
      </c>
      <c r="N1379" s="39">
        <f t="shared" si="216"/>
        <v>0</v>
      </c>
    </row>
    <row r="1380" spans="1:14" s="1" customFormat="1" ht="11.5" hidden="1" customHeight="1" x14ac:dyDescent="0.35">
      <c r="A1380" s="19"/>
      <c r="B1380" s="18"/>
      <c r="C1380" s="18"/>
      <c r="D1380" s="18"/>
      <c r="E1380" s="17"/>
      <c r="F1380" s="20"/>
      <c r="G1380" s="149"/>
      <c r="H1380" s="451"/>
      <c r="J1380" s="23" t="e">
        <f>H1380*J1391/H1391</f>
        <v>#DIV/0!</v>
      </c>
      <c r="L1380" s="41">
        <f t="shared" si="215"/>
        <v>19</v>
      </c>
      <c r="M1380" s="39">
        <f t="shared" si="211"/>
        <v>3</v>
      </c>
      <c r="N1380" s="39">
        <f t="shared" si="216"/>
        <v>0</v>
      </c>
    </row>
    <row r="1381" spans="1:14" s="1" customFormat="1" ht="11.5" hidden="1" customHeight="1" x14ac:dyDescent="0.35">
      <c r="A1381" s="19"/>
      <c r="B1381" s="25"/>
      <c r="C1381" s="25"/>
      <c r="D1381" s="25"/>
      <c r="E1381" s="26"/>
      <c r="F1381" s="112"/>
      <c r="G1381" s="112"/>
      <c r="H1381" s="451"/>
      <c r="J1381" s="23" t="e">
        <f>H1381*J1391/H1391</f>
        <v>#DIV/0!</v>
      </c>
      <c r="L1381" s="41">
        <f t="shared" si="215"/>
        <v>19</v>
      </c>
      <c r="M1381" s="39">
        <f t="shared" si="211"/>
        <v>3</v>
      </c>
      <c r="N1381" s="39">
        <f t="shared" si="216"/>
        <v>0</v>
      </c>
    </row>
    <row r="1382" spans="1:14" s="1" customFormat="1" ht="11.5" hidden="1" customHeight="1" x14ac:dyDescent="0.35">
      <c r="A1382" s="17"/>
      <c r="B1382" s="18"/>
      <c r="C1382" s="18"/>
      <c r="D1382" s="18"/>
      <c r="E1382" s="17"/>
      <c r="F1382" s="20"/>
      <c r="G1382" s="21"/>
      <c r="H1382" s="451"/>
      <c r="J1382" s="23" t="e">
        <f>H1382*J1391/H1391</f>
        <v>#DIV/0!</v>
      </c>
      <c r="L1382" s="41">
        <f t="shared" si="215"/>
        <v>19</v>
      </c>
      <c r="M1382" s="39">
        <f t="shared" si="211"/>
        <v>3</v>
      </c>
      <c r="N1382" s="39">
        <f t="shared" si="216"/>
        <v>0</v>
      </c>
    </row>
    <row r="1383" spans="1:14" s="1" customFormat="1" ht="11.5" hidden="1" customHeight="1" x14ac:dyDescent="0.35">
      <c r="A1383" s="17"/>
      <c r="B1383" s="18"/>
      <c r="C1383" s="18"/>
      <c r="D1383" s="18"/>
      <c r="E1383" s="17"/>
      <c r="F1383" s="20"/>
      <c r="G1383" s="24"/>
      <c r="H1383" s="451"/>
      <c r="J1383" s="23" t="e">
        <f>H1383*J1391/H1391</f>
        <v>#DIV/0!</v>
      </c>
      <c r="L1383" s="41">
        <f t="shared" si="215"/>
        <v>19</v>
      </c>
      <c r="M1383" s="39">
        <f t="shared" si="211"/>
        <v>3</v>
      </c>
      <c r="N1383" s="39">
        <f t="shared" si="216"/>
        <v>0</v>
      </c>
    </row>
    <row r="1384" spans="1:14" s="1" customFormat="1" ht="11.5" hidden="1" customHeight="1" x14ac:dyDescent="0.35">
      <c r="A1384" s="17"/>
      <c r="B1384" s="18"/>
      <c r="C1384" s="18"/>
      <c r="D1384" s="18"/>
      <c r="E1384" s="17"/>
      <c r="F1384" s="20"/>
      <c r="G1384" s="24"/>
      <c r="H1384" s="451"/>
      <c r="J1384" s="23" t="e">
        <f>H1384*J1391/H1391</f>
        <v>#DIV/0!</v>
      </c>
      <c r="L1384" s="41">
        <f t="shared" si="215"/>
        <v>19</v>
      </c>
      <c r="M1384" s="39">
        <f t="shared" si="211"/>
        <v>3</v>
      </c>
      <c r="N1384" s="39">
        <f t="shared" si="216"/>
        <v>0</v>
      </c>
    </row>
    <row r="1385" spans="1:14" s="1" customFormat="1" ht="11.5" hidden="1" customHeight="1" x14ac:dyDescent="0.35">
      <c r="A1385" s="19"/>
      <c r="B1385" s="18"/>
      <c r="C1385" s="18"/>
      <c r="D1385" s="18"/>
      <c r="E1385" s="17"/>
      <c r="F1385" s="20"/>
      <c r="G1385" s="21"/>
      <c r="H1385" s="451"/>
      <c r="J1385" s="23" t="e">
        <f>H1385*J1391/H1391</f>
        <v>#DIV/0!</v>
      </c>
      <c r="L1385" s="41">
        <f t="shared" si="215"/>
        <v>19</v>
      </c>
      <c r="M1385" s="39">
        <f t="shared" si="211"/>
        <v>3</v>
      </c>
      <c r="N1385" s="39">
        <f t="shared" si="216"/>
        <v>0</v>
      </c>
    </row>
    <row r="1386" spans="1:14" s="1" customFormat="1" ht="11.5" hidden="1" customHeight="1" x14ac:dyDescent="0.25">
      <c r="A1386" s="17"/>
      <c r="B1386" s="18"/>
      <c r="C1386" s="18"/>
      <c r="D1386" s="18"/>
      <c r="E1386" s="17"/>
      <c r="F1386" s="28"/>
      <c r="G1386" s="21"/>
      <c r="H1386" s="451"/>
      <c r="J1386" s="23" t="e">
        <f>H1386*J1391/H1391</f>
        <v>#DIV/0!</v>
      </c>
      <c r="L1386" s="41">
        <f t="shared" si="215"/>
        <v>19</v>
      </c>
      <c r="M1386" s="39">
        <f t="shared" si="211"/>
        <v>3</v>
      </c>
      <c r="N1386" s="39">
        <f t="shared" si="216"/>
        <v>0</v>
      </c>
    </row>
    <row r="1387" spans="1:14" s="1" customFormat="1" ht="11.5" hidden="1" customHeight="1" x14ac:dyDescent="0.35">
      <c r="A1387" s="19"/>
      <c r="B1387" s="18"/>
      <c r="C1387" s="18"/>
      <c r="D1387" s="18"/>
      <c r="E1387" s="17"/>
      <c r="F1387" s="20"/>
      <c r="G1387" s="21"/>
      <c r="H1387" s="451"/>
      <c r="J1387" s="23" t="e">
        <f>H1387*J1391/H1391</f>
        <v>#DIV/0!</v>
      </c>
      <c r="L1387" s="41">
        <f t="shared" si="215"/>
        <v>19</v>
      </c>
      <c r="M1387" s="39">
        <f t="shared" si="211"/>
        <v>3</v>
      </c>
      <c r="N1387" s="39">
        <f t="shared" si="216"/>
        <v>0</v>
      </c>
    </row>
    <row r="1388" spans="1:14" s="1" customFormat="1" ht="11.5" hidden="1" customHeight="1" x14ac:dyDescent="0.25">
      <c r="A1388" s="17"/>
      <c r="B1388" s="18"/>
      <c r="C1388" s="18"/>
      <c r="D1388" s="18"/>
      <c r="E1388" s="17"/>
      <c r="F1388" s="28"/>
      <c r="G1388" s="21"/>
      <c r="H1388" s="451"/>
      <c r="J1388" s="23" t="e">
        <f>H1388*J1391/H1391</f>
        <v>#DIV/0!</v>
      </c>
      <c r="L1388" s="41">
        <f t="shared" si="215"/>
        <v>19</v>
      </c>
      <c r="M1388" s="39">
        <f t="shared" si="211"/>
        <v>3</v>
      </c>
      <c r="N1388" s="39">
        <f t="shared" si="216"/>
        <v>0</v>
      </c>
    </row>
    <row r="1389" spans="1:14" s="1" customFormat="1" ht="11.5" hidden="1" customHeight="1" x14ac:dyDescent="0.35">
      <c r="A1389" s="19"/>
      <c r="B1389" s="18"/>
      <c r="C1389" s="18"/>
      <c r="D1389" s="18"/>
      <c r="E1389" s="17"/>
      <c r="F1389" s="20"/>
      <c r="G1389" s="21"/>
      <c r="H1389" s="451"/>
      <c r="J1389" s="23" t="e">
        <f>H1389*J1391/H1391</f>
        <v>#DIV/0!</v>
      </c>
      <c r="L1389" s="41">
        <f t="shared" si="215"/>
        <v>19</v>
      </c>
      <c r="M1389" s="39">
        <f t="shared" si="211"/>
        <v>3</v>
      </c>
      <c r="N1389" s="39">
        <f t="shared" si="216"/>
        <v>0</v>
      </c>
    </row>
    <row r="1390" spans="1:14" s="1" customFormat="1" ht="11.5" hidden="1" customHeight="1" x14ac:dyDescent="0.35">
      <c r="A1390" s="19"/>
      <c r="B1390" s="18"/>
      <c r="C1390" s="18"/>
      <c r="D1390" s="18"/>
      <c r="E1390" s="17"/>
      <c r="F1390" s="20"/>
      <c r="G1390" s="21"/>
      <c r="H1390" s="451"/>
      <c r="J1390" s="23" t="e">
        <f>H1390*J1391/H1391</f>
        <v>#DIV/0!</v>
      </c>
      <c r="L1390" s="41">
        <f t="shared" si="215"/>
        <v>19</v>
      </c>
      <c r="M1390" s="39">
        <f t="shared" si="211"/>
        <v>3</v>
      </c>
      <c r="N1390" s="39">
        <f t="shared" si="216"/>
        <v>0</v>
      </c>
    </row>
    <row r="1391" spans="1:14" s="1" customFormat="1" ht="11.5" hidden="1" customHeight="1" x14ac:dyDescent="0.35">
      <c r="A1391" s="19"/>
      <c r="B1391" s="25">
        <f>SUBTOTAL(9,B1373:B1390)</f>
        <v>0</v>
      </c>
      <c r="C1391" s="25">
        <f t="shared" ref="C1391" si="217">SUBTOTAL(9,C1373:C1390)</f>
        <v>0</v>
      </c>
      <c r="D1391" s="25">
        <f t="shared" ref="D1391" si="218">SUBTOTAL(9,D1373:D1390)</f>
        <v>0</v>
      </c>
      <c r="E1391" s="26">
        <f t="shared" ref="E1391" si="219">SUBTOTAL(9,E1373:E1390)</f>
        <v>0</v>
      </c>
      <c r="F1391" s="29" t="s">
        <v>18</v>
      </c>
      <c r="G1391" s="112"/>
      <c r="H1391" s="454"/>
      <c r="J1391" s="32">
        <f>D1370</f>
        <v>64.739999999999995</v>
      </c>
      <c r="L1391" s="41">
        <f t="shared" si="215"/>
        <v>19</v>
      </c>
      <c r="M1391" s="39">
        <f t="shared" si="211"/>
        <v>3</v>
      </c>
      <c r="N1391" s="39">
        <v>1</v>
      </c>
    </row>
    <row r="1392" spans="1:14" s="1" customFormat="1" ht="11.5" hidden="1" customHeight="1" x14ac:dyDescent="0.35">
      <c r="A1392" s="33"/>
      <c r="B1392" s="34"/>
      <c r="C1392" s="34"/>
      <c r="D1392" s="34"/>
      <c r="E1392" s="35"/>
      <c r="F1392" s="36"/>
      <c r="G1392" s="37"/>
      <c r="H1392" s="38"/>
      <c r="J1392" s="38"/>
      <c r="L1392" s="41">
        <f t="shared" si="215"/>
        <v>19</v>
      </c>
      <c r="M1392" s="39">
        <f t="shared" si="211"/>
        <v>3</v>
      </c>
      <c r="N1392" s="39">
        <v>1</v>
      </c>
    </row>
    <row r="1393" spans="1:14" s="1" customFormat="1" ht="21" hidden="1" x14ac:dyDescent="0.35">
      <c r="A1393" s="14"/>
      <c r="B1393" s="14"/>
      <c r="C1393" s="14"/>
      <c r="D1393" s="427">
        <f>х!H$22</f>
        <v>64.739999999999995</v>
      </c>
      <c r="E1393" s="428"/>
      <c r="F1393" s="429" t="str">
        <f>х!I$22</f>
        <v>Абонемент платного питания №20 (ГПД Полдник 1-4)</v>
      </c>
      <c r="G1393" s="430"/>
      <c r="H1393" s="430"/>
      <c r="I1393" s="13"/>
      <c r="J1393" s="13"/>
      <c r="K1393" s="13"/>
      <c r="L1393" s="40">
        <f>L1370+1</f>
        <v>20</v>
      </c>
      <c r="M1393" s="39">
        <f t="shared" si="211"/>
        <v>3</v>
      </c>
      <c r="N1393" s="39">
        <v>1</v>
      </c>
    </row>
    <row r="1394" spans="1:14" s="1" customFormat="1" ht="11.5" hidden="1" customHeight="1" x14ac:dyDescent="0.35">
      <c r="A1394" s="431" t="s">
        <v>3</v>
      </c>
      <c r="B1394" s="432" t="s">
        <v>4</v>
      </c>
      <c r="C1394" s="432"/>
      <c r="D1394" s="432"/>
      <c r="E1394" s="433" t="s">
        <v>5</v>
      </c>
      <c r="F1394" s="434" t="s">
        <v>6</v>
      </c>
      <c r="G1394" s="435" t="s">
        <v>7</v>
      </c>
      <c r="H1394" s="436" t="s">
        <v>8</v>
      </c>
      <c r="L1394" s="41">
        <f>L1393</f>
        <v>20</v>
      </c>
      <c r="M1394" s="39">
        <f t="shared" si="211"/>
        <v>3</v>
      </c>
      <c r="N1394" s="39">
        <v>1</v>
      </c>
    </row>
    <row r="1395" spans="1:14" s="1" customFormat="1" ht="11.5" hidden="1" customHeight="1" x14ac:dyDescent="0.35">
      <c r="A1395" s="431"/>
      <c r="B1395" s="15" t="s">
        <v>9</v>
      </c>
      <c r="C1395" s="16" t="s">
        <v>10</v>
      </c>
      <c r="D1395" s="16" t="s">
        <v>11</v>
      </c>
      <c r="E1395" s="433"/>
      <c r="F1395" s="434"/>
      <c r="G1395" s="435"/>
      <c r="H1395" s="436"/>
      <c r="L1395" s="41">
        <f t="shared" ref="L1395:L1414" si="220">L1394</f>
        <v>20</v>
      </c>
      <c r="M1395" s="39">
        <f t="shared" si="211"/>
        <v>3</v>
      </c>
      <c r="N1395" s="39">
        <v>1</v>
      </c>
    </row>
    <row r="1396" spans="1:14" s="1" customFormat="1" ht="11.5" hidden="1" customHeight="1" x14ac:dyDescent="0.35">
      <c r="A1396" s="50">
        <v>324</v>
      </c>
      <c r="B1396" s="51">
        <v>6.35</v>
      </c>
      <c r="C1396" s="51">
        <v>5.75</v>
      </c>
      <c r="D1396" s="51">
        <v>0.35</v>
      </c>
      <c r="E1396" s="50">
        <v>79</v>
      </c>
      <c r="F1396" s="52" t="s">
        <v>185</v>
      </c>
      <c r="G1396" s="154">
        <v>1</v>
      </c>
      <c r="H1396" s="453">
        <f>D1393</f>
        <v>64.739999999999995</v>
      </c>
      <c r="J1396" s="23" t="e">
        <f>H1396*J1414/H1414</f>
        <v>#DIV/0!</v>
      </c>
      <c r="L1396" s="41">
        <f t="shared" si="220"/>
        <v>20</v>
      </c>
      <c r="M1396" s="39">
        <f t="shared" si="211"/>
        <v>3</v>
      </c>
      <c r="N1396" s="39" t="str">
        <f>F1396</f>
        <v>Яйцо вареное</v>
      </c>
    </row>
    <row r="1397" spans="1:14" s="1" customFormat="1" ht="11.5" hidden="1" customHeight="1" x14ac:dyDescent="0.35">
      <c r="A1397" s="50">
        <v>257</v>
      </c>
      <c r="B1397" s="51">
        <v>6.54</v>
      </c>
      <c r="C1397" s="51">
        <v>11.89</v>
      </c>
      <c r="D1397" s="51">
        <v>33.03</v>
      </c>
      <c r="E1397" s="50">
        <v>266</v>
      </c>
      <c r="F1397" s="52" t="s">
        <v>186</v>
      </c>
      <c r="G1397" s="153" t="s">
        <v>182</v>
      </c>
      <c r="H1397" s="451"/>
      <c r="J1397" s="23" t="e">
        <f>H1397*J1414/H1414</f>
        <v>#DIV/0!</v>
      </c>
      <c r="L1397" s="41">
        <f t="shared" si="220"/>
        <v>20</v>
      </c>
      <c r="M1397" s="39">
        <f t="shared" si="211"/>
        <v>3</v>
      </c>
      <c r="N1397" s="39" t="str">
        <f t="shared" ref="N1397:N1413" si="221">F1397</f>
        <v>Каша молочная пшенная с маслом сливочным 150/10</v>
      </c>
    </row>
    <row r="1398" spans="1:14" s="1" customFormat="1" ht="11.5" hidden="1" customHeight="1" x14ac:dyDescent="0.35">
      <c r="A1398" s="50">
        <v>628</v>
      </c>
      <c r="B1398" s="51">
        <v>0.1</v>
      </c>
      <c r="C1398" s="51">
        <v>0.03</v>
      </c>
      <c r="D1398" s="51">
        <v>15.28</v>
      </c>
      <c r="E1398" s="50">
        <v>62</v>
      </c>
      <c r="F1398" s="52" t="s">
        <v>118</v>
      </c>
      <c r="G1398" s="153" t="s">
        <v>116</v>
      </c>
      <c r="H1398" s="451"/>
      <c r="J1398" s="23" t="e">
        <f>H1398*J1414/H1414</f>
        <v>#DIV/0!</v>
      </c>
      <c r="L1398" s="41">
        <f t="shared" si="220"/>
        <v>20</v>
      </c>
      <c r="M1398" s="39">
        <f t="shared" si="211"/>
        <v>3</v>
      </c>
      <c r="N1398" s="39" t="str">
        <f t="shared" si="221"/>
        <v>Чай с сахаром</v>
      </c>
    </row>
    <row r="1399" spans="1:14" s="1" customFormat="1" ht="11.5" hidden="1" customHeight="1" x14ac:dyDescent="0.35">
      <c r="A1399" s="54" t="s">
        <v>16</v>
      </c>
      <c r="B1399" s="51">
        <v>3.95</v>
      </c>
      <c r="C1399" s="51">
        <v>0.5</v>
      </c>
      <c r="D1399" s="51">
        <v>24.15</v>
      </c>
      <c r="E1399" s="50">
        <v>118</v>
      </c>
      <c r="F1399" s="52" t="s">
        <v>134</v>
      </c>
      <c r="G1399" s="154">
        <v>50</v>
      </c>
      <c r="H1399" s="451"/>
      <c r="J1399" s="23" t="e">
        <f>H1399*J1414/H1414</f>
        <v>#DIV/0!</v>
      </c>
      <c r="L1399" s="41">
        <f t="shared" si="220"/>
        <v>20</v>
      </c>
      <c r="M1399" s="39">
        <f t="shared" si="211"/>
        <v>3</v>
      </c>
      <c r="N1399" s="39" t="str">
        <f t="shared" si="221"/>
        <v>Хлеб пшеничный</v>
      </c>
    </row>
    <row r="1400" spans="1:14" s="1" customFormat="1" ht="11.5" hidden="1" customHeight="1" x14ac:dyDescent="0.35">
      <c r="A1400" s="17"/>
      <c r="B1400" s="18"/>
      <c r="C1400" s="18"/>
      <c r="D1400" s="19"/>
      <c r="E1400" s="17"/>
      <c r="F1400" s="20"/>
      <c r="G1400" s="149"/>
      <c r="H1400" s="451"/>
      <c r="J1400" s="23" t="e">
        <f>H1400*J1414/H1414</f>
        <v>#DIV/0!</v>
      </c>
      <c r="L1400" s="41">
        <f t="shared" si="220"/>
        <v>20</v>
      </c>
      <c r="M1400" s="39">
        <f t="shared" si="211"/>
        <v>3</v>
      </c>
      <c r="N1400" s="39">
        <f t="shared" si="221"/>
        <v>0</v>
      </c>
    </row>
    <row r="1401" spans="1:14" s="1" customFormat="1" ht="11.5" hidden="1" customHeight="1" x14ac:dyDescent="0.35">
      <c r="A1401" s="17"/>
      <c r="B1401" s="18"/>
      <c r="C1401" s="18"/>
      <c r="D1401" s="18"/>
      <c r="E1401" s="17"/>
      <c r="F1401" s="20"/>
      <c r="G1401" s="149"/>
      <c r="H1401" s="451"/>
      <c r="J1401" s="23" t="e">
        <f>H1401*J1414/H1414</f>
        <v>#DIV/0!</v>
      </c>
      <c r="L1401" s="41">
        <f t="shared" si="220"/>
        <v>20</v>
      </c>
      <c r="M1401" s="39">
        <f t="shared" si="211"/>
        <v>3</v>
      </c>
      <c r="N1401" s="39">
        <f t="shared" si="221"/>
        <v>0</v>
      </c>
    </row>
    <row r="1402" spans="1:14" s="1" customFormat="1" ht="11.5" hidden="1" customHeight="1" x14ac:dyDescent="0.35">
      <c r="A1402" s="17"/>
      <c r="B1402" s="18"/>
      <c r="C1402" s="18"/>
      <c r="D1402" s="18"/>
      <c r="E1402" s="17"/>
      <c r="F1402" s="20"/>
      <c r="G1402" s="24"/>
      <c r="H1402" s="451"/>
      <c r="J1402" s="23" t="e">
        <f>H1402*J1414/H1414</f>
        <v>#DIV/0!</v>
      </c>
      <c r="L1402" s="41">
        <f t="shared" si="220"/>
        <v>20</v>
      </c>
      <c r="M1402" s="39">
        <f t="shared" si="211"/>
        <v>3</v>
      </c>
      <c r="N1402" s="39">
        <f t="shared" si="221"/>
        <v>0</v>
      </c>
    </row>
    <row r="1403" spans="1:14" s="1" customFormat="1" ht="11.5" hidden="1" customHeight="1" x14ac:dyDescent="0.35">
      <c r="A1403" s="19"/>
      <c r="B1403" s="18"/>
      <c r="C1403" s="18"/>
      <c r="D1403" s="18"/>
      <c r="E1403" s="17"/>
      <c r="F1403" s="20"/>
      <c r="G1403" s="21"/>
      <c r="H1403" s="451"/>
      <c r="J1403" s="23" t="e">
        <f>H1403*J1414/H1414</f>
        <v>#DIV/0!</v>
      </c>
      <c r="L1403" s="41">
        <f t="shared" si="220"/>
        <v>20</v>
      </c>
      <c r="M1403" s="39">
        <f t="shared" si="211"/>
        <v>3</v>
      </c>
      <c r="N1403" s="39">
        <f t="shared" si="221"/>
        <v>0</v>
      </c>
    </row>
    <row r="1404" spans="1:14" s="1" customFormat="1" ht="11.5" hidden="1" customHeight="1" x14ac:dyDescent="0.35">
      <c r="A1404" s="19"/>
      <c r="B1404" s="25"/>
      <c r="C1404" s="25"/>
      <c r="D1404" s="25"/>
      <c r="E1404" s="26"/>
      <c r="F1404" s="112"/>
      <c r="G1404" s="112"/>
      <c r="H1404" s="451"/>
      <c r="J1404" s="23" t="e">
        <f>H1404*J1414/H1414</f>
        <v>#DIV/0!</v>
      </c>
      <c r="L1404" s="41">
        <f t="shared" si="220"/>
        <v>20</v>
      </c>
      <c r="M1404" s="39">
        <f t="shared" si="211"/>
        <v>3</v>
      </c>
      <c r="N1404" s="39">
        <f t="shared" si="221"/>
        <v>0</v>
      </c>
    </row>
    <row r="1405" spans="1:14" s="1" customFormat="1" ht="11.5" hidden="1" customHeight="1" x14ac:dyDescent="0.35">
      <c r="A1405" s="17"/>
      <c r="B1405" s="18"/>
      <c r="C1405" s="18"/>
      <c r="D1405" s="18"/>
      <c r="E1405" s="17"/>
      <c r="F1405" s="20"/>
      <c r="G1405" s="21"/>
      <c r="H1405" s="451"/>
      <c r="J1405" s="23" t="e">
        <f>H1405*J1414/H1414</f>
        <v>#DIV/0!</v>
      </c>
      <c r="L1405" s="41">
        <f t="shared" si="220"/>
        <v>20</v>
      </c>
      <c r="M1405" s="39">
        <f t="shared" ref="M1405:M1428" si="222">M1404</f>
        <v>3</v>
      </c>
      <c r="N1405" s="39">
        <f t="shared" si="221"/>
        <v>0</v>
      </c>
    </row>
    <row r="1406" spans="1:14" s="1" customFormat="1" ht="11.5" hidden="1" customHeight="1" x14ac:dyDescent="0.35">
      <c r="A1406" s="17"/>
      <c r="B1406" s="18"/>
      <c r="C1406" s="18"/>
      <c r="D1406" s="18"/>
      <c r="E1406" s="17"/>
      <c r="F1406" s="20"/>
      <c r="G1406" s="24"/>
      <c r="H1406" s="451"/>
      <c r="J1406" s="23" t="e">
        <f>H1406*J1414/H1414</f>
        <v>#DIV/0!</v>
      </c>
      <c r="L1406" s="41">
        <f t="shared" si="220"/>
        <v>20</v>
      </c>
      <c r="M1406" s="39">
        <f t="shared" si="222"/>
        <v>3</v>
      </c>
      <c r="N1406" s="39">
        <f t="shared" si="221"/>
        <v>0</v>
      </c>
    </row>
    <row r="1407" spans="1:14" s="1" customFormat="1" ht="11.5" hidden="1" customHeight="1" x14ac:dyDescent="0.35">
      <c r="A1407" s="17"/>
      <c r="B1407" s="18"/>
      <c r="C1407" s="18"/>
      <c r="D1407" s="18"/>
      <c r="E1407" s="17"/>
      <c r="F1407" s="20"/>
      <c r="G1407" s="24"/>
      <c r="H1407" s="451"/>
      <c r="J1407" s="23" t="e">
        <f>H1407*J1414/H1414</f>
        <v>#DIV/0!</v>
      </c>
      <c r="L1407" s="41">
        <f t="shared" si="220"/>
        <v>20</v>
      </c>
      <c r="M1407" s="39">
        <f t="shared" si="222"/>
        <v>3</v>
      </c>
      <c r="N1407" s="39">
        <f t="shared" si="221"/>
        <v>0</v>
      </c>
    </row>
    <row r="1408" spans="1:14" s="1" customFormat="1" ht="11.5" hidden="1" customHeight="1" x14ac:dyDescent="0.35">
      <c r="A1408" s="19"/>
      <c r="B1408" s="18"/>
      <c r="C1408" s="18"/>
      <c r="D1408" s="18"/>
      <c r="E1408" s="17"/>
      <c r="F1408" s="20"/>
      <c r="G1408" s="21"/>
      <c r="H1408" s="451"/>
      <c r="J1408" s="23" t="e">
        <f>H1408*J1414/H1414</f>
        <v>#DIV/0!</v>
      </c>
      <c r="L1408" s="41">
        <f t="shared" si="220"/>
        <v>20</v>
      </c>
      <c r="M1408" s="39">
        <f t="shared" si="222"/>
        <v>3</v>
      </c>
      <c r="N1408" s="39">
        <f t="shared" si="221"/>
        <v>0</v>
      </c>
    </row>
    <row r="1409" spans="1:14" s="1" customFormat="1" ht="11.5" hidden="1" customHeight="1" x14ac:dyDescent="0.25">
      <c r="A1409" s="17"/>
      <c r="B1409" s="18"/>
      <c r="C1409" s="18"/>
      <c r="D1409" s="18"/>
      <c r="E1409" s="17"/>
      <c r="F1409" s="28"/>
      <c r="G1409" s="21"/>
      <c r="H1409" s="451"/>
      <c r="J1409" s="23" t="e">
        <f>H1409*J1414/H1414</f>
        <v>#DIV/0!</v>
      </c>
      <c r="L1409" s="41">
        <f t="shared" si="220"/>
        <v>20</v>
      </c>
      <c r="M1409" s="39">
        <f t="shared" si="222"/>
        <v>3</v>
      </c>
      <c r="N1409" s="39">
        <f t="shared" si="221"/>
        <v>0</v>
      </c>
    </row>
    <row r="1410" spans="1:14" s="1" customFormat="1" ht="11.5" hidden="1" customHeight="1" x14ac:dyDescent="0.35">
      <c r="A1410" s="19"/>
      <c r="B1410" s="18"/>
      <c r="C1410" s="18"/>
      <c r="D1410" s="18"/>
      <c r="E1410" s="17"/>
      <c r="F1410" s="20"/>
      <c r="G1410" s="21"/>
      <c r="H1410" s="451"/>
      <c r="J1410" s="23" t="e">
        <f>H1410*J1414/H1414</f>
        <v>#DIV/0!</v>
      </c>
      <c r="L1410" s="41">
        <f t="shared" si="220"/>
        <v>20</v>
      </c>
      <c r="M1410" s="39">
        <f t="shared" si="222"/>
        <v>3</v>
      </c>
      <c r="N1410" s="39">
        <f t="shared" si="221"/>
        <v>0</v>
      </c>
    </row>
    <row r="1411" spans="1:14" s="1" customFormat="1" ht="11.5" hidden="1" customHeight="1" x14ac:dyDescent="0.25">
      <c r="A1411" s="17"/>
      <c r="B1411" s="18"/>
      <c r="C1411" s="18"/>
      <c r="D1411" s="18"/>
      <c r="E1411" s="17"/>
      <c r="F1411" s="28"/>
      <c r="G1411" s="21"/>
      <c r="H1411" s="451"/>
      <c r="J1411" s="23" t="e">
        <f>H1411*J1414/H1414</f>
        <v>#DIV/0!</v>
      </c>
      <c r="L1411" s="41">
        <f t="shared" si="220"/>
        <v>20</v>
      </c>
      <c r="M1411" s="39">
        <f t="shared" si="222"/>
        <v>3</v>
      </c>
      <c r="N1411" s="39">
        <f t="shared" si="221"/>
        <v>0</v>
      </c>
    </row>
    <row r="1412" spans="1:14" s="1" customFormat="1" ht="11.5" hidden="1" customHeight="1" x14ac:dyDescent="0.35">
      <c r="A1412" s="19"/>
      <c r="B1412" s="18"/>
      <c r="C1412" s="18"/>
      <c r="D1412" s="18"/>
      <c r="E1412" s="17"/>
      <c r="F1412" s="20"/>
      <c r="G1412" s="21"/>
      <c r="H1412" s="451"/>
      <c r="J1412" s="23" t="e">
        <f>H1412*J1414/H1414</f>
        <v>#DIV/0!</v>
      </c>
      <c r="L1412" s="41">
        <f t="shared" si="220"/>
        <v>20</v>
      </c>
      <c r="M1412" s="39">
        <f t="shared" si="222"/>
        <v>3</v>
      </c>
      <c r="N1412" s="39">
        <f t="shared" si="221"/>
        <v>0</v>
      </c>
    </row>
    <row r="1413" spans="1:14" s="1" customFormat="1" ht="11.5" hidden="1" customHeight="1" x14ac:dyDescent="0.35">
      <c r="A1413" s="19"/>
      <c r="B1413" s="18"/>
      <c r="C1413" s="18"/>
      <c r="D1413" s="18"/>
      <c r="E1413" s="17"/>
      <c r="F1413" s="20"/>
      <c r="G1413" s="21"/>
      <c r="H1413" s="451"/>
      <c r="J1413" s="23" t="e">
        <f>H1413*J1414/H1414</f>
        <v>#DIV/0!</v>
      </c>
      <c r="L1413" s="41">
        <f t="shared" si="220"/>
        <v>20</v>
      </c>
      <c r="M1413" s="39">
        <f t="shared" si="222"/>
        <v>3</v>
      </c>
      <c r="N1413" s="39">
        <f t="shared" si="221"/>
        <v>0</v>
      </c>
    </row>
    <row r="1414" spans="1:14" s="1" customFormat="1" ht="11.5" hidden="1" customHeight="1" x14ac:dyDescent="0.35">
      <c r="A1414" s="19"/>
      <c r="B1414" s="25">
        <f>SUBTOTAL(9,B1396:B1413)</f>
        <v>0</v>
      </c>
      <c r="C1414" s="25">
        <f t="shared" ref="C1414" si="223">SUBTOTAL(9,C1396:C1413)</f>
        <v>0</v>
      </c>
      <c r="D1414" s="25">
        <f t="shared" ref="D1414" si="224">SUBTOTAL(9,D1396:D1413)</f>
        <v>0</v>
      </c>
      <c r="E1414" s="26">
        <f t="shared" ref="E1414" si="225">SUBTOTAL(9,E1396:E1413)</f>
        <v>0</v>
      </c>
      <c r="F1414" s="29" t="s">
        <v>18</v>
      </c>
      <c r="G1414" s="112"/>
      <c r="H1414" s="454"/>
      <c r="J1414" s="32">
        <f>D1393</f>
        <v>64.739999999999995</v>
      </c>
      <c r="L1414" s="41">
        <f t="shared" si="220"/>
        <v>20</v>
      </c>
      <c r="M1414" s="39">
        <f t="shared" si="222"/>
        <v>3</v>
      </c>
      <c r="N1414" s="39">
        <v>1</v>
      </c>
    </row>
    <row r="1415" spans="1:14" ht="2.25" customHeight="1" x14ac:dyDescent="0.35">
      <c r="L1415" s="290">
        <v>0</v>
      </c>
      <c r="M1415" s="287">
        <f t="shared" si="222"/>
        <v>3</v>
      </c>
      <c r="N1415" s="287">
        <v>1</v>
      </c>
    </row>
    <row r="1416" spans="1:14" ht="11.5" customHeight="1" x14ac:dyDescent="0.35">
      <c r="L1416" s="290">
        <v>0</v>
      </c>
      <c r="M1416" s="287">
        <f t="shared" si="222"/>
        <v>3</v>
      </c>
      <c r="N1416" s="287">
        <v>1</v>
      </c>
    </row>
    <row r="1417" spans="1:14" ht="11.5" customHeight="1" x14ac:dyDescent="0.35">
      <c r="A1417" s="309" t="s">
        <v>458</v>
      </c>
      <c r="B1417" s="310"/>
      <c r="C1417" s="310"/>
      <c r="D1417" s="311"/>
      <c r="E1417" s="311"/>
      <c r="F1417" s="312"/>
      <c r="G1417" s="313"/>
      <c r="H1417" s="314"/>
      <c r="L1417" s="290">
        <v>0</v>
      </c>
      <c r="M1417" s="287">
        <f t="shared" si="222"/>
        <v>3</v>
      </c>
      <c r="N1417" s="287">
        <v>1</v>
      </c>
    </row>
    <row r="1418" spans="1:14" ht="11.5" customHeight="1" x14ac:dyDescent="0.35">
      <c r="A1418" s="309"/>
      <c r="B1418" s="310"/>
      <c r="C1418" s="310"/>
      <c r="D1418" s="311"/>
      <c r="E1418" s="311"/>
      <c r="F1418" s="315"/>
      <c r="G1418" s="313"/>
      <c r="H1418" s="314"/>
      <c r="L1418" s="290">
        <v>0</v>
      </c>
      <c r="M1418" s="287">
        <f t="shared" si="222"/>
        <v>3</v>
      </c>
      <c r="N1418" s="287">
        <v>1</v>
      </c>
    </row>
    <row r="1419" spans="1:14" ht="11.5" customHeight="1" x14ac:dyDescent="0.35">
      <c r="A1419" s="309"/>
      <c r="B1419" s="310"/>
      <c r="C1419" s="310"/>
      <c r="D1419" s="311"/>
      <c r="E1419" s="311"/>
      <c r="F1419" s="315"/>
      <c r="G1419" s="313"/>
      <c r="H1419" s="314"/>
      <c r="L1419" s="290">
        <v>0</v>
      </c>
      <c r="M1419" s="287">
        <f t="shared" si="222"/>
        <v>3</v>
      </c>
      <c r="N1419" s="287">
        <v>1</v>
      </c>
    </row>
    <row r="1420" spans="1:14" ht="11.5" customHeight="1" x14ac:dyDescent="0.35">
      <c r="A1420" s="309" t="s">
        <v>24</v>
      </c>
      <c r="B1420" s="310"/>
      <c r="C1420" s="310"/>
      <c r="D1420" s="311"/>
      <c r="E1420" s="311"/>
      <c r="F1420" s="312"/>
      <c r="G1420" s="313"/>
      <c r="H1420" s="314"/>
      <c r="L1420" s="290">
        <v>0</v>
      </c>
      <c r="M1420" s="287">
        <f t="shared" si="222"/>
        <v>3</v>
      </c>
      <c r="N1420" s="287">
        <v>1</v>
      </c>
    </row>
    <row r="1421" spans="1:14" ht="11.5" customHeight="1" x14ac:dyDescent="0.35">
      <c r="A1421" s="309"/>
      <c r="B1421" s="310"/>
      <c r="C1421" s="310"/>
      <c r="D1421" s="311"/>
      <c r="E1421" s="311"/>
      <c r="F1421" s="315"/>
      <c r="G1421" s="313"/>
      <c r="H1421" s="314"/>
      <c r="L1421" s="290">
        <v>0</v>
      </c>
      <c r="M1421" s="287">
        <f t="shared" si="222"/>
        <v>3</v>
      </c>
      <c r="N1421" s="287">
        <v>1</v>
      </c>
    </row>
    <row r="1422" spans="1:14" ht="11.5" customHeight="1" x14ac:dyDescent="0.35">
      <c r="A1422" s="309"/>
      <c r="B1422" s="310"/>
      <c r="C1422" s="310"/>
      <c r="D1422" s="311"/>
      <c r="E1422" s="311"/>
      <c r="F1422" s="315"/>
      <c r="G1422" s="313"/>
      <c r="H1422" s="314"/>
      <c r="L1422" s="290">
        <v>0</v>
      </c>
      <c r="M1422" s="287">
        <f t="shared" si="222"/>
        <v>3</v>
      </c>
      <c r="N1422" s="287">
        <v>1</v>
      </c>
    </row>
    <row r="1423" spans="1:14" ht="11.5" customHeight="1" x14ac:dyDescent="0.35">
      <c r="A1423" s="424" t="s">
        <v>25</v>
      </c>
      <c r="B1423" s="424"/>
      <c r="C1423" s="424"/>
      <c r="D1423" s="424"/>
      <c r="E1423" s="424"/>
      <c r="F1423" s="312"/>
      <c r="G1423" s="313"/>
      <c r="H1423" s="314"/>
      <c r="L1423" s="290">
        <v>0</v>
      </c>
      <c r="M1423" s="287">
        <f t="shared" si="222"/>
        <v>3</v>
      </c>
      <c r="N1423" s="287">
        <v>1</v>
      </c>
    </row>
    <row r="1424" spans="1:14" ht="11.5" customHeight="1" x14ac:dyDescent="0.35">
      <c r="A1424" s="316"/>
      <c r="B1424" s="316"/>
      <c r="C1424" s="316"/>
      <c r="D1424" s="316"/>
      <c r="E1424" s="316"/>
      <c r="F1424" s="315"/>
      <c r="G1424" s="313"/>
      <c r="H1424" s="314"/>
      <c r="L1424" s="290">
        <v>0</v>
      </c>
      <c r="M1424" s="287">
        <f t="shared" si="222"/>
        <v>3</v>
      </c>
      <c r="N1424" s="287">
        <v>1</v>
      </c>
    </row>
    <row r="1425" spans="1:14" ht="7.5" customHeight="1" x14ac:dyDescent="0.35">
      <c r="A1425" s="316"/>
      <c r="B1425" s="316"/>
      <c r="C1425" s="316"/>
      <c r="D1425" s="316"/>
      <c r="E1425" s="316"/>
      <c r="F1425" s="315"/>
      <c r="G1425" s="313"/>
      <c r="H1425" s="314"/>
      <c r="L1425" s="290">
        <v>0</v>
      </c>
      <c r="M1425" s="287">
        <f t="shared" si="222"/>
        <v>3</v>
      </c>
      <c r="N1425" s="287">
        <v>1</v>
      </c>
    </row>
    <row r="1426" spans="1:14" ht="11.5" customHeight="1" x14ac:dyDescent="0.35">
      <c r="A1426" s="425" t="s">
        <v>26</v>
      </c>
      <c r="B1426" s="425"/>
      <c r="C1426" s="425"/>
      <c r="D1426" s="425"/>
      <c r="E1426" s="425"/>
      <c r="F1426" s="425"/>
      <c r="G1426" s="425"/>
      <c r="H1426" s="425"/>
      <c r="L1426" s="290">
        <v>0</v>
      </c>
      <c r="M1426" s="287">
        <f t="shared" si="222"/>
        <v>3</v>
      </c>
      <c r="N1426" s="287">
        <v>1</v>
      </c>
    </row>
    <row r="1427" spans="1:14" ht="11.5" customHeight="1" x14ac:dyDescent="0.35">
      <c r="A1427" s="426"/>
      <c r="B1427" s="426"/>
      <c r="C1427" s="426"/>
      <c r="D1427" s="426"/>
      <c r="E1427" s="426"/>
      <c r="F1427" s="426"/>
      <c r="G1427" s="426"/>
      <c r="H1427" s="426"/>
      <c r="L1427" s="290">
        <v>0</v>
      </c>
      <c r="M1427" s="287">
        <f t="shared" si="222"/>
        <v>3</v>
      </c>
      <c r="N1427" s="287">
        <v>1</v>
      </c>
    </row>
    <row r="1428" spans="1:14" ht="11.25" customHeight="1" x14ac:dyDescent="0.35">
      <c r="A1428" s="426"/>
      <c r="B1428" s="426"/>
      <c r="C1428" s="426"/>
      <c r="D1428" s="426"/>
      <c r="E1428" s="426"/>
      <c r="F1428" s="426"/>
      <c r="G1428" s="426"/>
      <c r="H1428" s="426"/>
      <c r="L1428" s="290">
        <v>0</v>
      </c>
      <c r="M1428" s="287">
        <f t="shared" si="222"/>
        <v>3</v>
      </c>
      <c r="N1428" s="287">
        <v>1</v>
      </c>
    </row>
    <row r="1429" spans="1:14" ht="21" x14ac:dyDescent="0.35">
      <c r="A1429" s="269" t="str">
        <f>х!X$1</f>
        <v>ОМС-Лечебное питание</v>
      </c>
      <c r="B1429" s="270"/>
      <c r="C1429" s="270"/>
      <c r="D1429" s="271"/>
      <c r="E1429" s="271"/>
      <c r="F1429" s="270"/>
      <c r="G1429" s="270"/>
      <c r="H1429" s="272"/>
      <c r="L1429" s="289">
        <v>0</v>
      </c>
      <c r="M1429" s="287">
        <f>M955+1</f>
        <v>4</v>
      </c>
      <c r="N1429" s="287">
        <v>1</v>
      </c>
    </row>
    <row r="1430" spans="1:14" ht="32.5" x14ac:dyDescent="0.35">
      <c r="A1430" s="447" t="str">
        <f>A955</f>
        <v>МЕНЮ МАОУ СОШ №138</v>
      </c>
      <c r="B1430" s="447"/>
      <c r="C1430" s="447"/>
      <c r="D1430" s="447"/>
      <c r="E1430" s="447"/>
      <c r="F1430" s="447"/>
      <c r="G1430" s="448">
        <f>х!A5</f>
        <v>46086</v>
      </c>
      <c r="H1430" s="448"/>
      <c r="L1430" s="318">
        <v>0</v>
      </c>
      <c r="M1430" s="287">
        <f t="shared" ref="M1430" si="226">M1429</f>
        <v>4</v>
      </c>
      <c r="N1430" s="287">
        <v>1</v>
      </c>
    </row>
    <row r="1431" spans="1:14" ht="21" x14ac:dyDescent="0.35">
      <c r="A1431" s="275"/>
      <c r="B1431" s="275"/>
      <c r="C1431" s="275"/>
      <c r="D1431" s="443">
        <f>х!H$3</f>
        <v>151.08000000000001</v>
      </c>
      <c r="E1431" s="444"/>
      <c r="F1431" s="445" t="str">
        <f>х!I$3</f>
        <v>Обед 1-4 (льготное питание)</v>
      </c>
      <c r="G1431" s="446"/>
      <c r="H1431" s="446"/>
      <c r="I1431" s="270"/>
      <c r="J1431" s="13"/>
      <c r="K1431" s="13"/>
      <c r="L1431" s="289">
        <v>1</v>
      </c>
      <c r="M1431" s="287">
        <f>M1430</f>
        <v>4</v>
      </c>
      <c r="N1431" s="287">
        <v>1</v>
      </c>
    </row>
    <row r="1432" spans="1:14" ht="11.5" customHeight="1" x14ac:dyDescent="0.35">
      <c r="A1432" s="437" t="s">
        <v>3</v>
      </c>
      <c r="B1432" s="438" t="s">
        <v>4</v>
      </c>
      <c r="C1432" s="438"/>
      <c r="D1432" s="438"/>
      <c r="E1432" s="439" t="s">
        <v>5</v>
      </c>
      <c r="F1432" s="440" t="s">
        <v>6</v>
      </c>
      <c r="G1432" s="441" t="s">
        <v>7</v>
      </c>
      <c r="H1432" s="442" t="s">
        <v>8</v>
      </c>
      <c r="L1432" s="290">
        <f>L1431</f>
        <v>1</v>
      </c>
      <c r="M1432" s="287">
        <f t="shared" ref="M1432:M1495" si="227">M1431</f>
        <v>4</v>
      </c>
      <c r="N1432" s="287">
        <v>1</v>
      </c>
    </row>
    <row r="1433" spans="1:14" ht="11.5" customHeight="1" x14ac:dyDescent="0.35">
      <c r="A1433" s="437"/>
      <c r="B1433" s="277" t="s">
        <v>9</v>
      </c>
      <c r="C1433" s="278" t="s">
        <v>10</v>
      </c>
      <c r="D1433" s="278" t="s">
        <v>11</v>
      </c>
      <c r="E1433" s="439"/>
      <c r="F1433" s="440"/>
      <c r="G1433" s="441"/>
      <c r="H1433" s="442"/>
      <c r="L1433" s="290">
        <f t="shared" ref="L1433:L1453" si="228">L1432</f>
        <v>1</v>
      </c>
      <c r="M1433" s="287">
        <f t="shared" si="227"/>
        <v>4</v>
      </c>
      <c r="N1433" s="287">
        <v>1</v>
      </c>
    </row>
    <row r="1434" spans="1:14" ht="11.5" customHeight="1" x14ac:dyDescent="0.35">
      <c r="A1434" s="228" t="s">
        <v>460</v>
      </c>
      <c r="B1434" s="358">
        <v>0.78</v>
      </c>
      <c r="C1434" s="358">
        <v>5.28</v>
      </c>
      <c r="D1434" s="358">
        <v>5.0999999999999996</v>
      </c>
      <c r="E1434" s="361">
        <v>72</v>
      </c>
      <c r="F1434" s="229" t="s">
        <v>461</v>
      </c>
      <c r="G1434" s="206">
        <v>60</v>
      </c>
      <c r="H1434" s="22">
        <v>15</v>
      </c>
      <c r="J1434" s="23">
        <f>H1434*J1452/H1452</f>
        <v>22.859412231930108</v>
      </c>
      <c r="L1434" s="290">
        <f t="shared" si="228"/>
        <v>1</v>
      </c>
      <c r="M1434" s="287">
        <f t="shared" si="227"/>
        <v>4</v>
      </c>
      <c r="N1434" s="287" t="str">
        <f>F1434</f>
        <v>Маринад овощной со свеклой</v>
      </c>
    </row>
    <row r="1435" spans="1:14" ht="11.5" customHeight="1" x14ac:dyDescent="0.35">
      <c r="A1435" s="54" t="s">
        <v>275</v>
      </c>
      <c r="B1435" s="51">
        <v>4.3899999999999997</v>
      </c>
      <c r="C1435" s="51">
        <v>6.29</v>
      </c>
      <c r="D1435" s="51">
        <v>9.34</v>
      </c>
      <c r="E1435" s="50">
        <v>119</v>
      </c>
      <c r="F1435" s="268" t="s">
        <v>402</v>
      </c>
      <c r="G1435" s="337">
        <v>210</v>
      </c>
      <c r="H1435" s="22">
        <v>20</v>
      </c>
      <c r="J1435" s="23">
        <f>H1435*J1452/H1452</f>
        <v>30.479216309240144</v>
      </c>
      <c r="L1435" s="290">
        <f t="shared" si="228"/>
        <v>1</v>
      </c>
      <c r="M1435" s="287">
        <f t="shared" si="227"/>
        <v>4</v>
      </c>
      <c r="N1435" s="287" t="str">
        <f t="shared" ref="N1435:N1451" si="229">F1435</f>
        <v>Суп-лапша домашняя с птицей 200/10 (СОШ_2018)</v>
      </c>
    </row>
    <row r="1436" spans="1:14" ht="11.5" customHeight="1" x14ac:dyDescent="0.35">
      <c r="A1436" s="54" t="s">
        <v>403</v>
      </c>
      <c r="B1436" s="51">
        <v>10.01</v>
      </c>
      <c r="C1436" s="51">
        <v>25.77</v>
      </c>
      <c r="D1436" s="51">
        <v>14.74</v>
      </c>
      <c r="E1436" s="50">
        <v>324</v>
      </c>
      <c r="F1436" s="268" t="s">
        <v>404</v>
      </c>
      <c r="G1436" s="337">
        <v>150</v>
      </c>
      <c r="H1436" s="22">
        <f>91.77+5.81</f>
        <v>97.58</v>
      </c>
      <c r="J1436" s="23">
        <f>H1436*J1452/H1452</f>
        <v>148.70809637278265</v>
      </c>
      <c r="L1436" s="290">
        <f t="shared" si="228"/>
        <v>1</v>
      </c>
      <c r="M1436" s="287">
        <f t="shared" si="227"/>
        <v>4</v>
      </c>
      <c r="N1436" s="287" t="str">
        <f t="shared" si="229"/>
        <v>Рагу из свинины 150 (СОШ_2018)</v>
      </c>
    </row>
    <row r="1437" spans="1:14" ht="11.5" customHeight="1" x14ac:dyDescent="0.35">
      <c r="A1437" s="185" t="s">
        <v>279</v>
      </c>
      <c r="B1437" s="330">
        <v>1.04</v>
      </c>
      <c r="C1437" s="333"/>
      <c r="D1437" s="330">
        <v>30.96</v>
      </c>
      <c r="E1437" s="198">
        <v>127</v>
      </c>
      <c r="F1437" s="175" t="s">
        <v>174</v>
      </c>
      <c r="G1437" s="383">
        <v>200</v>
      </c>
      <c r="H1437" s="22">
        <v>14</v>
      </c>
      <c r="J1437" s="23">
        <f>H1437*J1452/H1452</f>
        <v>21.3354514164681</v>
      </c>
      <c r="L1437" s="290">
        <f t="shared" si="228"/>
        <v>1</v>
      </c>
      <c r="M1437" s="287">
        <f t="shared" si="227"/>
        <v>4</v>
      </c>
      <c r="N1437" s="287" t="str">
        <f t="shared" si="229"/>
        <v>Компот из кураги</v>
      </c>
    </row>
    <row r="1438" spans="1:14" ht="11.5" customHeight="1" x14ac:dyDescent="0.35">
      <c r="A1438" s="228" t="s">
        <v>235</v>
      </c>
      <c r="B1438" s="51">
        <v>5.53</v>
      </c>
      <c r="C1438" s="51">
        <v>0.7</v>
      </c>
      <c r="D1438" s="51">
        <v>33.81</v>
      </c>
      <c r="E1438" s="50">
        <v>165</v>
      </c>
      <c r="F1438" s="363" t="s">
        <v>148</v>
      </c>
      <c r="G1438" s="206">
        <v>70</v>
      </c>
      <c r="H1438" s="22">
        <v>3</v>
      </c>
      <c r="J1438" s="23">
        <f>H1438*J1452/H1452</f>
        <v>4.571882446386021</v>
      </c>
      <c r="L1438" s="290">
        <f t="shared" si="228"/>
        <v>1</v>
      </c>
      <c r="M1438" s="287">
        <f t="shared" si="227"/>
        <v>4</v>
      </c>
      <c r="N1438" s="287" t="str">
        <f t="shared" si="229"/>
        <v>Батон витаминизированный</v>
      </c>
    </row>
    <row r="1439" spans="1:14" ht="11.5" customHeight="1" x14ac:dyDescent="0.35">
      <c r="A1439" s="185" t="s">
        <v>235</v>
      </c>
      <c r="B1439" s="285">
        <v>1.65</v>
      </c>
      <c r="C1439" s="285">
        <v>0.3</v>
      </c>
      <c r="D1439" s="285">
        <v>8.35</v>
      </c>
      <c r="E1439" s="191">
        <v>44</v>
      </c>
      <c r="F1439" s="173" t="s">
        <v>236</v>
      </c>
      <c r="G1439" s="337">
        <v>25</v>
      </c>
      <c r="H1439" s="22">
        <v>1.5</v>
      </c>
      <c r="J1439" s="23">
        <f>H1439*J1452/H1452</f>
        <v>2.2859412231930105</v>
      </c>
      <c r="L1439" s="290">
        <f t="shared" si="228"/>
        <v>1</v>
      </c>
      <c r="M1439" s="287">
        <f t="shared" si="227"/>
        <v>4</v>
      </c>
      <c r="N1439" s="287" t="str">
        <f t="shared" si="229"/>
        <v xml:space="preserve">Хлеб ржаной </v>
      </c>
    </row>
    <row r="1440" spans="1:14" s="1" customFormat="1" ht="11.5" hidden="1" customHeight="1" x14ac:dyDescent="0.35">
      <c r="A1440" s="47"/>
      <c r="B1440" s="44"/>
      <c r="C1440" s="44"/>
      <c r="D1440" s="44"/>
      <c r="E1440" s="43"/>
      <c r="F1440" s="45"/>
      <c r="G1440" s="147"/>
      <c r="H1440" s="22"/>
      <c r="J1440" s="23">
        <f>H1440*J1452/H1452</f>
        <v>0</v>
      </c>
      <c r="L1440" s="41">
        <f t="shared" si="228"/>
        <v>1</v>
      </c>
      <c r="M1440" s="39">
        <f t="shared" si="227"/>
        <v>4</v>
      </c>
      <c r="N1440" s="39">
        <f t="shared" si="229"/>
        <v>0</v>
      </c>
    </row>
    <row r="1441" spans="1:14" s="1" customFormat="1" ht="11.5" hidden="1" customHeight="1" x14ac:dyDescent="0.35">
      <c r="A1441" s="19"/>
      <c r="B1441" s="18"/>
      <c r="C1441" s="18"/>
      <c r="D1441" s="18"/>
      <c r="E1441" s="17"/>
      <c r="F1441" s="20"/>
      <c r="G1441" s="149"/>
      <c r="H1441" s="22"/>
      <c r="J1441" s="23">
        <f>H1441*J1452/H1452</f>
        <v>0</v>
      </c>
      <c r="L1441" s="41">
        <f t="shared" si="228"/>
        <v>1</v>
      </c>
      <c r="M1441" s="39">
        <f t="shared" si="227"/>
        <v>4</v>
      </c>
      <c r="N1441" s="39">
        <f t="shared" si="229"/>
        <v>0</v>
      </c>
    </row>
    <row r="1442" spans="1:14" s="1" customFormat="1" ht="11.5" hidden="1" customHeight="1" x14ac:dyDescent="0.35">
      <c r="A1442" s="19"/>
      <c r="B1442" s="25"/>
      <c r="C1442" s="25"/>
      <c r="D1442" s="25"/>
      <c r="E1442" s="26"/>
      <c r="F1442" s="27"/>
      <c r="G1442" s="142"/>
      <c r="H1442" s="22"/>
      <c r="J1442" s="23">
        <f>H1442*J1452/H1452</f>
        <v>0</v>
      </c>
      <c r="L1442" s="41">
        <f t="shared" si="228"/>
        <v>1</v>
      </c>
      <c r="M1442" s="39">
        <f t="shared" si="227"/>
        <v>4</v>
      </c>
      <c r="N1442" s="39">
        <f t="shared" si="229"/>
        <v>0</v>
      </c>
    </row>
    <row r="1443" spans="1:14" s="1" customFormat="1" ht="11.5" hidden="1" customHeight="1" x14ac:dyDescent="0.35">
      <c r="A1443" s="17"/>
      <c r="B1443" s="18"/>
      <c r="C1443" s="18"/>
      <c r="D1443" s="18"/>
      <c r="E1443" s="17"/>
      <c r="F1443" s="20"/>
      <c r="G1443" s="149"/>
      <c r="H1443" s="22"/>
      <c r="J1443" s="23">
        <f>H1443*J1452/H1452</f>
        <v>0</v>
      </c>
      <c r="L1443" s="41">
        <f t="shared" si="228"/>
        <v>1</v>
      </c>
      <c r="M1443" s="39">
        <f t="shared" si="227"/>
        <v>4</v>
      </c>
      <c r="N1443" s="39">
        <f t="shared" si="229"/>
        <v>0</v>
      </c>
    </row>
    <row r="1444" spans="1:14" s="1" customFormat="1" ht="11.5" hidden="1" customHeight="1" x14ac:dyDescent="0.35">
      <c r="A1444" s="17"/>
      <c r="B1444" s="18"/>
      <c r="C1444" s="18"/>
      <c r="D1444" s="18"/>
      <c r="E1444" s="17"/>
      <c r="F1444" s="20"/>
      <c r="G1444" s="24"/>
      <c r="H1444" s="22"/>
      <c r="J1444" s="23">
        <f>H1444*J1452/H1452</f>
        <v>0</v>
      </c>
      <c r="L1444" s="41">
        <f t="shared" si="228"/>
        <v>1</v>
      </c>
      <c r="M1444" s="39">
        <f t="shared" si="227"/>
        <v>4</v>
      </c>
      <c r="N1444" s="39">
        <f t="shared" si="229"/>
        <v>0</v>
      </c>
    </row>
    <row r="1445" spans="1:14" s="1" customFormat="1" ht="11.5" hidden="1" customHeight="1" x14ac:dyDescent="0.35">
      <c r="A1445" s="17"/>
      <c r="B1445" s="18"/>
      <c r="C1445" s="18"/>
      <c r="D1445" s="18"/>
      <c r="E1445" s="17"/>
      <c r="F1445" s="20"/>
      <c r="G1445" s="24"/>
      <c r="H1445" s="22"/>
      <c r="J1445" s="23">
        <f>H1445*J1452/H1452</f>
        <v>0</v>
      </c>
      <c r="L1445" s="41">
        <f t="shared" si="228"/>
        <v>1</v>
      </c>
      <c r="M1445" s="39">
        <f t="shared" si="227"/>
        <v>4</v>
      </c>
      <c r="N1445" s="39">
        <f t="shared" si="229"/>
        <v>0</v>
      </c>
    </row>
    <row r="1446" spans="1:14" s="1" customFormat="1" ht="11.5" hidden="1" customHeight="1" x14ac:dyDescent="0.35">
      <c r="A1446" s="19"/>
      <c r="B1446" s="18"/>
      <c r="C1446" s="18"/>
      <c r="D1446" s="18"/>
      <c r="E1446" s="17"/>
      <c r="F1446" s="20"/>
      <c r="G1446" s="21"/>
      <c r="H1446" s="22"/>
      <c r="J1446" s="23">
        <f>H1446*J1452/H1452</f>
        <v>0</v>
      </c>
      <c r="L1446" s="41">
        <f t="shared" si="228"/>
        <v>1</v>
      </c>
      <c r="M1446" s="39">
        <f t="shared" si="227"/>
        <v>4</v>
      </c>
      <c r="N1446" s="39">
        <f t="shared" si="229"/>
        <v>0</v>
      </c>
    </row>
    <row r="1447" spans="1:14" s="1" customFormat="1" ht="11.5" hidden="1" customHeight="1" x14ac:dyDescent="0.25">
      <c r="A1447" s="17"/>
      <c r="B1447" s="18"/>
      <c r="C1447" s="18"/>
      <c r="D1447" s="18"/>
      <c r="E1447" s="17"/>
      <c r="F1447" s="28"/>
      <c r="G1447" s="21"/>
      <c r="H1447" s="22"/>
      <c r="J1447" s="23">
        <f>H1447*J1452/H1452</f>
        <v>0</v>
      </c>
      <c r="L1447" s="41">
        <f t="shared" si="228"/>
        <v>1</v>
      </c>
      <c r="M1447" s="39">
        <f t="shared" si="227"/>
        <v>4</v>
      </c>
      <c r="N1447" s="39">
        <f t="shared" si="229"/>
        <v>0</v>
      </c>
    </row>
    <row r="1448" spans="1:14" s="1" customFormat="1" ht="11.5" hidden="1" customHeight="1" x14ac:dyDescent="0.35">
      <c r="A1448" s="19"/>
      <c r="B1448" s="18"/>
      <c r="C1448" s="18"/>
      <c r="D1448" s="18"/>
      <c r="E1448" s="17"/>
      <c r="F1448" s="20"/>
      <c r="G1448" s="21"/>
      <c r="H1448" s="22"/>
      <c r="J1448" s="23">
        <f>H1448*J1452/H1452</f>
        <v>0</v>
      </c>
      <c r="L1448" s="41">
        <f t="shared" si="228"/>
        <v>1</v>
      </c>
      <c r="M1448" s="39">
        <f t="shared" si="227"/>
        <v>4</v>
      </c>
      <c r="N1448" s="39">
        <f t="shared" si="229"/>
        <v>0</v>
      </c>
    </row>
    <row r="1449" spans="1:14" s="1" customFormat="1" ht="11.5" hidden="1" customHeight="1" x14ac:dyDescent="0.25">
      <c r="A1449" s="17"/>
      <c r="B1449" s="18"/>
      <c r="C1449" s="18"/>
      <c r="D1449" s="18"/>
      <c r="E1449" s="17"/>
      <c r="F1449" s="28"/>
      <c r="G1449" s="21"/>
      <c r="H1449" s="22"/>
      <c r="J1449" s="23">
        <f>H1449*J1452/H1452</f>
        <v>0</v>
      </c>
      <c r="L1449" s="41">
        <f t="shared" si="228"/>
        <v>1</v>
      </c>
      <c r="M1449" s="39">
        <f t="shared" si="227"/>
        <v>4</v>
      </c>
      <c r="N1449" s="39">
        <f t="shared" si="229"/>
        <v>0</v>
      </c>
    </row>
    <row r="1450" spans="1:14" s="1" customFormat="1" ht="11.5" hidden="1" customHeight="1" x14ac:dyDescent="0.35">
      <c r="A1450" s="19"/>
      <c r="B1450" s="18"/>
      <c r="C1450" s="18"/>
      <c r="D1450" s="18"/>
      <c r="E1450" s="17"/>
      <c r="F1450" s="20"/>
      <c r="G1450" s="21"/>
      <c r="H1450" s="22"/>
      <c r="J1450" s="23">
        <f>H1450*J1452/H1452</f>
        <v>0</v>
      </c>
      <c r="L1450" s="41">
        <f t="shared" si="228"/>
        <v>1</v>
      </c>
      <c r="M1450" s="39">
        <f t="shared" si="227"/>
        <v>4</v>
      </c>
      <c r="N1450" s="39">
        <f t="shared" si="229"/>
        <v>0</v>
      </c>
    </row>
    <row r="1451" spans="1:14" s="1" customFormat="1" ht="11.5" hidden="1" customHeight="1" x14ac:dyDescent="0.35">
      <c r="A1451" s="19"/>
      <c r="B1451" s="18"/>
      <c r="C1451" s="18"/>
      <c r="D1451" s="18"/>
      <c r="E1451" s="17"/>
      <c r="F1451" s="20"/>
      <c r="G1451" s="21"/>
      <c r="H1451" s="22"/>
      <c r="J1451" s="23">
        <f>H1451*J1452/H1452</f>
        <v>0</v>
      </c>
      <c r="L1451" s="41">
        <f t="shared" si="228"/>
        <v>1</v>
      </c>
      <c r="M1451" s="39">
        <f t="shared" si="227"/>
        <v>4</v>
      </c>
      <c r="N1451" s="39">
        <f t="shared" si="229"/>
        <v>0</v>
      </c>
    </row>
    <row r="1452" spans="1:14" ht="11.5" customHeight="1" x14ac:dyDescent="0.35">
      <c r="A1452" s="291"/>
      <c r="B1452" s="292">
        <f>SUBTOTAL(9,B1434:B1451)</f>
        <v>23.4</v>
      </c>
      <c r="C1452" s="292">
        <f>SUBTOTAL(9,C1434:C1451)</f>
        <v>38.340000000000003</v>
      </c>
      <c r="D1452" s="292">
        <f>SUBTOTAL(9,D1434:D1451)</f>
        <v>102.3</v>
      </c>
      <c r="E1452" s="293">
        <f>SUBTOTAL(9,E1434:E1451)</f>
        <v>851</v>
      </c>
      <c r="F1452" s="294" t="s">
        <v>18</v>
      </c>
      <c r="G1452" s="382"/>
      <c r="H1452" s="296">
        <f>SUM(H1434:H1451)</f>
        <v>151.07999999999998</v>
      </c>
      <c r="J1452" s="2">
        <v>230.24</v>
      </c>
      <c r="L1452" s="290">
        <f t="shared" si="228"/>
        <v>1</v>
      </c>
      <c r="M1452" s="287">
        <f t="shared" si="227"/>
        <v>4</v>
      </c>
      <c r="N1452" s="287">
        <v>1</v>
      </c>
    </row>
    <row r="1453" spans="1:14" ht="11.5" customHeight="1" x14ac:dyDescent="0.35">
      <c r="A1453" s="297"/>
      <c r="B1453" s="298"/>
      <c r="C1453" s="298"/>
      <c r="D1453" s="298"/>
      <c r="E1453" s="299"/>
      <c r="F1453" s="300"/>
      <c r="G1453" s="301"/>
      <c r="H1453" s="302"/>
      <c r="J1453" s="37"/>
      <c r="L1453" s="290">
        <f t="shared" si="228"/>
        <v>1</v>
      </c>
      <c r="M1453" s="287">
        <f t="shared" si="227"/>
        <v>4</v>
      </c>
      <c r="N1453" s="287">
        <v>1</v>
      </c>
    </row>
    <row r="1454" spans="1:14" ht="21" x14ac:dyDescent="0.35">
      <c r="A1454" s="275"/>
      <c r="B1454" s="275"/>
      <c r="C1454" s="275"/>
      <c r="D1454" s="443">
        <f>х!H$4</f>
        <v>176.93</v>
      </c>
      <c r="E1454" s="444"/>
      <c r="F1454" s="445" t="str">
        <f>х!I$4</f>
        <v>Обед 5-11 (льготное питание)</v>
      </c>
      <c r="G1454" s="446"/>
      <c r="H1454" s="446"/>
      <c r="I1454" s="270"/>
      <c r="J1454" s="13"/>
      <c r="K1454" s="13"/>
      <c r="L1454" s="289">
        <f>L1431+1</f>
        <v>2</v>
      </c>
      <c r="M1454" s="287">
        <f t="shared" si="227"/>
        <v>4</v>
      </c>
      <c r="N1454" s="287">
        <v>1</v>
      </c>
    </row>
    <row r="1455" spans="1:14" ht="11.5" customHeight="1" x14ac:dyDescent="0.35">
      <c r="A1455" s="437" t="s">
        <v>3</v>
      </c>
      <c r="B1455" s="438" t="s">
        <v>4</v>
      </c>
      <c r="C1455" s="438"/>
      <c r="D1455" s="438"/>
      <c r="E1455" s="439" t="s">
        <v>5</v>
      </c>
      <c r="F1455" s="440" t="s">
        <v>6</v>
      </c>
      <c r="G1455" s="441" t="s">
        <v>7</v>
      </c>
      <c r="H1455" s="442" t="s">
        <v>8</v>
      </c>
      <c r="L1455" s="290">
        <f>L1454</f>
        <v>2</v>
      </c>
      <c r="M1455" s="287">
        <f t="shared" si="227"/>
        <v>4</v>
      </c>
      <c r="N1455" s="287">
        <v>1</v>
      </c>
    </row>
    <row r="1456" spans="1:14" ht="11.5" customHeight="1" x14ac:dyDescent="0.35">
      <c r="A1456" s="437"/>
      <c r="B1456" s="277" t="s">
        <v>9</v>
      </c>
      <c r="C1456" s="278" t="s">
        <v>10</v>
      </c>
      <c r="D1456" s="278" t="s">
        <v>11</v>
      </c>
      <c r="E1456" s="439"/>
      <c r="F1456" s="440"/>
      <c r="G1456" s="441"/>
      <c r="H1456" s="442"/>
      <c r="L1456" s="290">
        <f t="shared" ref="L1456:L1476" si="230">L1455</f>
        <v>2</v>
      </c>
      <c r="M1456" s="287">
        <f t="shared" si="227"/>
        <v>4</v>
      </c>
      <c r="N1456" s="287">
        <v>1</v>
      </c>
    </row>
    <row r="1457" spans="1:14" ht="11.5" customHeight="1" x14ac:dyDescent="0.35">
      <c r="A1457" s="228" t="s">
        <v>460</v>
      </c>
      <c r="B1457" s="358">
        <v>0.78</v>
      </c>
      <c r="C1457" s="358">
        <v>5.28</v>
      </c>
      <c r="D1457" s="358">
        <v>5.0999999999999996</v>
      </c>
      <c r="E1457" s="361">
        <v>72</v>
      </c>
      <c r="F1457" s="229" t="s">
        <v>461</v>
      </c>
      <c r="G1457" s="206">
        <v>100</v>
      </c>
      <c r="H1457" s="22">
        <v>20</v>
      </c>
      <c r="J1457" s="23">
        <f>H1457*J1475/H1475</f>
        <v>20</v>
      </c>
      <c r="L1457" s="290">
        <f t="shared" si="230"/>
        <v>2</v>
      </c>
      <c r="M1457" s="287">
        <f t="shared" si="227"/>
        <v>4</v>
      </c>
      <c r="N1457" s="287" t="str">
        <f>F1457</f>
        <v>Маринад овощной со свеклой</v>
      </c>
    </row>
    <row r="1458" spans="1:14" ht="11.5" customHeight="1" x14ac:dyDescent="0.35">
      <c r="A1458" s="54" t="s">
        <v>275</v>
      </c>
      <c r="B1458" s="51">
        <v>4.9000000000000004</v>
      </c>
      <c r="C1458" s="51">
        <v>7.4</v>
      </c>
      <c r="D1458" s="51">
        <v>11.67</v>
      </c>
      <c r="E1458" s="50">
        <v>142</v>
      </c>
      <c r="F1458" s="268" t="s">
        <v>405</v>
      </c>
      <c r="G1458" s="362">
        <v>260</v>
      </c>
      <c r="H1458" s="22">
        <v>25</v>
      </c>
      <c r="J1458" s="23">
        <f>H1458*J1475/H1475</f>
        <v>25</v>
      </c>
      <c r="L1458" s="290">
        <f t="shared" si="230"/>
        <v>2</v>
      </c>
      <c r="M1458" s="287">
        <f t="shared" si="227"/>
        <v>4</v>
      </c>
      <c r="N1458" s="287" t="str">
        <f t="shared" ref="N1458:N1474" si="231">F1458</f>
        <v>Суп-лапша домашняя с птицей 250/10 (СОШ_2018)</v>
      </c>
    </row>
    <row r="1459" spans="1:14" ht="11.5" customHeight="1" x14ac:dyDescent="0.35">
      <c r="A1459" s="54" t="s">
        <v>403</v>
      </c>
      <c r="B1459" s="51">
        <v>13.35</v>
      </c>
      <c r="C1459" s="51">
        <v>34.35</v>
      </c>
      <c r="D1459" s="51">
        <v>19.66</v>
      </c>
      <c r="E1459" s="50">
        <v>432</v>
      </c>
      <c r="F1459" s="268" t="s">
        <v>406</v>
      </c>
      <c r="G1459" s="337">
        <v>200</v>
      </c>
      <c r="H1459" s="22">
        <f>106.62+6.81</f>
        <v>113.43</v>
      </c>
      <c r="J1459" s="23">
        <f>H1459*J1475/H1475</f>
        <v>113.43</v>
      </c>
      <c r="L1459" s="290">
        <f t="shared" si="230"/>
        <v>2</v>
      </c>
      <c r="M1459" s="287">
        <f t="shared" si="227"/>
        <v>4</v>
      </c>
      <c r="N1459" s="287" t="str">
        <f t="shared" si="231"/>
        <v>Рагу из свинины 200 (СОШ_2018)</v>
      </c>
    </row>
    <row r="1460" spans="1:14" ht="11.5" customHeight="1" x14ac:dyDescent="0.35">
      <c r="A1460" s="185" t="s">
        <v>279</v>
      </c>
      <c r="B1460" s="330">
        <v>1.04</v>
      </c>
      <c r="C1460" s="333"/>
      <c r="D1460" s="330">
        <v>30.96</v>
      </c>
      <c r="E1460" s="198">
        <v>127</v>
      </c>
      <c r="F1460" s="175" t="s">
        <v>174</v>
      </c>
      <c r="G1460" s="383">
        <v>200</v>
      </c>
      <c r="H1460" s="22">
        <v>14</v>
      </c>
      <c r="J1460" s="23">
        <f>H1460*J1475/H1475</f>
        <v>14</v>
      </c>
      <c r="L1460" s="290">
        <f t="shared" si="230"/>
        <v>2</v>
      </c>
      <c r="M1460" s="287">
        <f t="shared" si="227"/>
        <v>4</v>
      </c>
      <c r="N1460" s="287" t="str">
        <f t="shared" si="231"/>
        <v>Компот из кураги</v>
      </c>
    </row>
    <row r="1461" spans="1:14" ht="11.5" customHeight="1" x14ac:dyDescent="0.35">
      <c r="A1461" s="228" t="s">
        <v>235</v>
      </c>
      <c r="B1461" s="51">
        <v>5.53</v>
      </c>
      <c r="C1461" s="51">
        <v>0.7</v>
      </c>
      <c r="D1461" s="51">
        <v>33.81</v>
      </c>
      <c r="E1461" s="50">
        <v>165</v>
      </c>
      <c r="F1461" s="363" t="s">
        <v>148</v>
      </c>
      <c r="G1461" s="206">
        <v>70</v>
      </c>
      <c r="H1461" s="22">
        <v>3</v>
      </c>
      <c r="J1461" s="23">
        <f>H1461*J1475/H1475</f>
        <v>2.9999999999999996</v>
      </c>
      <c r="L1461" s="290">
        <f t="shared" si="230"/>
        <v>2</v>
      </c>
      <c r="M1461" s="287">
        <f t="shared" si="227"/>
        <v>4</v>
      </c>
      <c r="N1461" s="287" t="str">
        <f t="shared" si="231"/>
        <v>Батон витаминизированный</v>
      </c>
    </row>
    <row r="1462" spans="1:14" ht="11.5" customHeight="1" x14ac:dyDescent="0.35">
      <c r="A1462" s="185" t="s">
        <v>235</v>
      </c>
      <c r="B1462" s="285">
        <v>1.65</v>
      </c>
      <c r="C1462" s="285">
        <v>0.3</v>
      </c>
      <c r="D1462" s="285">
        <v>8.35</v>
      </c>
      <c r="E1462" s="191">
        <v>44</v>
      </c>
      <c r="F1462" s="173" t="s">
        <v>236</v>
      </c>
      <c r="G1462" s="337">
        <v>25</v>
      </c>
      <c r="H1462" s="22">
        <v>1.5</v>
      </c>
      <c r="J1462" s="23">
        <f>H1462*J1475/H1475</f>
        <v>1.4999999999999998</v>
      </c>
      <c r="L1462" s="290">
        <f t="shared" si="230"/>
        <v>2</v>
      </c>
      <c r="M1462" s="287">
        <f t="shared" si="227"/>
        <v>4</v>
      </c>
      <c r="N1462" s="287" t="str">
        <f t="shared" si="231"/>
        <v xml:space="preserve">Хлеб ржаной </v>
      </c>
    </row>
    <row r="1463" spans="1:14" s="1" customFormat="1" ht="11.5" hidden="1" customHeight="1" x14ac:dyDescent="0.35">
      <c r="A1463" s="54"/>
      <c r="B1463" s="44"/>
      <c r="C1463" s="44"/>
      <c r="D1463" s="44"/>
      <c r="E1463" s="43"/>
      <c r="F1463" s="45"/>
      <c r="G1463" s="147"/>
      <c r="H1463" s="22"/>
      <c r="J1463" s="23">
        <f>H1463*J1475/H1475</f>
        <v>0</v>
      </c>
      <c r="L1463" s="41">
        <f t="shared" si="230"/>
        <v>2</v>
      </c>
      <c r="M1463" s="39">
        <f t="shared" si="227"/>
        <v>4</v>
      </c>
      <c r="N1463" s="39">
        <f t="shared" si="231"/>
        <v>0</v>
      </c>
    </row>
    <row r="1464" spans="1:14" s="1" customFormat="1" ht="11.5" hidden="1" customHeight="1" x14ac:dyDescent="0.35">
      <c r="A1464" s="19"/>
      <c r="B1464" s="18"/>
      <c r="C1464" s="18"/>
      <c r="D1464" s="18"/>
      <c r="E1464" s="17"/>
      <c r="F1464" s="20"/>
      <c r="G1464" s="149"/>
      <c r="H1464" s="22"/>
      <c r="J1464" s="23">
        <f>H1464*J1475/H1475</f>
        <v>0</v>
      </c>
      <c r="L1464" s="41">
        <f t="shared" si="230"/>
        <v>2</v>
      </c>
      <c r="M1464" s="39">
        <f t="shared" si="227"/>
        <v>4</v>
      </c>
      <c r="N1464" s="39">
        <f t="shared" si="231"/>
        <v>0</v>
      </c>
    </row>
    <row r="1465" spans="1:14" s="1" customFormat="1" ht="11.5" hidden="1" customHeight="1" x14ac:dyDescent="0.35">
      <c r="A1465" s="19"/>
      <c r="B1465" s="25"/>
      <c r="C1465" s="25"/>
      <c r="D1465" s="25"/>
      <c r="E1465" s="26"/>
      <c r="F1465" s="27"/>
      <c r="G1465" s="142"/>
      <c r="H1465" s="22"/>
      <c r="J1465" s="23">
        <f>H1465*J1475/H1475</f>
        <v>0</v>
      </c>
      <c r="L1465" s="41">
        <f t="shared" si="230"/>
        <v>2</v>
      </c>
      <c r="M1465" s="39">
        <f t="shared" si="227"/>
        <v>4</v>
      </c>
      <c r="N1465" s="39">
        <f t="shared" si="231"/>
        <v>0</v>
      </c>
    </row>
    <row r="1466" spans="1:14" s="1" customFormat="1" ht="11.5" hidden="1" customHeight="1" x14ac:dyDescent="0.35">
      <c r="A1466" s="17"/>
      <c r="B1466" s="18"/>
      <c r="C1466" s="18"/>
      <c r="D1466" s="18"/>
      <c r="E1466" s="17"/>
      <c r="F1466" s="20"/>
      <c r="G1466" s="149"/>
      <c r="H1466" s="22"/>
      <c r="J1466" s="23">
        <f>H1466*J1475/H1475</f>
        <v>0</v>
      </c>
      <c r="L1466" s="41">
        <f t="shared" si="230"/>
        <v>2</v>
      </c>
      <c r="M1466" s="39">
        <f t="shared" si="227"/>
        <v>4</v>
      </c>
      <c r="N1466" s="39">
        <f t="shared" si="231"/>
        <v>0</v>
      </c>
    </row>
    <row r="1467" spans="1:14" s="1" customFormat="1" ht="11.5" hidden="1" customHeight="1" x14ac:dyDescent="0.35">
      <c r="A1467" s="17"/>
      <c r="B1467" s="18"/>
      <c r="C1467" s="18"/>
      <c r="D1467" s="18"/>
      <c r="E1467" s="17"/>
      <c r="F1467" s="20"/>
      <c r="G1467" s="150"/>
      <c r="H1467" s="22"/>
      <c r="J1467" s="23">
        <f>H1467*J1475/H1475</f>
        <v>0</v>
      </c>
      <c r="L1467" s="41">
        <f t="shared" si="230"/>
        <v>2</v>
      </c>
      <c r="M1467" s="39">
        <f t="shared" si="227"/>
        <v>4</v>
      </c>
      <c r="N1467" s="39">
        <f t="shared" si="231"/>
        <v>0</v>
      </c>
    </row>
    <row r="1468" spans="1:14" s="1" customFormat="1" ht="11.5" hidden="1" customHeight="1" x14ac:dyDescent="0.35">
      <c r="A1468" s="17"/>
      <c r="B1468" s="18"/>
      <c r="C1468" s="18"/>
      <c r="D1468" s="18"/>
      <c r="E1468" s="17"/>
      <c r="F1468" s="20"/>
      <c r="G1468" s="24"/>
      <c r="H1468" s="22"/>
      <c r="J1468" s="23">
        <f>H1468*J1475/H1475</f>
        <v>0</v>
      </c>
      <c r="L1468" s="41">
        <f t="shared" si="230"/>
        <v>2</v>
      </c>
      <c r="M1468" s="39">
        <f t="shared" si="227"/>
        <v>4</v>
      </c>
      <c r="N1468" s="39">
        <f t="shared" si="231"/>
        <v>0</v>
      </c>
    </row>
    <row r="1469" spans="1:14" s="1" customFormat="1" ht="11.5" hidden="1" customHeight="1" x14ac:dyDescent="0.35">
      <c r="A1469" s="19"/>
      <c r="B1469" s="18"/>
      <c r="C1469" s="18"/>
      <c r="D1469" s="18"/>
      <c r="E1469" s="17"/>
      <c r="F1469" s="20"/>
      <c r="G1469" s="21"/>
      <c r="H1469" s="22"/>
      <c r="J1469" s="23">
        <f>H1469*J1475/H1475</f>
        <v>0</v>
      </c>
      <c r="L1469" s="41">
        <f t="shared" si="230"/>
        <v>2</v>
      </c>
      <c r="M1469" s="39">
        <f t="shared" si="227"/>
        <v>4</v>
      </c>
      <c r="N1469" s="39">
        <f t="shared" si="231"/>
        <v>0</v>
      </c>
    </row>
    <row r="1470" spans="1:14" s="1" customFormat="1" ht="11.5" hidden="1" customHeight="1" x14ac:dyDescent="0.25">
      <c r="A1470" s="17"/>
      <c r="B1470" s="18"/>
      <c r="C1470" s="18"/>
      <c r="D1470" s="18"/>
      <c r="E1470" s="17"/>
      <c r="F1470" s="28"/>
      <c r="G1470" s="21"/>
      <c r="H1470" s="22"/>
      <c r="J1470" s="23">
        <f>H1470*J1475/H1475</f>
        <v>0</v>
      </c>
      <c r="L1470" s="41">
        <f t="shared" si="230"/>
        <v>2</v>
      </c>
      <c r="M1470" s="39">
        <f t="shared" si="227"/>
        <v>4</v>
      </c>
      <c r="N1470" s="39">
        <f t="shared" si="231"/>
        <v>0</v>
      </c>
    </row>
    <row r="1471" spans="1:14" s="1" customFormat="1" ht="11.5" hidden="1" customHeight="1" x14ac:dyDescent="0.35">
      <c r="A1471" s="19"/>
      <c r="B1471" s="18"/>
      <c r="C1471" s="18"/>
      <c r="D1471" s="18"/>
      <c r="E1471" s="17"/>
      <c r="F1471" s="20"/>
      <c r="G1471" s="21"/>
      <c r="H1471" s="22"/>
      <c r="J1471" s="23">
        <f>H1471*J1475/H1475</f>
        <v>0</v>
      </c>
      <c r="L1471" s="41">
        <f t="shared" si="230"/>
        <v>2</v>
      </c>
      <c r="M1471" s="39">
        <f t="shared" si="227"/>
        <v>4</v>
      </c>
      <c r="N1471" s="39">
        <f t="shared" si="231"/>
        <v>0</v>
      </c>
    </row>
    <row r="1472" spans="1:14" s="1" customFormat="1" ht="11.5" hidden="1" customHeight="1" x14ac:dyDescent="0.25">
      <c r="A1472" s="17"/>
      <c r="B1472" s="18"/>
      <c r="C1472" s="18"/>
      <c r="D1472" s="18"/>
      <c r="E1472" s="17"/>
      <c r="F1472" s="28"/>
      <c r="G1472" s="21"/>
      <c r="H1472" s="22"/>
      <c r="J1472" s="23">
        <f>H1472*J1475/H1475</f>
        <v>0</v>
      </c>
      <c r="L1472" s="41">
        <f t="shared" si="230"/>
        <v>2</v>
      </c>
      <c r="M1472" s="39">
        <f t="shared" si="227"/>
        <v>4</v>
      </c>
      <c r="N1472" s="39">
        <f t="shared" si="231"/>
        <v>0</v>
      </c>
    </row>
    <row r="1473" spans="1:14" s="1" customFormat="1" ht="11.5" hidden="1" customHeight="1" x14ac:dyDescent="0.35">
      <c r="A1473" s="19"/>
      <c r="B1473" s="18"/>
      <c r="C1473" s="18"/>
      <c r="D1473" s="18"/>
      <c r="E1473" s="17"/>
      <c r="F1473" s="20"/>
      <c r="G1473" s="21"/>
      <c r="H1473" s="22"/>
      <c r="J1473" s="23">
        <f>H1473*J1475/H1475</f>
        <v>0</v>
      </c>
      <c r="L1473" s="41">
        <f t="shared" si="230"/>
        <v>2</v>
      </c>
      <c r="M1473" s="39">
        <f t="shared" si="227"/>
        <v>4</v>
      </c>
      <c r="N1473" s="39">
        <f t="shared" si="231"/>
        <v>0</v>
      </c>
    </row>
    <row r="1474" spans="1:14" s="1" customFormat="1" ht="11.5" hidden="1" customHeight="1" x14ac:dyDescent="0.35">
      <c r="A1474" s="19"/>
      <c r="B1474" s="18"/>
      <c r="C1474" s="18"/>
      <c r="D1474" s="18"/>
      <c r="E1474" s="17"/>
      <c r="F1474" s="20"/>
      <c r="G1474" s="21"/>
      <c r="H1474" s="22"/>
      <c r="J1474" s="23">
        <f>H1474*J1475/H1475</f>
        <v>0</v>
      </c>
      <c r="L1474" s="41">
        <f t="shared" si="230"/>
        <v>2</v>
      </c>
      <c r="M1474" s="39">
        <f t="shared" si="227"/>
        <v>4</v>
      </c>
      <c r="N1474" s="39">
        <f t="shared" si="231"/>
        <v>0</v>
      </c>
    </row>
    <row r="1475" spans="1:14" ht="11.5" customHeight="1" x14ac:dyDescent="0.35">
      <c r="A1475" s="291"/>
      <c r="B1475" s="292">
        <f>SUBTOTAL(9,B1457:B1474)</f>
        <v>27.25</v>
      </c>
      <c r="C1475" s="292">
        <f t="shared" ref="C1475:E1475" si="232">SUBTOTAL(9,C1457:C1474)</f>
        <v>48.03</v>
      </c>
      <c r="D1475" s="292">
        <f t="shared" si="232"/>
        <v>109.55</v>
      </c>
      <c r="E1475" s="293">
        <f t="shared" si="232"/>
        <v>982</v>
      </c>
      <c r="F1475" s="294" t="s">
        <v>18</v>
      </c>
      <c r="G1475" s="382"/>
      <c r="H1475" s="296">
        <f>SUM(H1457:H1474)</f>
        <v>176.93</v>
      </c>
      <c r="J1475" s="32">
        <f>D1454</f>
        <v>176.93</v>
      </c>
      <c r="L1475" s="290">
        <f t="shared" si="230"/>
        <v>2</v>
      </c>
      <c r="M1475" s="287">
        <f t="shared" si="227"/>
        <v>4</v>
      </c>
      <c r="N1475" s="287">
        <v>1</v>
      </c>
    </row>
    <row r="1476" spans="1:14" ht="11.5" customHeight="1" x14ac:dyDescent="0.35">
      <c r="A1476" s="297"/>
      <c r="B1476" s="298"/>
      <c r="C1476" s="298"/>
      <c r="D1476" s="298"/>
      <c r="E1476" s="299"/>
      <c r="F1476" s="300"/>
      <c r="G1476" s="301"/>
      <c r="H1476" s="302"/>
      <c r="J1476" s="38"/>
      <c r="L1476" s="290">
        <f t="shared" si="230"/>
        <v>2</v>
      </c>
      <c r="M1476" s="287">
        <f t="shared" si="227"/>
        <v>4</v>
      </c>
      <c r="N1476" s="287">
        <v>1</v>
      </c>
    </row>
    <row r="1477" spans="1:14" ht="21" x14ac:dyDescent="0.35">
      <c r="A1477" s="275"/>
      <c r="B1477" s="275"/>
      <c r="C1477" s="275"/>
      <c r="D1477" s="443">
        <f>х!H$5</f>
        <v>259</v>
      </c>
      <c r="E1477" s="444"/>
      <c r="F1477" s="445" t="str">
        <f>х!I$5</f>
        <v>ДОВЗ (1-4)</v>
      </c>
      <c r="G1477" s="446"/>
      <c r="H1477" s="446"/>
      <c r="I1477" s="270"/>
      <c r="J1477" s="13"/>
      <c r="K1477" s="13"/>
      <c r="L1477" s="289">
        <f>L1454+1</f>
        <v>3</v>
      </c>
      <c r="M1477" s="287">
        <f t="shared" si="227"/>
        <v>4</v>
      </c>
      <c r="N1477" s="287">
        <v>1</v>
      </c>
    </row>
    <row r="1478" spans="1:14" ht="11.5" customHeight="1" x14ac:dyDescent="0.35">
      <c r="A1478" s="437" t="s">
        <v>3</v>
      </c>
      <c r="B1478" s="438" t="s">
        <v>4</v>
      </c>
      <c r="C1478" s="438"/>
      <c r="D1478" s="438"/>
      <c r="E1478" s="439" t="s">
        <v>5</v>
      </c>
      <c r="F1478" s="440" t="s">
        <v>6</v>
      </c>
      <c r="G1478" s="441" t="s">
        <v>7</v>
      </c>
      <c r="H1478" s="442" t="s">
        <v>8</v>
      </c>
      <c r="L1478" s="290">
        <f>L1477</f>
        <v>3</v>
      </c>
      <c r="M1478" s="287">
        <f t="shared" si="227"/>
        <v>4</v>
      </c>
      <c r="N1478" s="287">
        <v>1</v>
      </c>
    </row>
    <row r="1479" spans="1:14" ht="11.5" customHeight="1" x14ac:dyDescent="0.35">
      <c r="A1479" s="437"/>
      <c r="B1479" s="277" t="s">
        <v>9</v>
      </c>
      <c r="C1479" s="278" t="s">
        <v>10</v>
      </c>
      <c r="D1479" s="278" t="s">
        <v>11</v>
      </c>
      <c r="E1479" s="439"/>
      <c r="F1479" s="440"/>
      <c r="G1479" s="441"/>
      <c r="H1479" s="442"/>
      <c r="L1479" s="290">
        <f t="shared" ref="L1479:L1499" si="233">L1478</f>
        <v>3</v>
      </c>
      <c r="M1479" s="287">
        <f t="shared" si="227"/>
        <v>4</v>
      </c>
      <c r="N1479" s="287">
        <v>1</v>
      </c>
    </row>
    <row r="1480" spans="1:14" ht="11.5" customHeight="1" x14ac:dyDescent="0.35">
      <c r="A1480" s="234" t="s">
        <v>254</v>
      </c>
      <c r="B1480" s="280">
        <v>6.35</v>
      </c>
      <c r="C1480" s="280">
        <v>5.75</v>
      </c>
      <c r="D1480" s="280">
        <v>0.35</v>
      </c>
      <c r="E1480" s="240">
        <v>79</v>
      </c>
      <c r="F1480" s="235" t="s">
        <v>255</v>
      </c>
      <c r="G1480" s="357">
        <v>50</v>
      </c>
      <c r="H1480" s="22">
        <v>12</v>
      </c>
      <c r="J1480" s="23">
        <f>H1480*J1498/H1498</f>
        <v>12</v>
      </c>
      <c r="L1480" s="290">
        <f t="shared" si="233"/>
        <v>3</v>
      </c>
      <c r="M1480" s="287">
        <f t="shared" si="227"/>
        <v>4</v>
      </c>
      <c r="N1480" s="287" t="str">
        <f>F1480</f>
        <v>Яйцо вареное 1шт.</v>
      </c>
    </row>
    <row r="1481" spans="1:14" ht="11.5" customHeight="1" x14ac:dyDescent="0.35">
      <c r="A1481" s="228" t="s">
        <v>270</v>
      </c>
      <c r="B1481" s="225">
        <v>6.03</v>
      </c>
      <c r="C1481" s="225">
        <v>11.89</v>
      </c>
      <c r="D1481" s="225">
        <v>43.33</v>
      </c>
      <c r="E1481" s="240">
        <v>305</v>
      </c>
      <c r="F1481" s="367" t="s">
        <v>273</v>
      </c>
      <c r="G1481" s="368">
        <v>210</v>
      </c>
      <c r="H1481" s="281">
        <f>3.84+55.93+3.99+4.16</f>
        <v>67.92</v>
      </c>
      <c r="J1481" s="23">
        <f>H1481*J1498/H1498</f>
        <v>67.92</v>
      </c>
      <c r="L1481" s="290">
        <f t="shared" si="233"/>
        <v>3</v>
      </c>
      <c r="M1481" s="287">
        <f t="shared" si="227"/>
        <v>4</v>
      </c>
      <c r="N1481" s="287" t="str">
        <f t="shared" ref="N1481:N1497" si="234">F1481</f>
        <v>Каша молочная рисовая  с маслом сливочным 200/10</v>
      </c>
    </row>
    <row r="1482" spans="1:14" ht="11.5" customHeight="1" x14ac:dyDescent="0.35">
      <c r="A1482" s="54" t="s">
        <v>407</v>
      </c>
      <c r="B1482" s="51">
        <v>0.3</v>
      </c>
      <c r="C1482" s="54"/>
      <c r="D1482" s="51">
        <v>7.3</v>
      </c>
      <c r="E1482" s="50">
        <v>31</v>
      </c>
      <c r="F1482" s="268" t="s">
        <v>408</v>
      </c>
      <c r="G1482" s="357">
        <v>200</v>
      </c>
      <c r="H1482" s="22">
        <v>25</v>
      </c>
      <c r="J1482" s="23">
        <f>H1482*J1498/H1498</f>
        <v>25</v>
      </c>
      <c r="L1482" s="290">
        <f t="shared" si="233"/>
        <v>3</v>
      </c>
      <c r="M1482" s="287">
        <f t="shared" si="227"/>
        <v>4</v>
      </c>
      <c r="N1482" s="287" t="str">
        <f t="shared" si="234"/>
        <v>Чай со смородиной и сахаром 200 (СОШ_2022)</v>
      </c>
    </row>
    <row r="1483" spans="1:14" ht="11.5" customHeight="1" x14ac:dyDescent="0.35">
      <c r="A1483" s="185" t="s">
        <v>235</v>
      </c>
      <c r="B1483" s="285">
        <v>3.95</v>
      </c>
      <c r="C1483" s="285">
        <v>0.5</v>
      </c>
      <c r="D1483" s="285">
        <v>24.15</v>
      </c>
      <c r="E1483" s="191">
        <v>118</v>
      </c>
      <c r="F1483" s="173" t="s">
        <v>148</v>
      </c>
      <c r="G1483" s="337">
        <v>50</v>
      </c>
      <c r="H1483" s="281">
        <v>3</v>
      </c>
      <c r="J1483" s="23">
        <f>H1483*J1498/H1498</f>
        <v>3</v>
      </c>
      <c r="L1483" s="290">
        <f t="shared" si="233"/>
        <v>3</v>
      </c>
      <c r="M1483" s="287">
        <f t="shared" si="227"/>
        <v>4</v>
      </c>
      <c r="N1483" s="287" t="str">
        <f t="shared" si="234"/>
        <v>Батон витаминизированный</v>
      </c>
    </row>
    <row r="1484" spans="1:14" s="1" customFormat="1" ht="11.5" hidden="1" customHeight="1" x14ac:dyDescent="0.35">
      <c r="A1484" s="47"/>
      <c r="B1484" s="44"/>
      <c r="C1484" s="44"/>
      <c r="D1484" s="44"/>
      <c r="E1484" s="43"/>
      <c r="F1484" s="45"/>
      <c r="G1484" s="147"/>
      <c r="H1484" s="22"/>
      <c r="J1484" s="23">
        <f>H1484*J1498/H1498</f>
        <v>0</v>
      </c>
      <c r="L1484" s="41">
        <f t="shared" si="233"/>
        <v>3</v>
      </c>
      <c r="M1484" s="39">
        <f t="shared" si="227"/>
        <v>4</v>
      </c>
      <c r="N1484" s="39">
        <f t="shared" si="234"/>
        <v>0</v>
      </c>
    </row>
    <row r="1485" spans="1:14" ht="11.5" customHeight="1" x14ac:dyDescent="0.35">
      <c r="A1485" s="54"/>
      <c r="B1485" s="65">
        <f>SUM(B1480:B1484)</f>
        <v>16.63</v>
      </c>
      <c r="C1485" s="65">
        <f>SUM(C1480:C1484)</f>
        <v>18.14</v>
      </c>
      <c r="D1485" s="65">
        <f>SUM(D1480:D1484)</f>
        <v>75.13</v>
      </c>
      <c r="E1485" s="66">
        <f>SUM(E1480:E1484)</f>
        <v>533</v>
      </c>
      <c r="F1485" s="264" t="s">
        <v>18</v>
      </c>
      <c r="G1485" s="67"/>
      <c r="H1485" s="334"/>
      <c r="J1485" s="23">
        <f>H1485*J1498/H1498</f>
        <v>0</v>
      </c>
      <c r="L1485" s="290">
        <f t="shared" si="233"/>
        <v>3</v>
      </c>
      <c r="M1485" s="287">
        <f t="shared" si="227"/>
        <v>4</v>
      </c>
      <c r="N1485" s="287" t="str">
        <f t="shared" si="234"/>
        <v>Итого</v>
      </c>
    </row>
    <row r="1486" spans="1:14" ht="11.5" customHeight="1" x14ac:dyDescent="0.35">
      <c r="A1486" s="228" t="s">
        <v>460</v>
      </c>
      <c r="B1486" s="358">
        <v>0.78</v>
      </c>
      <c r="C1486" s="358">
        <v>5.28</v>
      </c>
      <c r="D1486" s="358">
        <v>5.0999999999999996</v>
      </c>
      <c r="E1486" s="361">
        <v>72</v>
      </c>
      <c r="F1486" s="229" t="s">
        <v>461</v>
      </c>
      <c r="G1486" s="206">
        <v>60</v>
      </c>
      <c r="H1486" s="22">
        <v>15</v>
      </c>
      <c r="J1486" s="23">
        <f>H1486*J1498/H1498</f>
        <v>15</v>
      </c>
      <c r="L1486" s="290">
        <f t="shared" si="233"/>
        <v>3</v>
      </c>
      <c r="M1486" s="287">
        <f t="shared" si="227"/>
        <v>4</v>
      </c>
      <c r="N1486" s="287" t="str">
        <f t="shared" si="234"/>
        <v>Маринад овощной со свеклой</v>
      </c>
    </row>
    <row r="1487" spans="1:14" ht="11.5" customHeight="1" x14ac:dyDescent="0.35">
      <c r="A1487" s="54" t="s">
        <v>275</v>
      </c>
      <c r="B1487" s="51">
        <v>4.3899999999999997</v>
      </c>
      <c r="C1487" s="51">
        <v>6.29</v>
      </c>
      <c r="D1487" s="51">
        <v>9.34</v>
      </c>
      <c r="E1487" s="50">
        <v>119</v>
      </c>
      <c r="F1487" s="268" t="s">
        <v>402</v>
      </c>
      <c r="G1487" s="337">
        <v>210</v>
      </c>
      <c r="H1487" s="22">
        <v>20</v>
      </c>
      <c r="J1487" s="23">
        <f>H1487*J1498/H1498</f>
        <v>20</v>
      </c>
      <c r="L1487" s="290">
        <f t="shared" si="233"/>
        <v>3</v>
      </c>
      <c r="M1487" s="287">
        <f t="shared" si="227"/>
        <v>4</v>
      </c>
      <c r="N1487" s="287" t="str">
        <f t="shared" si="234"/>
        <v>Суп-лапша домашняя с птицей 200/10 (СОШ_2018)</v>
      </c>
    </row>
    <row r="1488" spans="1:14" ht="11.5" customHeight="1" x14ac:dyDescent="0.35">
      <c r="A1488" s="54" t="s">
        <v>403</v>
      </c>
      <c r="B1488" s="51">
        <v>10.01</v>
      </c>
      <c r="C1488" s="51">
        <v>25.77</v>
      </c>
      <c r="D1488" s="51">
        <v>14.74</v>
      </c>
      <c r="E1488" s="50">
        <v>324</v>
      </c>
      <c r="F1488" s="268" t="s">
        <v>404</v>
      </c>
      <c r="G1488" s="337">
        <v>150</v>
      </c>
      <c r="H1488" s="22">
        <f>91.77+5.81</f>
        <v>97.58</v>
      </c>
      <c r="J1488" s="23">
        <f>H1488*J1498/H1498</f>
        <v>97.58</v>
      </c>
      <c r="L1488" s="290">
        <f t="shared" si="233"/>
        <v>3</v>
      </c>
      <c r="M1488" s="287">
        <f t="shared" si="227"/>
        <v>4</v>
      </c>
      <c r="N1488" s="287" t="str">
        <f t="shared" si="234"/>
        <v>Рагу из свинины 150 (СОШ_2018)</v>
      </c>
    </row>
    <row r="1489" spans="1:14" ht="11.5" customHeight="1" x14ac:dyDescent="0.35">
      <c r="A1489" s="185" t="s">
        <v>279</v>
      </c>
      <c r="B1489" s="330">
        <v>1.04</v>
      </c>
      <c r="C1489" s="333"/>
      <c r="D1489" s="330">
        <v>30.96</v>
      </c>
      <c r="E1489" s="198">
        <v>127</v>
      </c>
      <c r="F1489" s="175" t="s">
        <v>174</v>
      </c>
      <c r="G1489" s="383">
        <v>200</v>
      </c>
      <c r="H1489" s="22">
        <v>14</v>
      </c>
      <c r="J1489" s="23">
        <f>H1489*J1498/H1498</f>
        <v>14</v>
      </c>
      <c r="L1489" s="290">
        <f t="shared" si="233"/>
        <v>3</v>
      </c>
      <c r="M1489" s="287">
        <f t="shared" si="227"/>
        <v>4</v>
      </c>
      <c r="N1489" s="287" t="str">
        <f t="shared" si="234"/>
        <v>Компот из кураги</v>
      </c>
    </row>
    <row r="1490" spans="1:14" ht="11.5" customHeight="1" x14ac:dyDescent="0.35">
      <c r="A1490" s="228" t="s">
        <v>235</v>
      </c>
      <c r="B1490" s="51">
        <v>5.53</v>
      </c>
      <c r="C1490" s="51">
        <v>0.7</v>
      </c>
      <c r="D1490" s="51">
        <v>33.81</v>
      </c>
      <c r="E1490" s="50">
        <v>165</v>
      </c>
      <c r="F1490" s="363" t="s">
        <v>148</v>
      </c>
      <c r="G1490" s="206">
        <v>70</v>
      </c>
      <c r="H1490" s="22">
        <v>3</v>
      </c>
      <c r="J1490" s="23">
        <f>H1490*J1498/H1498</f>
        <v>3</v>
      </c>
      <c r="L1490" s="290">
        <f t="shared" si="233"/>
        <v>3</v>
      </c>
      <c r="M1490" s="287">
        <f t="shared" si="227"/>
        <v>4</v>
      </c>
      <c r="N1490" s="287" t="str">
        <f t="shared" si="234"/>
        <v>Батон витаминизированный</v>
      </c>
    </row>
    <row r="1491" spans="1:14" ht="11.5" customHeight="1" x14ac:dyDescent="0.35">
      <c r="A1491" s="185" t="s">
        <v>235</v>
      </c>
      <c r="B1491" s="285">
        <v>1.65</v>
      </c>
      <c r="C1491" s="285">
        <v>0.3</v>
      </c>
      <c r="D1491" s="285">
        <v>8.35</v>
      </c>
      <c r="E1491" s="191">
        <v>44</v>
      </c>
      <c r="F1491" s="173" t="s">
        <v>236</v>
      </c>
      <c r="G1491" s="337">
        <v>25</v>
      </c>
      <c r="H1491" s="22">
        <v>1.5</v>
      </c>
      <c r="J1491" s="23">
        <f>H1491*J1498/H1498</f>
        <v>1.5</v>
      </c>
      <c r="L1491" s="290">
        <f t="shared" si="233"/>
        <v>3</v>
      </c>
      <c r="M1491" s="287">
        <f t="shared" si="227"/>
        <v>4</v>
      </c>
      <c r="N1491" s="287" t="str">
        <f t="shared" si="234"/>
        <v xml:space="preserve">Хлеб ржаной </v>
      </c>
    </row>
    <row r="1492" spans="1:14" s="1" customFormat="1" ht="11.5" hidden="1" customHeight="1" x14ac:dyDescent="0.35">
      <c r="A1492" s="54"/>
      <c r="B1492" s="44"/>
      <c r="C1492" s="44"/>
      <c r="D1492" s="44"/>
      <c r="E1492" s="43"/>
      <c r="F1492" s="45"/>
      <c r="G1492" s="147"/>
      <c r="H1492" s="22"/>
      <c r="J1492" s="23">
        <f>H1492*J1498/H1498</f>
        <v>0</v>
      </c>
      <c r="L1492" s="41">
        <f t="shared" si="233"/>
        <v>3</v>
      </c>
      <c r="M1492" s="39">
        <f t="shared" si="227"/>
        <v>4</v>
      </c>
      <c r="N1492" s="39">
        <f t="shared" si="234"/>
        <v>0</v>
      </c>
    </row>
    <row r="1493" spans="1:14" s="1" customFormat="1" ht="11.5" hidden="1" customHeight="1" x14ac:dyDescent="0.25">
      <c r="A1493" s="17"/>
      <c r="B1493" s="18"/>
      <c r="C1493" s="18"/>
      <c r="D1493" s="18"/>
      <c r="E1493" s="17"/>
      <c r="F1493" s="28"/>
      <c r="G1493" s="149"/>
      <c r="H1493" s="22"/>
      <c r="J1493" s="23">
        <f>H1493*J1498/H1498</f>
        <v>0</v>
      </c>
      <c r="L1493" s="41">
        <f t="shared" si="233"/>
        <v>3</v>
      </c>
      <c r="M1493" s="39">
        <f t="shared" si="227"/>
        <v>4</v>
      </c>
      <c r="N1493" s="39">
        <f t="shared" si="234"/>
        <v>0</v>
      </c>
    </row>
    <row r="1494" spans="1:14" s="1" customFormat="1" ht="11.5" hidden="1" customHeight="1" x14ac:dyDescent="0.35">
      <c r="A1494" s="19"/>
      <c r="B1494" s="18"/>
      <c r="C1494" s="18"/>
      <c r="D1494" s="18"/>
      <c r="E1494" s="17"/>
      <c r="F1494" s="20"/>
      <c r="G1494" s="149"/>
      <c r="H1494" s="22"/>
      <c r="J1494" s="23">
        <f>H1494*J1498/H1498</f>
        <v>0</v>
      </c>
      <c r="L1494" s="41">
        <f t="shared" si="233"/>
        <v>3</v>
      </c>
      <c r="M1494" s="39">
        <f t="shared" si="227"/>
        <v>4</v>
      </c>
      <c r="N1494" s="39">
        <f t="shared" si="234"/>
        <v>0</v>
      </c>
    </row>
    <row r="1495" spans="1:14" s="1" customFormat="1" ht="11.5" hidden="1" customHeight="1" x14ac:dyDescent="0.25">
      <c r="A1495" s="17"/>
      <c r="B1495" s="18"/>
      <c r="C1495" s="18"/>
      <c r="D1495" s="18"/>
      <c r="E1495" s="17"/>
      <c r="F1495" s="28"/>
      <c r="G1495" s="21"/>
      <c r="H1495" s="22"/>
      <c r="J1495" s="23">
        <f>H1495*J1498/H1498</f>
        <v>0</v>
      </c>
      <c r="L1495" s="41">
        <f t="shared" si="233"/>
        <v>3</v>
      </c>
      <c r="M1495" s="39">
        <f t="shared" si="227"/>
        <v>4</v>
      </c>
      <c r="N1495" s="39">
        <f t="shared" si="234"/>
        <v>0</v>
      </c>
    </row>
    <row r="1496" spans="1:14" s="1" customFormat="1" ht="11.5" hidden="1" customHeight="1" x14ac:dyDescent="0.35">
      <c r="A1496" s="19"/>
      <c r="B1496" s="18"/>
      <c r="C1496" s="18"/>
      <c r="D1496" s="18"/>
      <c r="E1496" s="17"/>
      <c r="F1496" s="20"/>
      <c r="G1496" s="21"/>
      <c r="H1496" s="22"/>
      <c r="J1496" s="23">
        <f>H1496*J1498/H1498</f>
        <v>0</v>
      </c>
      <c r="L1496" s="41">
        <f t="shared" si="233"/>
        <v>3</v>
      </c>
      <c r="M1496" s="39">
        <f t="shared" ref="M1496:M1559" si="235">M1495</f>
        <v>4</v>
      </c>
      <c r="N1496" s="39">
        <f t="shared" si="234"/>
        <v>0</v>
      </c>
    </row>
    <row r="1497" spans="1:14" s="1" customFormat="1" ht="11.5" hidden="1" customHeight="1" x14ac:dyDescent="0.35">
      <c r="A1497" s="19"/>
      <c r="B1497" s="18"/>
      <c r="C1497" s="18"/>
      <c r="D1497" s="18"/>
      <c r="E1497" s="17"/>
      <c r="F1497" s="20"/>
      <c r="G1497" s="21"/>
      <c r="H1497" s="22"/>
      <c r="J1497" s="23">
        <f>H1497*J1498/H1498</f>
        <v>0</v>
      </c>
      <c r="L1497" s="41">
        <f t="shared" si="233"/>
        <v>3</v>
      </c>
      <c r="M1497" s="39">
        <f t="shared" si="235"/>
        <v>4</v>
      </c>
      <c r="N1497" s="39">
        <f t="shared" si="234"/>
        <v>0</v>
      </c>
    </row>
    <row r="1498" spans="1:14" ht="11.5" customHeight="1" x14ac:dyDescent="0.35">
      <c r="A1498" s="291"/>
      <c r="B1498" s="292">
        <f>SUBTOTAL(9,B1486:B1497)</f>
        <v>23.4</v>
      </c>
      <c r="C1498" s="292">
        <f t="shared" ref="C1498:E1498" si="236">SUBTOTAL(9,C1486:C1497)</f>
        <v>38.340000000000003</v>
      </c>
      <c r="D1498" s="292">
        <f t="shared" si="236"/>
        <v>102.3</v>
      </c>
      <c r="E1498" s="293">
        <f t="shared" si="236"/>
        <v>851</v>
      </c>
      <c r="F1498" s="294" t="s">
        <v>18</v>
      </c>
      <c r="G1498" s="295"/>
      <c r="H1498" s="296">
        <f>SUM(H1480:H1497)</f>
        <v>259</v>
      </c>
      <c r="J1498" s="32">
        <f>D1477</f>
        <v>259</v>
      </c>
      <c r="L1498" s="290">
        <f t="shared" si="233"/>
        <v>3</v>
      </c>
      <c r="M1498" s="287">
        <f t="shared" si="235"/>
        <v>4</v>
      </c>
      <c r="N1498" s="287">
        <v>1</v>
      </c>
    </row>
    <row r="1499" spans="1:14" ht="11.5" customHeight="1" x14ac:dyDescent="0.35">
      <c r="A1499" s="297"/>
      <c r="B1499" s="298"/>
      <c r="C1499" s="298"/>
      <c r="D1499" s="298"/>
      <c r="E1499" s="299"/>
      <c r="F1499" s="300"/>
      <c r="G1499" s="301"/>
      <c r="H1499" s="302"/>
      <c r="J1499" s="38"/>
      <c r="L1499" s="290">
        <f t="shared" si="233"/>
        <v>3</v>
      </c>
      <c r="M1499" s="287">
        <f t="shared" si="235"/>
        <v>4</v>
      </c>
      <c r="N1499" s="287">
        <v>1</v>
      </c>
    </row>
    <row r="1500" spans="1:14" ht="21" x14ac:dyDescent="0.35">
      <c r="A1500" s="275"/>
      <c r="B1500" s="275"/>
      <c r="C1500" s="275"/>
      <c r="D1500" s="443">
        <f>х!H$6</f>
        <v>303.32</v>
      </c>
      <c r="E1500" s="444"/>
      <c r="F1500" s="445" t="str">
        <f>х!I$6</f>
        <v>ДОВЗ (5-11)</v>
      </c>
      <c r="G1500" s="446"/>
      <c r="H1500" s="446"/>
      <c r="I1500" s="270"/>
      <c r="J1500" s="13"/>
      <c r="K1500" s="13"/>
      <c r="L1500" s="289">
        <f>L1477+1</f>
        <v>4</v>
      </c>
      <c r="M1500" s="287">
        <f t="shared" si="235"/>
        <v>4</v>
      </c>
      <c r="N1500" s="287">
        <v>1</v>
      </c>
    </row>
    <row r="1501" spans="1:14" ht="11.5" customHeight="1" x14ac:dyDescent="0.35">
      <c r="A1501" s="437" t="s">
        <v>3</v>
      </c>
      <c r="B1501" s="438" t="s">
        <v>4</v>
      </c>
      <c r="C1501" s="438"/>
      <c r="D1501" s="438"/>
      <c r="E1501" s="439" t="s">
        <v>5</v>
      </c>
      <c r="F1501" s="440" t="s">
        <v>6</v>
      </c>
      <c r="G1501" s="441" t="s">
        <v>7</v>
      </c>
      <c r="H1501" s="442" t="s">
        <v>8</v>
      </c>
      <c r="L1501" s="290">
        <f>L1500</f>
        <v>4</v>
      </c>
      <c r="M1501" s="287">
        <f t="shared" si="235"/>
        <v>4</v>
      </c>
      <c r="N1501" s="287">
        <v>1</v>
      </c>
    </row>
    <row r="1502" spans="1:14" ht="11.5" customHeight="1" x14ac:dyDescent="0.35">
      <c r="A1502" s="437"/>
      <c r="B1502" s="277" t="s">
        <v>9</v>
      </c>
      <c r="C1502" s="278" t="s">
        <v>10</v>
      </c>
      <c r="D1502" s="278" t="s">
        <v>11</v>
      </c>
      <c r="E1502" s="439"/>
      <c r="F1502" s="440"/>
      <c r="G1502" s="441"/>
      <c r="H1502" s="442"/>
      <c r="L1502" s="290">
        <f t="shared" ref="L1502:L1522" si="237">L1501</f>
        <v>4</v>
      </c>
      <c r="M1502" s="287">
        <f t="shared" si="235"/>
        <v>4</v>
      </c>
      <c r="N1502" s="287">
        <v>1</v>
      </c>
    </row>
    <row r="1503" spans="1:14" ht="11.5" customHeight="1" x14ac:dyDescent="0.35">
      <c r="A1503" s="234" t="s">
        <v>254</v>
      </c>
      <c r="B1503" s="280">
        <v>6.35</v>
      </c>
      <c r="C1503" s="280">
        <v>5.75</v>
      </c>
      <c r="D1503" s="280">
        <v>0.35</v>
      </c>
      <c r="E1503" s="240">
        <v>79</v>
      </c>
      <c r="F1503" s="235" t="s">
        <v>255</v>
      </c>
      <c r="G1503" s="357">
        <v>50</v>
      </c>
      <c r="H1503" s="22">
        <v>12</v>
      </c>
      <c r="J1503" s="23">
        <f>H1503*J1521/H1521</f>
        <v>12</v>
      </c>
      <c r="L1503" s="290">
        <f t="shared" si="237"/>
        <v>4</v>
      </c>
      <c r="M1503" s="287">
        <f t="shared" si="235"/>
        <v>4</v>
      </c>
      <c r="N1503" s="287" t="str">
        <f>F1503</f>
        <v>Яйцо вареное 1шт.</v>
      </c>
    </row>
    <row r="1504" spans="1:14" ht="11.5" customHeight="1" x14ac:dyDescent="0.35">
      <c r="A1504" s="228" t="s">
        <v>270</v>
      </c>
      <c r="B1504" s="225">
        <v>7.53</v>
      </c>
      <c r="C1504" s="225">
        <v>12.8</v>
      </c>
      <c r="D1504" s="225">
        <v>54.14</v>
      </c>
      <c r="E1504" s="240">
        <v>363</v>
      </c>
      <c r="F1504" s="367" t="s">
        <v>448</v>
      </c>
      <c r="G1504" s="369">
        <v>260</v>
      </c>
      <c r="H1504" s="22">
        <f>4.49+77.35+4.68+4.87</f>
        <v>91.389999999999986</v>
      </c>
      <c r="J1504" s="23">
        <f>H1504*J1521/H1521</f>
        <v>91.389999999999986</v>
      </c>
      <c r="L1504" s="290">
        <f t="shared" si="237"/>
        <v>4</v>
      </c>
      <c r="M1504" s="287">
        <f t="shared" si="235"/>
        <v>4</v>
      </c>
      <c r="N1504" s="287" t="str">
        <f t="shared" ref="N1504:N1520" si="238">F1504</f>
        <v>Каша молочная рисовая  с маслом сливочным 250/10</v>
      </c>
    </row>
    <row r="1505" spans="1:14" ht="11.5" customHeight="1" x14ac:dyDescent="0.35">
      <c r="A1505" s="54" t="s">
        <v>407</v>
      </c>
      <c r="B1505" s="51">
        <v>0.3</v>
      </c>
      <c r="C1505" s="54"/>
      <c r="D1505" s="51">
        <v>7.3</v>
      </c>
      <c r="E1505" s="50">
        <v>31</v>
      </c>
      <c r="F1505" s="268" t="s">
        <v>408</v>
      </c>
      <c r="G1505" s="357">
        <v>200</v>
      </c>
      <c r="H1505" s="22">
        <v>20</v>
      </c>
      <c r="J1505" s="23">
        <f>H1505*J1521/H1521</f>
        <v>20</v>
      </c>
      <c r="L1505" s="290">
        <f t="shared" si="237"/>
        <v>4</v>
      </c>
      <c r="M1505" s="287">
        <f t="shared" si="235"/>
        <v>4</v>
      </c>
      <c r="N1505" s="287" t="str">
        <f t="shared" si="238"/>
        <v>Чай со смородиной и сахаром 200 (СОШ_2022)</v>
      </c>
    </row>
    <row r="1506" spans="1:14" ht="11.5" customHeight="1" x14ac:dyDescent="0.35">
      <c r="A1506" s="185" t="s">
        <v>235</v>
      </c>
      <c r="B1506" s="285">
        <v>3.95</v>
      </c>
      <c r="C1506" s="285">
        <v>0.5</v>
      </c>
      <c r="D1506" s="285">
        <v>24.15</v>
      </c>
      <c r="E1506" s="191">
        <v>118</v>
      </c>
      <c r="F1506" s="173" t="s">
        <v>148</v>
      </c>
      <c r="G1506" s="337">
        <v>50</v>
      </c>
      <c r="H1506" s="22">
        <v>3</v>
      </c>
      <c r="J1506" s="23">
        <f>H1506*J1521/H1521</f>
        <v>3</v>
      </c>
      <c r="L1506" s="290">
        <f t="shared" si="237"/>
        <v>4</v>
      </c>
      <c r="M1506" s="287">
        <f t="shared" si="235"/>
        <v>4</v>
      </c>
      <c r="N1506" s="287" t="str">
        <f t="shared" si="238"/>
        <v>Батон витаминизированный</v>
      </c>
    </row>
    <row r="1507" spans="1:14" s="1" customFormat="1" ht="11.5" hidden="1" customHeight="1" x14ac:dyDescent="0.35">
      <c r="A1507" s="47"/>
      <c r="B1507" s="44"/>
      <c r="C1507" s="44"/>
      <c r="D1507" s="44"/>
      <c r="E1507" s="43"/>
      <c r="F1507" s="45"/>
      <c r="G1507" s="147"/>
      <c r="H1507" s="22"/>
      <c r="J1507" s="23">
        <f>H1507*J1521/H1521</f>
        <v>0</v>
      </c>
      <c r="L1507" s="41">
        <f t="shared" si="237"/>
        <v>4</v>
      </c>
      <c r="M1507" s="39">
        <f t="shared" si="235"/>
        <v>4</v>
      </c>
      <c r="N1507" s="39">
        <f t="shared" si="238"/>
        <v>0</v>
      </c>
    </row>
    <row r="1508" spans="1:14" ht="11.5" customHeight="1" x14ac:dyDescent="0.35">
      <c r="A1508" s="54"/>
      <c r="B1508" s="65">
        <f>SUM(B1503:B1507)</f>
        <v>18.13</v>
      </c>
      <c r="C1508" s="65">
        <f>SUM(C1503:C1507)</f>
        <v>19.05</v>
      </c>
      <c r="D1508" s="65">
        <f>SUM(D1503:D1507)</f>
        <v>85.94</v>
      </c>
      <c r="E1508" s="66">
        <f>SUM(E1503:E1507)</f>
        <v>591</v>
      </c>
      <c r="F1508" s="264" t="s">
        <v>18</v>
      </c>
      <c r="G1508" s="67"/>
      <c r="H1508" s="331"/>
      <c r="J1508" s="23">
        <f>H1508*J1521/H1521</f>
        <v>0</v>
      </c>
      <c r="L1508" s="290">
        <f t="shared" si="237"/>
        <v>4</v>
      </c>
      <c r="M1508" s="287">
        <f t="shared" si="235"/>
        <v>4</v>
      </c>
      <c r="N1508" s="287" t="str">
        <f t="shared" si="238"/>
        <v>Итого</v>
      </c>
    </row>
    <row r="1509" spans="1:14" ht="11.5" customHeight="1" x14ac:dyDescent="0.35">
      <c r="A1509" s="228" t="s">
        <v>460</v>
      </c>
      <c r="B1509" s="358">
        <v>0.78</v>
      </c>
      <c r="C1509" s="358">
        <v>5.28</v>
      </c>
      <c r="D1509" s="358">
        <v>5.0999999999999996</v>
      </c>
      <c r="E1509" s="361">
        <v>72</v>
      </c>
      <c r="F1509" s="229" t="s">
        <v>461</v>
      </c>
      <c r="G1509" s="206">
        <v>100</v>
      </c>
      <c r="H1509" s="22">
        <v>20</v>
      </c>
      <c r="J1509" s="23">
        <f>H1509*J1521/H1521</f>
        <v>20</v>
      </c>
      <c r="L1509" s="290">
        <f t="shared" si="237"/>
        <v>4</v>
      </c>
      <c r="M1509" s="287">
        <f t="shared" si="235"/>
        <v>4</v>
      </c>
      <c r="N1509" s="287" t="str">
        <f t="shared" si="238"/>
        <v>Маринад овощной со свеклой</v>
      </c>
    </row>
    <row r="1510" spans="1:14" ht="11.5" customHeight="1" x14ac:dyDescent="0.35">
      <c r="A1510" s="54" t="s">
        <v>275</v>
      </c>
      <c r="B1510" s="51">
        <v>4.9000000000000004</v>
      </c>
      <c r="C1510" s="51">
        <v>7.4</v>
      </c>
      <c r="D1510" s="51">
        <v>11.67</v>
      </c>
      <c r="E1510" s="50">
        <v>142</v>
      </c>
      <c r="F1510" s="268" t="s">
        <v>405</v>
      </c>
      <c r="G1510" s="362">
        <v>260</v>
      </c>
      <c r="H1510" s="22">
        <v>25</v>
      </c>
      <c r="J1510" s="23">
        <f>H1510*J1521/H1521</f>
        <v>25</v>
      </c>
      <c r="L1510" s="290">
        <f t="shared" si="237"/>
        <v>4</v>
      </c>
      <c r="M1510" s="287">
        <f t="shared" si="235"/>
        <v>4</v>
      </c>
      <c r="N1510" s="287" t="str">
        <f t="shared" si="238"/>
        <v>Суп-лапша домашняя с птицей 250/10 (СОШ_2018)</v>
      </c>
    </row>
    <row r="1511" spans="1:14" ht="11.5" customHeight="1" x14ac:dyDescent="0.35">
      <c r="A1511" s="54" t="s">
        <v>403</v>
      </c>
      <c r="B1511" s="51">
        <v>13.35</v>
      </c>
      <c r="C1511" s="51">
        <v>34.35</v>
      </c>
      <c r="D1511" s="51">
        <v>19.66</v>
      </c>
      <c r="E1511" s="50">
        <v>432</v>
      </c>
      <c r="F1511" s="268" t="s">
        <v>406</v>
      </c>
      <c r="G1511" s="337">
        <v>200</v>
      </c>
      <c r="H1511" s="22">
        <f>106.62+6.81</f>
        <v>113.43</v>
      </c>
      <c r="J1511" s="23">
        <f>H1511*J1521/H1521</f>
        <v>113.42999999999999</v>
      </c>
      <c r="L1511" s="290">
        <f t="shared" si="237"/>
        <v>4</v>
      </c>
      <c r="M1511" s="287">
        <f t="shared" si="235"/>
        <v>4</v>
      </c>
      <c r="N1511" s="287" t="str">
        <f t="shared" si="238"/>
        <v>Рагу из свинины 200 (СОШ_2018)</v>
      </c>
    </row>
    <row r="1512" spans="1:14" ht="11.5" customHeight="1" x14ac:dyDescent="0.35">
      <c r="A1512" s="185" t="s">
        <v>279</v>
      </c>
      <c r="B1512" s="330">
        <v>1.04</v>
      </c>
      <c r="C1512" s="333"/>
      <c r="D1512" s="330">
        <v>30.96</v>
      </c>
      <c r="E1512" s="198">
        <v>127</v>
      </c>
      <c r="F1512" s="175" t="s">
        <v>174</v>
      </c>
      <c r="G1512" s="383">
        <v>200</v>
      </c>
      <c r="H1512" s="22">
        <v>14</v>
      </c>
      <c r="J1512" s="23">
        <f>H1512*J1521/H1521</f>
        <v>13.999999999999998</v>
      </c>
      <c r="L1512" s="290">
        <f t="shared" si="237"/>
        <v>4</v>
      </c>
      <c r="M1512" s="287">
        <f t="shared" si="235"/>
        <v>4</v>
      </c>
      <c r="N1512" s="287" t="str">
        <f t="shared" si="238"/>
        <v>Компот из кураги</v>
      </c>
    </row>
    <row r="1513" spans="1:14" ht="11.5" customHeight="1" x14ac:dyDescent="0.35">
      <c r="A1513" s="228" t="s">
        <v>235</v>
      </c>
      <c r="B1513" s="51">
        <v>5.53</v>
      </c>
      <c r="C1513" s="51">
        <v>0.7</v>
      </c>
      <c r="D1513" s="51">
        <v>33.81</v>
      </c>
      <c r="E1513" s="50">
        <v>165</v>
      </c>
      <c r="F1513" s="363" t="s">
        <v>148</v>
      </c>
      <c r="G1513" s="206">
        <v>70</v>
      </c>
      <c r="H1513" s="22">
        <v>3</v>
      </c>
      <c r="J1513" s="23">
        <f>H1513*J1521/H1521</f>
        <v>3</v>
      </c>
      <c r="L1513" s="290">
        <f t="shared" si="237"/>
        <v>4</v>
      </c>
      <c r="M1513" s="287">
        <f t="shared" si="235"/>
        <v>4</v>
      </c>
      <c r="N1513" s="287" t="str">
        <f t="shared" si="238"/>
        <v>Батон витаминизированный</v>
      </c>
    </row>
    <row r="1514" spans="1:14" ht="11.5" customHeight="1" x14ac:dyDescent="0.35">
      <c r="A1514" s="185" t="s">
        <v>235</v>
      </c>
      <c r="B1514" s="285">
        <v>1.65</v>
      </c>
      <c r="C1514" s="285">
        <v>0.3</v>
      </c>
      <c r="D1514" s="285">
        <v>8.35</v>
      </c>
      <c r="E1514" s="191">
        <v>44</v>
      </c>
      <c r="F1514" s="173" t="s">
        <v>236</v>
      </c>
      <c r="G1514" s="337">
        <v>25</v>
      </c>
      <c r="H1514" s="22">
        <v>1.5</v>
      </c>
      <c r="J1514" s="23">
        <f>H1514*J1521/H1521</f>
        <v>1.5</v>
      </c>
      <c r="L1514" s="290">
        <f t="shared" si="237"/>
        <v>4</v>
      </c>
      <c r="M1514" s="287">
        <f t="shared" si="235"/>
        <v>4</v>
      </c>
      <c r="N1514" s="287" t="str">
        <f t="shared" si="238"/>
        <v xml:space="preserve">Хлеб ржаной </v>
      </c>
    </row>
    <row r="1515" spans="1:14" s="1" customFormat="1" ht="11.5" hidden="1" customHeight="1" x14ac:dyDescent="0.35">
      <c r="A1515" s="47"/>
      <c r="B1515" s="44"/>
      <c r="C1515" s="44"/>
      <c r="D1515" s="44"/>
      <c r="E1515" s="43"/>
      <c r="F1515" s="45"/>
      <c r="G1515" s="147"/>
      <c r="H1515" s="22"/>
      <c r="J1515" s="23">
        <f>H1515*J1521/H1521</f>
        <v>0</v>
      </c>
      <c r="L1515" s="41">
        <f t="shared" si="237"/>
        <v>4</v>
      </c>
      <c r="M1515" s="39">
        <f t="shared" si="235"/>
        <v>4</v>
      </c>
      <c r="N1515" s="39">
        <f t="shared" si="238"/>
        <v>0</v>
      </c>
    </row>
    <row r="1516" spans="1:14" s="1" customFormat="1" ht="11.5" hidden="1" customHeight="1" x14ac:dyDescent="0.25">
      <c r="A1516" s="17"/>
      <c r="B1516" s="18"/>
      <c r="C1516" s="18"/>
      <c r="D1516" s="18"/>
      <c r="E1516" s="17"/>
      <c r="F1516" s="28"/>
      <c r="G1516" s="149"/>
      <c r="H1516" s="22"/>
      <c r="J1516" s="23">
        <f>H1516*J1521/H1521</f>
        <v>0</v>
      </c>
      <c r="L1516" s="41">
        <f t="shared" si="237"/>
        <v>4</v>
      </c>
      <c r="M1516" s="39">
        <f t="shared" si="235"/>
        <v>4</v>
      </c>
      <c r="N1516" s="39">
        <f t="shared" si="238"/>
        <v>0</v>
      </c>
    </row>
    <row r="1517" spans="1:14" s="1" customFormat="1" ht="11.5" hidden="1" customHeight="1" x14ac:dyDescent="0.35">
      <c r="A1517" s="19"/>
      <c r="B1517" s="18"/>
      <c r="C1517" s="18"/>
      <c r="D1517" s="18"/>
      <c r="E1517" s="17"/>
      <c r="F1517" s="20"/>
      <c r="G1517" s="21"/>
      <c r="H1517" s="22"/>
      <c r="J1517" s="23">
        <f>H1517*J1521/H1521</f>
        <v>0</v>
      </c>
      <c r="L1517" s="41">
        <f t="shared" si="237"/>
        <v>4</v>
      </c>
      <c r="M1517" s="39">
        <f t="shared" si="235"/>
        <v>4</v>
      </c>
      <c r="N1517" s="39">
        <f t="shared" si="238"/>
        <v>0</v>
      </c>
    </row>
    <row r="1518" spans="1:14" s="1" customFormat="1" ht="11.5" hidden="1" customHeight="1" x14ac:dyDescent="0.25">
      <c r="A1518" s="17"/>
      <c r="B1518" s="18"/>
      <c r="C1518" s="18"/>
      <c r="D1518" s="18"/>
      <c r="E1518" s="17"/>
      <c r="F1518" s="28"/>
      <c r="G1518" s="21"/>
      <c r="H1518" s="22"/>
      <c r="J1518" s="23">
        <f>H1518*J1521/H1521</f>
        <v>0</v>
      </c>
      <c r="L1518" s="41">
        <f t="shared" si="237"/>
        <v>4</v>
      </c>
      <c r="M1518" s="39">
        <f t="shared" si="235"/>
        <v>4</v>
      </c>
      <c r="N1518" s="39">
        <f t="shared" si="238"/>
        <v>0</v>
      </c>
    </row>
    <row r="1519" spans="1:14" s="1" customFormat="1" ht="11.5" hidden="1" customHeight="1" x14ac:dyDescent="0.35">
      <c r="A1519" s="19"/>
      <c r="B1519" s="18"/>
      <c r="C1519" s="18"/>
      <c r="D1519" s="18"/>
      <c r="E1519" s="17"/>
      <c r="F1519" s="20"/>
      <c r="G1519" s="21"/>
      <c r="H1519" s="22"/>
      <c r="J1519" s="23">
        <f>H1519*J1521/H1521</f>
        <v>0</v>
      </c>
      <c r="L1519" s="41">
        <f t="shared" si="237"/>
        <v>4</v>
      </c>
      <c r="M1519" s="39">
        <f t="shared" si="235"/>
        <v>4</v>
      </c>
      <c r="N1519" s="39">
        <f t="shared" si="238"/>
        <v>0</v>
      </c>
    </row>
    <row r="1520" spans="1:14" s="1" customFormat="1" ht="11.5" hidden="1" customHeight="1" x14ac:dyDescent="0.35">
      <c r="A1520" s="19"/>
      <c r="B1520" s="18"/>
      <c r="C1520" s="18"/>
      <c r="D1520" s="18"/>
      <c r="E1520" s="17"/>
      <c r="F1520" s="20"/>
      <c r="G1520" s="21"/>
      <c r="H1520" s="22"/>
      <c r="J1520" s="23">
        <f>H1520*J1521/H1521</f>
        <v>0</v>
      </c>
      <c r="L1520" s="41">
        <f t="shared" si="237"/>
        <v>4</v>
      </c>
      <c r="M1520" s="39">
        <f t="shared" si="235"/>
        <v>4</v>
      </c>
      <c r="N1520" s="39">
        <f t="shared" si="238"/>
        <v>0</v>
      </c>
    </row>
    <row r="1521" spans="1:14" ht="11.5" customHeight="1" x14ac:dyDescent="0.35">
      <c r="A1521" s="291"/>
      <c r="B1521" s="292">
        <f>SUBTOTAL(9,B1509:B1520)</f>
        <v>27.25</v>
      </c>
      <c r="C1521" s="292">
        <f t="shared" ref="C1521:E1521" si="239">SUBTOTAL(9,C1509:C1520)</f>
        <v>48.03</v>
      </c>
      <c r="D1521" s="292">
        <f t="shared" si="239"/>
        <v>109.55</v>
      </c>
      <c r="E1521" s="293">
        <f t="shared" si="239"/>
        <v>982</v>
      </c>
      <c r="F1521" s="294" t="s">
        <v>18</v>
      </c>
      <c r="G1521" s="382"/>
      <c r="H1521" s="296">
        <f>SUM(H1503:H1520)</f>
        <v>303.32</v>
      </c>
      <c r="J1521" s="32">
        <f>D1500</f>
        <v>303.32</v>
      </c>
      <c r="L1521" s="290">
        <f t="shared" si="237"/>
        <v>4</v>
      </c>
      <c r="M1521" s="287">
        <f t="shared" si="235"/>
        <v>4</v>
      </c>
      <c r="N1521" s="287">
        <v>1</v>
      </c>
    </row>
    <row r="1522" spans="1:14" ht="11.5" customHeight="1" x14ac:dyDescent="0.35">
      <c r="A1522" s="297"/>
      <c r="B1522" s="298"/>
      <c r="C1522" s="298"/>
      <c r="D1522" s="298"/>
      <c r="E1522" s="299"/>
      <c r="F1522" s="300"/>
      <c r="G1522" s="301"/>
      <c r="H1522" s="302"/>
      <c r="J1522" s="38"/>
      <c r="L1522" s="290">
        <f t="shared" si="237"/>
        <v>4</v>
      </c>
      <c r="M1522" s="287">
        <f t="shared" si="235"/>
        <v>4</v>
      </c>
      <c r="N1522" s="287">
        <v>1</v>
      </c>
    </row>
    <row r="1523" spans="1:14" ht="21" x14ac:dyDescent="0.35">
      <c r="A1523" s="275"/>
      <c r="B1523" s="275"/>
      <c r="C1523" s="275"/>
      <c r="D1523" s="443">
        <f>х!H$7</f>
        <v>107.91</v>
      </c>
      <c r="E1523" s="444"/>
      <c r="F1523" s="445" t="str">
        <f>х!I$7</f>
        <v>Завтрак 1-4 (льготное питание)</v>
      </c>
      <c r="G1523" s="446"/>
      <c r="H1523" s="446"/>
      <c r="I1523" s="270"/>
      <c r="J1523" s="13"/>
      <c r="K1523" s="13"/>
      <c r="L1523" s="289">
        <f>L1500+1</f>
        <v>5</v>
      </c>
      <c r="M1523" s="287">
        <f t="shared" si="235"/>
        <v>4</v>
      </c>
      <c r="N1523" s="287">
        <v>1</v>
      </c>
    </row>
    <row r="1524" spans="1:14" ht="11.5" customHeight="1" x14ac:dyDescent="0.35">
      <c r="A1524" s="437" t="s">
        <v>3</v>
      </c>
      <c r="B1524" s="438" t="s">
        <v>4</v>
      </c>
      <c r="C1524" s="438"/>
      <c r="D1524" s="438"/>
      <c r="E1524" s="439" t="s">
        <v>5</v>
      </c>
      <c r="F1524" s="440" t="s">
        <v>6</v>
      </c>
      <c r="G1524" s="441" t="s">
        <v>7</v>
      </c>
      <c r="H1524" s="442" t="s">
        <v>8</v>
      </c>
      <c r="L1524" s="290">
        <f>L1523</f>
        <v>5</v>
      </c>
      <c r="M1524" s="287">
        <f t="shared" si="235"/>
        <v>4</v>
      </c>
      <c r="N1524" s="287">
        <v>1</v>
      </c>
    </row>
    <row r="1525" spans="1:14" ht="11.5" customHeight="1" x14ac:dyDescent="0.35">
      <c r="A1525" s="437"/>
      <c r="B1525" s="277" t="s">
        <v>9</v>
      </c>
      <c r="C1525" s="278" t="s">
        <v>10</v>
      </c>
      <c r="D1525" s="278" t="s">
        <v>11</v>
      </c>
      <c r="E1525" s="439"/>
      <c r="F1525" s="440"/>
      <c r="G1525" s="441"/>
      <c r="H1525" s="442"/>
      <c r="L1525" s="290">
        <f t="shared" ref="L1525:L1545" si="240">L1524</f>
        <v>5</v>
      </c>
      <c r="M1525" s="287">
        <f t="shared" si="235"/>
        <v>4</v>
      </c>
      <c r="N1525" s="287">
        <v>1</v>
      </c>
    </row>
    <row r="1526" spans="1:14" ht="11.5" customHeight="1" x14ac:dyDescent="0.35">
      <c r="A1526" s="234" t="s">
        <v>254</v>
      </c>
      <c r="B1526" s="280">
        <v>6.35</v>
      </c>
      <c r="C1526" s="280">
        <v>5.75</v>
      </c>
      <c r="D1526" s="280">
        <v>0.35</v>
      </c>
      <c r="E1526" s="240">
        <v>79</v>
      </c>
      <c r="F1526" s="235" t="s">
        <v>255</v>
      </c>
      <c r="G1526" s="357">
        <v>50</v>
      </c>
      <c r="H1526" s="22">
        <v>12</v>
      </c>
      <c r="J1526" s="23">
        <f>H1526*J1544/H1544</f>
        <v>12.000000000000002</v>
      </c>
      <c r="L1526" s="290">
        <f t="shared" si="240"/>
        <v>5</v>
      </c>
      <c r="M1526" s="287">
        <f t="shared" si="235"/>
        <v>4</v>
      </c>
      <c r="N1526" s="287" t="str">
        <f>F1526</f>
        <v>Яйцо вареное 1шт.</v>
      </c>
    </row>
    <row r="1527" spans="1:14" ht="11.5" customHeight="1" x14ac:dyDescent="0.35">
      <c r="A1527" s="228" t="s">
        <v>270</v>
      </c>
      <c r="B1527" s="225">
        <v>6.03</v>
      </c>
      <c r="C1527" s="225">
        <v>11.89</v>
      </c>
      <c r="D1527" s="225">
        <v>43.33</v>
      </c>
      <c r="E1527" s="240">
        <v>305</v>
      </c>
      <c r="F1527" s="367" t="s">
        <v>273</v>
      </c>
      <c r="G1527" s="368">
        <v>210</v>
      </c>
      <c r="H1527" s="281">
        <f>3.84+55.93+3.99+4.15</f>
        <v>67.91</v>
      </c>
      <c r="J1527" s="23">
        <f>H1527*J1544/H1544</f>
        <v>67.91</v>
      </c>
      <c r="L1527" s="290">
        <f t="shared" si="240"/>
        <v>5</v>
      </c>
      <c r="M1527" s="287">
        <f t="shared" si="235"/>
        <v>4</v>
      </c>
      <c r="N1527" s="287" t="str">
        <f t="shared" ref="N1527:N1543" si="241">F1527</f>
        <v>Каша молочная рисовая  с маслом сливочным 200/10</v>
      </c>
    </row>
    <row r="1528" spans="1:14" ht="11.5" customHeight="1" x14ac:dyDescent="0.35">
      <c r="A1528" s="54" t="s">
        <v>407</v>
      </c>
      <c r="B1528" s="51">
        <v>0.3</v>
      </c>
      <c r="C1528" s="54"/>
      <c r="D1528" s="51">
        <v>7.3</v>
      </c>
      <c r="E1528" s="50">
        <v>31</v>
      </c>
      <c r="F1528" s="268" t="s">
        <v>408</v>
      </c>
      <c r="G1528" s="357">
        <v>200</v>
      </c>
      <c r="H1528" s="22">
        <v>25</v>
      </c>
      <c r="J1528" s="23">
        <f>H1528*J1544/H1544</f>
        <v>25</v>
      </c>
      <c r="L1528" s="290">
        <f t="shared" si="240"/>
        <v>5</v>
      </c>
      <c r="M1528" s="287">
        <f t="shared" si="235"/>
        <v>4</v>
      </c>
      <c r="N1528" s="287" t="str">
        <f t="shared" si="241"/>
        <v>Чай со смородиной и сахаром 200 (СОШ_2022)</v>
      </c>
    </row>
    <row r="1529" spans="1:14" ht="11.5" customHeight="1" x14ac:dyDescent="0.35">
      <c r="A1529" s="185" t="s">
        <v>235</v>
      </c>
      <c r="B1529" s="285">
        <v>3.95</v>
      </c>
      <c r="C1529" s="285">
        <v>0.5</v>
      </c>
      <c r="D1529" s="285">
        <v>24.15</v>
      </c>
      <c r="E1529" s="191">
        <v>118</v>
      </c>
      <c r="F1529" s="173" t="s">
        <v>148</v>
      </c>
      <c r="G1529" s="337">
        <v>50</v>
      </c>
      <c r="H1529" s="22">
        <v>3</v>
      </c>
      <c r="J1529" s="23">
        <f>H1529*J1544/H1544</f>
        <v>3.0000000000000004</v>
      </c>
      <c r="L1529" s="290">
        <f t="shared" si="240"/>
        <v>5</v>
      </c>
      <c r="M1529" s="287">
        <f t="shared" si="235"/>
        <v>4</v>
      </c>
      <c r="N1529" s="287" t="str">
        <f t="shared" si="241"/>
        <v>Батон витаминизированный</v>
      </c>
    </row>
    <row r="1530" spans="1:14" s="1" customFormat="1" ht="11.5" hidden="1" customHeight="1" x14ac:dyDescent="0.35">
      <c r="A1530" s="47"/>
      <c r="B1530" s="44"/>
      <c r="C1530" s="44"/>
      <c r="D1530" s="44"/>
      <c r="E1530" s="43"/>
      <c r="F1530" s="45"/>
      <c r="G1530" s="147"/>
      <c r="H1530" s="22"/>
      <c r="J1530" s="23">
        <f>H1530*J1544/H1544</f>
        <v>0</v>
      </c>
      <c r="L1530" s="41">
        <f t="shared" si="240"/>
        <v>5</v>
      </c>
      <c r="M1530" s="39">
        <f t="shared" si="235"/>
        <v>4</v>
      </c>
      <c r="N1530" s="39">
        <f t="shared" si="241"/>
        <v>0</v>
      </c>
    </row>
    <row r="1531" spans="1:14" s="1" customFormat="1" ht="11.5" hidden="1" customHeight="1" x14ac:dyDescent="0.35">
      <c r="A1531" s="17"/>
      <c r="B1531" s="18"/>
      <c r="C1531" s="18"/>
      <c r="D1531" s="18"/>
      <c r="E1531" s="17"/>
      <c r="F1531" s="20"/>
      <c r="G1531" s="149"/>
      <c r="H1531" s="22"/>
      <c r="J1531" s="23">
        <f>H1531*J1544/H1544</f>
        <v>0</v>
      </c>
      <c r="L1531" s="41">
        <f t="shared" si="240"/>
        <v>5</v>
      </c>
      <c r="M1531" s="39">
        <f t="shared" si="235"/>
        <v>4</v>
      </c>
      <c r="N1531" s="39">
        <f t="shared" si="241"/>
        <v>0</v>
      </c>
    </row>
    <row r="1532" spans="1:14" s="1" customFormat="1" ht="11.5" hidden="1" customHeight="1" x14ac:dyDescent="0.35">
      <c r="A1532" s="17"/>
      <c r="B1532" s="18"/>
      <c r="C1532" s="18"/>
      <c r="D1532" s="18"/>
      <c r="E1532" s="17"/>
      <c r="F1532" s="20"/>
      <c r="G1532" s="150"/>
      <c r="H1532" s="22"/>
      <c r="J1532" s="23">
        <f>H1532*J1544/H1544</f>
        <v>0</v>
      </c>
      <c r="L1532" s="41">
        <f t="shared" si="240"/>
        <v>5</v>
      </c>
      <c r="M1532" s="39">
        <f t="shared" si="235"/>
        <v>4</v>
      </c>
      <c r="N1532" s="39">
        <f t="shared" si="241"/>
        <v>0</v>
      </c>
    </row>
    <row r="1533" spans="1:14" s="1" customFormat="1" ht="11.5" hidden="1" customHeight="1" x14ac:dyDescent="0.35">
      <c r="A1533" s="19"/>
      <c r="B1533" s="18"/>
      <c r="C1533" s="18"/>
      <c r="D1533" s="18"/>
      <c r="E1533" s="17"/>
      <c r="F1533" s="20"/>
      <c r="G1533" s="21"/>
      <c r="H1533" s="22"/>
      <c r="J1533" s="23">
        <f>H1533*J1544/H1544</f>
        <v>0</v>
      </c>
      <c r="L1533" s="41">
        <f t="shared" si="240"/>
        <v>5</v>
      </c>
      <c r="M1533" s="39">
        <f t="shared" si="235"/>
        <v>4</v>
      </c>
      <c r="N1533" s="39">
        <f t="shared" si="241"/>
        <v>0</v>
      </c>
    </row>
    <row r="1534" spans="1:14" s="1" customFormat="1" ht="11.5" hidden="1" customHeight="1" x14ac:dyDescent="0.35">
      <c r="A1534" s="19"/>
      <c r="B1534" s="25"/>
      <c r="C1534" s="25"/>
      <c r="D1534" s="25"/>
      <c r="E1534" s="26"/>
      <c r="F1534" s="27"/>
      <c r="G1534" s="27"/>
      <c r="H1534" s="22"/>
      <c r="J1534" s="23">
        <f>H1534*J1544/H1544</f>
        <v>0</v>
      </c>
      <c r="L1534" s="41">
        <f t="shared" si="240"/>
        <v>5</v>
      </c>
      <c r="M1534" s="39">
        <f t="shared" si="235"/>
        <v>4</v>
      </c>
      <c r="N1534" s="39">
        <f t="shared" si="241"/>
        <v>0</v>
      </c>
    </row>
    <row r="1535" spans="1:14" s="1" customFormat="1" ht="11.5" hidden="1" customHeight="1" x14ac:dyDescent="0.35">
      <c r="A1535" s="17"/>
      <c r="B1535" s="18"/>
      <c r="C1535" s="18"/>
      <c r="D1535" s="18"/>
      <c r="E1535" s="17"/>
      <c r="F1535" s="20"/>
      <c r="G1535" s="21"/>
      <c r="H1535" s="22"/>
      <c r="J1535" s="23">
        <f>H1535*J1544/H1544</f>
        <v>0</v>
      </c>
      <c r="L1535" s="41">
        <f t="shared" si="240"/>
        <v>5</v>
      </c>
      <c r="M1535" s="39">
        <f t="shared" si="235"/>
        <v>4</v>
      </c>
      <c r="N1535" s="39">
        <f t="shared" si="241"/>
        <v>0</v>
      </c>
    </row>
    <row r="1536" spans="1:14" s="1" customFormat="1" ht="11.5" hidden="1" customHeight="1" x14ac:dyDescent="0.35">
      <c r="A1536" s="17"/>
      <c r="B1536" s="18"/>
      <c r="C1536" s="18"/>
      <c r="D1536" s="18"/>
      <c r="E1536" s="17"/>
      <c r="F1536" s="20"/>
      <c r="G1536" s="24"/>
      <c r="H1536" s="22"/>
      <c r="J1536" s="23">
        <f>H1536*J1544/H1544</f>
        <v>0</v>
      </c>
      <c r="L1536" s="41">
        <f t="shared" si="240"/>
        <v>5</v>
      </c>
      <c r="M1536" s="39">
        <f t="shared" si="235"/>
        <v>4</v>
      </c>
      <c r="N1536" s="39">
        <f t="shared" si="241"/>
        <v>0</v>
      </c>
    </row>
    <row r="1537" spans="1:14" s="1" customFormat="1" ht="11.5" hidden="1" customHeight="1" x14ac:dyDescent="0.35">
      <c r="A1537" s="17"/>
      <c r="B1537" s="18"/>
      <c r="C1537" s="18"/>
      <c r="D1537" s="18"/>
      <c r="E1537" s="17"/>
      <c r="F1537" s="20"/>
      <c r="G1537" s="24"/>
      <c r="H1537" s="22"/>
      <c r="J1537" s="23">
        <f>H1537*J1544/H1544</f>
        <v>0</v>
      </c>
      <c r="L1537" s="41">
        <f t="shared" si="240"/>
        <v>5</v>
      </c>
      <c r="M1537" s="39">
        <f t="shared" si="235"/>
        <v>4</v>
      </c>
      <c r="N1537" s="39">
        <f t="shared" si="241"/>
        <v>0</v>
      </c>
    </row>
    <row r="1538" spans="1:14" s="1" customFormat="1" ht="11.5" hidden="1" customHeight="1" x14ac:dyDescent="0.35">
      <c r="A1538" s="19"/>
      <c r="B1538" s="18"/>
      <c r="C1538" s="18"/>
      <c r="D1538" s="18"/>
      <c r="E1538" s="17"/>
      <c r="F1538" s="20"/>
      <c r="G1538" s="21"/>
      <c r="H1538" s="22"/>
      <c r="J1538" s="23">
        <f>H1538*J1544/H1544</f>
        <v>0</v>
      </c>
      <c r="L1538" s="41">
        <f t="shared" si="240"/>
        <v>5</v>
      </c>
      <c r="M1538" s="39">
        <f t="shared" si="235"/>
        <v>4</v>
      </c>
      <c r="N1538" s="39">
        <f t="shared" si="241"/>
        <v>0</v>
      </c>
    </row>
    <row r="1539" spans="1:14" s="1" customFormat="1" ht="11.5" hidden="1" customHeight="1" x14ac:dyDescent="0.25">
      <c r="A1539" s="17"/>
      <c r="B1539" s="18"/>
      <c r="C1539" s="18"/>
      <c r="D1539" s="18"/>
      <c r="E1539" s="17"/>
      <c r="F1539" s="28"/>
      <c r="G1539" s="21"/>
      <c r="H1539" s="22"/>
      <c r="J1539" s="23">
        <f>H1539*J1544/H1544</f>
        <v>0</v>
      </c>
      <c r="L1539" s="41">
        <f t="shared" si="240"/>
        <v>5</v>
      </c>
      <c r="M1539" s="39">
        <f t="shared" si="235"/>
        <v>4</v>
      </c>
      <c r="N1539" s="39">
        <f t="shared" si="241"/>
        <v>0</v>
      </c>
    </row>
    <row r="1540" spans="1:14" s="1" customFormat="1" ht="11.5" hidden="1" customHeight="1" x14ac:dyDescent="0.35">
      <c r="A1540" s="19"/>
      <c r="B1540" s="18"/>
      <c r="C1540" s="18"/>
      <c r="D1540" s="18"/>
      <c r="E1540" s="17"/>
      <c r="F1540" s="20"/>
      <c r="G1540" s="21"/>
      <c r="H1540" s="22"/>
      <c r="J1540" s="23">
        <f>H1540*J1544/H1544</f>
        <v>0</v>
      </c>
      <c r="L1540" s="41">
        <f t="shared" si="240"/>
        <v>5</v>
      </c>
      <c r="M1540" s="39">
        <f t="shared" si="235"/>
        <v>4</v>
      </c>
      <c r="N1540" s="39">
        <f t="shared" si="241"/>
        <v>0</v>
      </c>
    </row>
    <row r="1541" spans="1:14" s="1" customFormat="1" ht="11.5" hidden="1" customHeight="1" x14ac:dyDescent="0.25">
      <c r="A1541" s="17"/>
      <c r="B1541" s="18"/>
      <c r="C1541" s="18"/>
      <c r="D1541" s="18"/>
      <c r="E1541" s="17"/>
      <c r="F1541" s="28"/>
      <c r="G1541" s="21"/>
      <c r="H1541" s="22"/>
      <c r="J1541" s="23">
        <f>H1541*J1544/H1544</f>
        <v>0</v>
      </c>
      <c r="L1541" s="41">
        <f t="shared" si="240"/>
        <v>5</v>
      </c>
      <c r="M1541" s="39">
        <f t="shared" si="235"/>
        <v>4</v>
      </c>
      <c r="N1541" s="39">
        <f t="shared" si="241"/>
        <v>0</v>
      </c>
    </row>
    <row r="1542" spans="1:14" s="1" customFormat="1" ht="11.5" hidden="1" customHeight="1" x14ac:dyDescent="0.35">
      <c r="A1542" s="19"/>
      <c r="B1542" s="18"/>
      <c r="C1542" s="18"/>
      <c r="D1542" s="18"/>
      <c r="E1542" s="17"/>
      <c r="F1542" s="20"/>
      <c r="G1542" s="21"/>
      <c r="H1542" s="22"/>
      <c r="J1542" s="23">
        <f>H1542*J1544/H1544</f>
        <v>0</v>
      </c>
      <c r="L1542" s="41">
        <f t="shared" si="240"/>
        <v>5</v>
      </c>
      <c r="M1542" s="39">
        <f t="shared" si="235"/>
        <v>4</v>
      </c>
      <c r="N1542" s="39">
        <f t="shared" si="241"/>
        <v>0</v>
      </c>
    </row>
    <row r="1543" spans="1:14" s="1" customFormat="1" ht="11.5" hidden="1" customHeight="1" x14ac:dyDescent="0.35">
      <c r="A1543" s="19"/>
      <c r="B1543" s="18"/>
      <c r="C1543" s="18"/>
      <c r="D1543" s="18"/>
      <c r="E1543" s="17"/>
      <c r="F1543" s="20"/>
      <c r="G1543" s="21"/>
      <c r="H1543" s="22"/>
      <c r="J1543" s="23">
        <f>H1543*J1544/H1544</f>
        <v>0</v>
      </c>
      <c r="L1543" s="41">
        <f t="shared" si="240"/>
        <v>5</v>
      </c>
      <c r="M1543" s="39">
        <f t="shared" si="235"/>
        <v>4</v>
      </c>
      <c r="N1543" s="39">
        <f t="shared" si="241"/>
        <v>0</v>
      </c>
    </row>
    <row r="1544" spans="1:14" ht="11.5" customHeight="1" x14ac:dyDescent="0.35">
      <c r="A1544" s="291"/>
      <c r="B1544" s="292">
        <f>SUBTOTAL(9,B1526:B1543)</f>
        <v>16.63</v>
      </c>
      <c r="C1544" s="292">
        <f t="shared" ref="C1544:E1544" si="242">SUBTOTAL(9,C1526:C1543)</f>
        <v>18.14</v>
      </c>
      <c r="D1544" s="292">
        <f t="shared" si="242"/>
        <v>75.13</v>
      </c>
      <c r="E1544" s="293">
        <f t="shared" si="242"/>
        <v>533</v>
      </c>
      <c r="F1544" s="294" t="s">
        <v>18</v>
      </c>
      <c r="G1544" s="382"/>
      <c r="H1544" s="296">
        <f>SUM(H1526:H1543)</f>
        <v>107.91</v>
      </c>
      <c r="J1544" s="32">
        <f>D1523</f>
        <v>107.91</v>
      </c>
      <c r="L1544" s="290">
        <f t="shared" si="240"/>
        <v>5</v>
      </c>
      <c r="M1544" s="287">
        <f t="shared" si="235"/>
        <v>4</v>
      </c>
      <c r="N1544" s="287">
        <v>1</v>
      </c>
    </row>
    <row r="1545" spans="1:14" ht="11.5" customHeight="1" x14ac:dyDescent="0.35">
      <c r="A1545" s="297"/>
      <c r="B1545" s="298"/>
      <c r="C1545" s="298"/>
      <c r="D1545" s="298"/>
      <c r="E1545" s="299"/>
      <c r="F1545" s="300"/>
      <c r="G1545" s="301"/>
      <c r="H1545" s="302"/>
      <c r="J1545" s="38"/>
      <c r="L1545" s="290">
        <f t="shared" si="240"/>
        <v>5</v>
      </c>
      <c r="M1545" s="287">
        <f t="shared" si="235"/>
        <v>4</v>
      </c>
      <c r="N1545" s="287">
        <v>1</v>
      </c>
    </row>
    <row r="1546" spans="1:14" ht="21" x14ac:dyDescent="0.35">
      <c r="A1546" s="275"/>
      <c r="B1546" s="275"/>
      <c r="C1546" s="275"/>
      <c r="D1546" s="443">
        <f>х!H$8</f>
        <v>126.38</v>
      </c>
      <c r="E1546" s="444"/>
      <c r="F1546" s="445" t="str">
        <f>х!I$8</f>
        <v>Завтрак 5-11 (льготное питание)</v>
      </c>
      <c r="G1546" s="446"/>
      <c r="H1546" s="446"/>
      <c r="I1546" s="270"/>
      <c r="J1546" s="13"/>
      <c r="K1546" s="13"/>
      <c r="L1546" s="289">
        <f>L1523+1</f>
        <v>6</v>
      </c>
      <c r="M1546" s="287">
        <f t="shared" si="235"/>
        <v>4</v>
      </c>
      <c r="N1546" s="287">
        <v>1</v>
      </c>
    </row>
    <row r="1547" spans="1:14" ht="11.5" customHeight="1" x14ac:dyDescent="0.35">
      <c r="A1547" s="437" t="s">
        <v>3</v>
      </c>
      <c r="B1547" s="438" t="s">
        <v>4</v>
      </c>
      <c r="C1547" s="438"/>
      <c r="D1547" s="438"/>
      <c r="E1547" s="439" t="s">
        <v>5</v>
      </c>
      <c r="F1547" s="440" t="s">
        <v>6</v>
      </c>
      <c r="G1547" s="441" t="s">
        <v>7</v>
      </c>
      <c r="H1547" s="442" t="s">
        <v>8</v>
      </c>
      <c r="L1547" s="290">
        <f>L1546</f>
        <v>6</v>
      </c>
      <c r="M1547" s="287">
        <f t="shared" si="235"/>
        <v>4</v>
      </c>
      <c r="N1547" s="287">
        <v>1</v>
      </c>
    </row>
    <row r="1548" spans="1:14" ht="11.5" customHeight="1" x14ac:dyDescent="0.35">
      <c r="A1548" s="437"/>
      <c r="B1548" s="277" t="s">
        <v>9</v>
      </c>
      <c r="C1548" s="278" t="s">
        <v>10</v>
      </c>
      <c r="D1548" s="278" t="s">
        <v>11</v>
      </c>
      <c r="E1548" s="439"/>
      <c r="F1548" s="440"/>
      <c r="G1548" s="441"/>
      <c r="H1548" s="442"/>
      <c r="L1548" s="290">
        <f t="shared" ref="L1548:L1568" si="243">L1547</f>
        <v>6</v>
      </c>
      <c r="M1548" s="287">
        <f t="shared" si="235"/>
        <v>4</v>
      </c>
      <c r="N1548" s="287">
        <v>1</v>
      </c>
    </row>
    <row r="1549" spans="1:14" ht="11.5" customHeight="1" x14ac:dyDescent="0.35">
      <c r="A1549" s="234" t="s">
        <v>254</v>
      </c>
      <c r="B1549" s="280">
        <v>6.35</v>
      </c>
      <c r="C1549" s="280">
        <v>5.75</v>
      </c>
      <c r="D1549" s="280">
        <v>0.35</v>
      </c>
      <c r="E1549" s="240">
        <v>79</v>
      </c>
      <c r="F1549" s="235" t="s">
        <v>255</v>
      </c>
      <c r="G1549" s="357">
        <v>50</v>
      </c>
      <c r="H1549" s="22">
        <v>12</v>
      </c>
      <c r="J1549" s="23">
        <f>H1549*J1567/H1567</f>
        <v>12.000000000000002</v>
      </c>
      <c r="L1549" s="290">
        <f t="shared" si="243"/>
        <v>6</v>
      </c>
      <c r="M1549" s="287">
        <f t="shared" si="235"/>
        <v>4</v>
      </c>
      <c r="N1549" s="287" t="str">
        <f>F1549</f>
        <v>Яйцо вареное 1шт.</v>
      </c>
    </row>
    <row r="1550" spans="1:14" ht="11.5" customHeight="1" x14ac:dyDescent="0.35">
      <c r="A1550" s="228" t="s">
        <v>270</v>
      </c>
      <c r="B1550" s="225">
        <v>7.53</v>
      </c>
      <c r="C1550" s="225">
        <v>12.8</v>
      </c>
      <c r="D1550" s="225">
        <v>54.14</v>
      </c>
      <c r="E1550" s="240">
        <v>363</v>
      </c>
      <c r="F1550" s="367" t="s">
        <v>448</v>
      </c>
      <c r="G1550" s="369">
        <v>260</v>
      </c>
      <c r="H1550" s="22">
        <f>4.49+77.35+4.68+4.86</f>
        <v>91.379999999999981</v>
      </c>
      <c r="J1550" s="23">
        <f>H1550*J1567/H1567</f>
        <v>91.379999999999981</v>
      </c>
      <c r="L1550" s="290">
        <f t="shared" si="243"/>
        <v>6</v>
      </c>
      <c r="M1550" s="287">
        <f t="shared" si="235"/>
        <v>4</v>
      </c>
      <c r="N1550" s="287" t="str">
        <f t="shared" ref="N1550:N1566" si="244">F1550</f>
        <v>Каша молочная рисовая  с маслом сливочным 250/10</v>
      </c>
    </row>
    <row r="1551" spans="1:14" ht="11.5" customHeight="1" x14ac:dyDescent="0.35">
      <c r="A1551" s="54" t="s">
        <v>407</v>
      </c>
      <c r="B1551" s="51">
        <v>0.3</v>
      </c>
      <c r="C1551" s="54"/>
      <c r="D1551" s="51">
        <v>7.3</v>
      </c>
      <c r="E1551" s="50">
        <v>31</v>
      </c>
      <c r="F1551" s="268" t="s">
        <v>408</v>
      </c>
      <c r="G1551" s="357">
        <v>200</v>
      </c>
      <c r="H1551" s="22">
        <v>20</v>
      </c>
      <c r="J1551" s="23">
        <f>H1551*J1567/H1567</f>
        <v>20.000000000000004</v>
      </c>
      <c r="L1551" s="290">
        <f t="shared" si="243"/>
        <v>6</v>
      </c>
      <c r="M1551" s="287">
        <f t="shared" si="235"/>
        <v>4</v>
      </c>
      <c r="N1551" s="287" t="str">
        <f t="shared" si="244"/>
        <v>Чай со смородиной и сахаром 200 (СОШ_2022)</v>
      </c>
    </row>
    <row r="1552" spans="1:14" ht="11.5" customHeight="1" x14ac:dyDescent="0.35">
      <c r="A1552" s="185" t="s">
        <v>235</v>
      </c>
      <c r="B1552" s="285">
        <v>3.95</v>
      </c>
      <c r="C1552" s="285">
        <v>0.5</v>
      </c>
      <c r="D1552" s="285">
        <v>24.15</v>
      </c>
      <c r="E1552" s="191">
        <v>118</v>
      </c>
      <c r="F1552" s="173" t="s">
        <v>148</v>
      </c>
      <c r="G1552" s="337">
        <v>50</v>
      </c>
      <c r="H1552" s="22">
        <v>3</v>
      </c>
      <c r="J1552" s="23">
        <f>H1552*J1567/H1567</f>
        <v>3.0000000000000004</v>
      </c>
      <c r="L1552" s="290">
        <f t="shared" si="243"/>
        <v>6</v>
      </c>
      <c r="M1552" s="287">
        <f t="shared" si="235"/>
        <v>4</v>
      </c>
      <c r="N1552" s="287" t="str">
        <f t="shared" si="244"/>
        <v>Батон витаминизированный</v>
      </c>
    </row>
    <row r="1553" spans="1:14" s="1" customFormat="1" ht="11.5" hidden="1" customHeight="1" x14ac:dyDescent="0.35">
      <c r="A1553" s="47"/>
      <c r="B1553" s="44"/>
      <c r="C1553" s="44"/>
      <c r="D1553" s="44"/>
      <c r="E1553" s="43"/>
      <c r="F1553" s="45"/>
      <c r="G1553" s="147"/>
      <c r="H1553" s="22"/>
      <c r="J1553" s="23">
        <f>H1553*J1567/H1567</f>
        <v>0</v>
      </c>
      <c r="L1553" s="41">
        <f t="shared" si="243"/>
        <v>6</v>
      </c>
      <c r="M1553" s="39">
        <f t="shared" si="235"/>
        <v>4</v>
      </c>
      <c r="N1553" s="39">
        <f t="shared" si="244"/>
        <v>0</v>
      </c>
    </row>
    <row r="1554" spans="1:14" s="1" customFormat="1" ht="11.5" hidden="1" customHeight="1" x14ac:dyDescent="0.35">
      <c r="A1554" s="17"/>
      <c r="B1554" s="18"/>
      <c r="C1554" s="18"/>
      <c r="D1554" s="18"/>
      <c r="E1554" s="17"/>
      <c r="F1554" s="20"/>
      <c r="G1554" s="149"/>
      <c r="H1554" s="22"/>
      <c r="J1554" s="23">
        <f>H1554*J1567/H1567</f>
        <v>0</v>
      </c>
      <c r="L1554" s="41">
        <f t="shared" si="243"/>
        <v>6</v>
      </c>
      <c r="M1554" s="39">
        <f t="shared" si="235"/>
        <v>4</v>
      </c>
      <c r="N1554" s="39">
        <f t="shared" si="244"/>
        <v>0</v>
      </c>
    </row>
    <row r="1555" spans="1:14" s="1" customFormat="1" ht="11.5" hidden="1" customHeight="1" x14ac:dyDescent="0.35">
      <c r="A1555" s="17"/>
      <c r="B1555" s="18"/>
      <c r="C1555" s="18"/>
      <c r="D1555" s="18"/>
      <c r="E1555" s="17"/>
      <c r="F1555" s="20"/>
      <c r="G1555" s="150"/>
      <c r="H1555" s="22"/>
      <c r="J1555" s="23">
        <f>H1555*J1567/H1567</f>
        <v>0</v>
      </c>
      <c r="L1555" s="41">
        <f t="shared" si="243"/>
        <v>6</v>
      </c>
      <c r="M1555" s="39">
        <f t="shared" si="235"/>
        <v>4</v>
      </c>
      <c r="N1555" s="39">
        <f t="shared" si="244"/>
        <v>0</v>
      </c>
    </row>
    <row r="1556" spans="1:14" s="1" customFormat="1" ht="11.5" hidden="1" customHeight="1" x14ac:dyDescent="0.35">
      <c r="A1556" s="19"/>
      <c r="B1556" s="18"/>
      <c r="C1556" s="18"/>
      <c r="D1556" s="18"/>
      <c r="E1556" s="17"/>
      <c r="F1556" s="20"/>
      <c r="G1556" s="21"/>
      <c r="H1556" s="22"/>
      <c r="J1556" s="23">
        <f>H1556*J1567/H1567</f>
        <v>0</v>
      </c>
      <c r="L1556" s="41">
        <f t="shared" si="243"/>
        <v>6</v>
      </c>
      <c r="M1556" s="39">
        <f t="shared" si="235"/>
        <v>4</v>
      </c>
      <c r="N1556" s="39">
        <f t="shared" si="244"/>
        <v>0</v>
      </c>
    </row>
    <row r="1557" spans="1:14" s="1" customFormat="1" ht="11.5" hidden="1" customHeight="1" x14ac:dyDescent="0.35">
      <c r="A1557" s="19"/>
      <c r="B1557" s="25"/>
      <c r="C1557" s="25"/>
      <c r="D1557" s="25"/>
      <c r="E1557" s="26"/>
      <c r="F1557" s="27"/>
      <c r="G1557" s="27"/>
      <c r="H1557" s="22"/>
      <c r="J1557" s="23">
        <f>H1557*J1567/H1567</f>
        <v>0</v>
      </c>
      <c r="L1557" s="41">
        <f t="shared" si="243"/>
        <v>6</v>
      </c>
      <c r="M1557" s="39">
        <f t="shared" si="235"/>
        <v>4</v>
      </c>
      <c r="N1557" s="39">
        <f t="shared" si="244"/>
        <v>0</v>
      </c>
    </row>
    <row r="1558" spans="1:14" s="1" customFormat="1" ht="11.5" hidden="1" customHeight="1" x14ac:dyDescent="0.35">
      <c r="A1558" s="17"/>
      <c r="B1558" s="18"/>
      <c r="C1558" s="18"/>
      <c r="D1558" s="18"/>
      <c r="E1558" s="17"/>
      <c r="F1558" s="20"/>
      <c r="G1558" s="21"/>
      <c r="H1558" s="22"/>
      <c r="J1558" s="23">
        <f>H1558*J1567/H1567</f>
        <v>0</v>
      </c>
      <c r="L1558" s="41">
        <f t="shared" si="243"/>
        <v>6</v>
      </c>
      <c r="M1558" s="39">
        <f t="shared" si="235"/>
        <v>4</v>
      </c>
      <c r="N1558" s="39">
        <f t="shared" si="244"/>
        <v>0</v>
      </c>
    </row>
    <row r="1559" spans="1:14" s="1" customFormat="1" ht="11.5" hidden="1" customHeight="1" x14ac:dyDescent="0.35">
      <c r="A1559" s="17"/>
      <c r="B1559" s="18"/>
      <c r="C1559" s="18"/>
      <c r="D1559" s="18"/>
      <c r="E1559" s="17"/>
      <c r="F1559" s="20"/>
      <c r="G1559" s="24"/>
      <c r="H1559" s="22"/>
      <c r="J1559" s="23">
        <f>H1559*J1567/H1567</f>
        <v>0</v>
      </c>
      <c r="L1559" s="41">
        <f t="shared" si="243"/>
        <v>6</v>
      </c>
      <c r="M1559" s="39">
        <f t="shared" si="235"/>
        <v>4</v>
      </c>
      <c r="N1559" s="39">
        <f t="shared" si="244"/>
        <v>0</v>
      </c>
    </row>
    <row r="1560" spans="1:14" s="1" customFormat="1" ht="11.5" hidden="1" customHeight="1" x14ac:dyDescent="0.35">
      <c r="A1560" s="17"/>
      <c r="B1560" s="18"/>
      <c r="C1560" s="18"/>
      <c r="D1560" s="18"/>
      <c r="E1560" s="17"/>
      <c r="F1560" s="20"/>
      <c r="G1560" s="24"/>
      <c r="H1560" s="22"/>
      <c r="J1560" s="23">
        <f>H1560*J1567/H1567</f>
        <v>0</v>
      </c>
      <c r="L1560" s="41">
        <f t="shared" si="243"/>
        <v>6</v>
      </c>
      <c r="M1560" s="39">
        <f t="shared" ref="M1560:M1623" si="245">M1559</f>
        <v>4</v>
      </c>
      <c r="N1560" s="39">
        <f t="shared" si="244"/>
        <v>0</v>
      </c>
    </row>
    <row r="1561" spans="1:14" s="1" customFormat="1" ht="11.5" hidden="1" customHeight="1" x14ac:dyDescent="0.35">
      <c r="A1561" s="19"/>
      <c r="B1561" s="18"/>
      <c r="C1561" s="18"/>
      <c r="D1561" s="18"/>
      <c r="E1561" s="17"/>
      <c r="F1561" s="20"/>
      <c r="G1561" s="21"/>
      <c r="H1561" s="22"/>
      <c r="J1561" s="23">
        <f>H1561*J1567/H1567</f>
        <v>0</v>
      </c>
      <c r="L1561" s="41">
        <f t="shared" si="243"/>
        <v>6</v>
      </c>
      <c r="M1561" s="39">
        <f t="shared" si="245"/>
        <v>4</v>
      </c>
      <c r="N1561" s="39">
        <f t="shared" si="244"/>
        <v>0</v>
      </c>
    </row>
    <row r="1562" spans="1:14" s="1" customFormat="1" ht="11.5" hidden="1" customHeight="1" x14ac:dyDescent="0.25">
      <c r="A1562" s="17"/>
      <c r="B1562" s="18"/>
      <c r="C1562" s="18"/>
      <c r="D1562" s="18"/>
      <c r="E1562" s="17"/>
      <c r="F1562" s="28"/>
      <c r="G1562" s="21"/>
      <c r="H1562" s="22"/>
      <c r="J1562" s="23">
        <f>H1562*J1567/H1567</f>
        <v>0</v>
      </c>
      <c r="L1562" s="41">
        <f t="shared" si="243"/>
        <v>6</v>
      </c>
      <c r="M1562" s="39">
        <f t="shared" si="245"/>
        <v>4</v>
      </c>
      <c r="N1562" s="39">
        <f t="shared" si="244"/>
        <v>0</v>
      </c>
    </row>
    <row r="1563" spans="1:14" s="1" customFormat="1" ht="11.5" hidden="1" customHeight="1" x14ac:dyDescent="0.35">
      <c r="A1563" s="19"/>
      <c r="B1563" s="18"/>
      <c r="C1563" s="18"/>
      <c r="D1563" s="18"/>
      <c r="E1563" s="17"/>
      <c r="F1563" s="20"/>
      <c r="G1563" s="21"/>
      <c r="H1563" s="22"/>
      <c r="J1563" s="23">
        <f>H1563*J1567/H1567</f>
        <v>0</v>
      </c>
      <c r="L1563" s="41">
        <f t="shared" si="243"/>
        <v>6</v>
      </c>
      <c r="M1563" s="39">
        <f t="shared" si="245"/>
        <v>4</v>
      </c>
      <c r="N1563" s="39">
        <f t="shared" si="244"/>
        <v>0</v>
      </c>
    </row>
    <row r="1564" spans="1:14" s="1" customFormat="1" ht="11.5" hidden="1" customHeight="1" x14ac:dyDescent="0.25">
      <c r="A1564" s="17"/>
      <c r="B1564" s="18"/>
      <c r="C1564" s="18"/>
      <c r="D1564" s="18"/>
      <c r="E1564" s="17"/>
      <c r="F1564" s="28"/>
      <c r="G1564" s="21"/>
      <c r="H1564" s="22"/>
      <c r="J1564" s="23">
        <f>H1564*J1567/H1567</f>
        <v>0</v>
      </c>
      <c r="L1564" s="41">
        <f t="shared" si="243"/>
        <v>6</v>
      </c>
      <c r="M1564" s="39">
        <f t="shared" si="245"/>
        <v>4</v>
      </c>
      <c r="N1564" s="39">
        <f t="shared" si="244"/>
        <v>0</v>
      </c>
    </row>
    <row r="1565" spans="1:14" s="1" customFormat="1" ht="11.5" hidden="1" customHeight="1" x14ac:dyDescent="0.35">
      <c r="A1565" s="19"/>
      <c r="B1565" s="18"/>
      <c r="C1565" s="18"/>
      <c r="D1565" s="18"/>
      <c r="E1565" s="17"/>
      <c r="F1565" s="20"/>
      <c r="G1565" s="21"/>
      <c r="H1565" s="22"/>
      <c r="J1565" s="23">
        <f>H1565*J1567/H1567</f>
        <v>0</v>
      </c>
      <c r="L1565" s="41">
        <f t="shared" si="243"/>
        <v>6</v>
      </c>
      <c r="M1565" s="39">
        <f t="shared" si="245"/>
        <v>4</v>
      </c>
      <c r="N1565" s="39">
        <f t="shared" si="244"/>
        <v>0</v>
      </c>
    </row>
    <row r="1566" spans="1:14" s="1" customFormat="1" ht="11.5" hidden="1" customHeight="1" x14ac:dyDescent="0.35">
      <c r="A1566" s="19"/>
      <c r="B1566" s="18"/>
      <c r="C1566" s="18"/>
      <c r="D1566" s="18"/>
      <c r="E1566" s="17"/>
      <c r="F1566" s="20"/>
      <c r="G1566" s="21"/>
      <c r="H1566" s="22"/>
      <c r="J1566" s="23">
        <f>H1566*J1567/H1567</f>
        <v>0</v>
      </c>
      <c r="L1566" s="41">
        <f t="shared" si="243"/>
        <v>6</v>
      </c>
      <c r="M1566" s="39">
        <f t="shared" si="245"/>
        <v>4</v>
      </c>
      <c r="N1566" s="39">
        <f t="shared" si="244"/>
        <v>0</v>
      </c>
    </row>
    <row r="1567" spans="1:14" ht="11.5" customHeight="1" x14ac:dyDescent="0.35">
      <c r="A1567" s="291"/>
      <c r="B1567" s="292">
        <f>SUBTOTAL(9,B1549:B1566)</f>
        <v>18.13</v>
      </c>
      <c r="C1567" s="292">
        <f t="shared" ref="C1567:E1567" si="246">SUBTOTAL(9,C1549:C1566)</f>
        <v>19.05</v>
      </c>
      <c r="D1567" s="292">
        <f t="shared" si="246"/>
        <v>85.94</v>
      </c>
      <c r="E1567" s="293">
        <f t="shared" si="246"/>
        <v>591</v>
      </c>
      <c r="F1567" s="294" t="s">
        <v>18</v>
      </c>
      <c r="G1567" s="382"/>
      <c r="H1567" s="334">
        <f>SUM(H1549:H1566)</f>
        <v>126.37999999999998</v>
      </c>
      <c r="J1567" s="32">
        <f>D1546</f>
        <v>126.38</v>
      </c>
      <c r="L1567" s="290">
        <f t="shared" si="243"/>
        <v>6</v>
      </c>
      <c r="M1567" s="287">
        <f t="shared" si="245"/>
        <v>4</v>
      </c>
      <c r="N1567" s="287">
        <v>1</v>
      </c>
    </row>
    <row r="1568" spans="1:14" ht="11.5" customHeight="1" x14ac:dyDescent="0.35">
      <c r="A1568" s="297"/>
      <c r="B1568" s="298"/>
      <c r="C1568" s="298"/>
      <c r="D1568" s="298"/>
      <c r="E1568" s="299"/>
      <c r="F1568" s="300"/>
      <c r="G1568" s="301"/>
      <c r="H1568" s="302"/>
      <c r="J1568" s="38"/>
      <c r="L1568" s="290">
        <f t="shared" si="243"/>
        <v>6</v>
      </c>
      <c r="M1568" s="287">
        <f t="shared" si="245"/>
        <v>4</v>
      </c>
      <c r="N1568" s="287">
        <v>1</v>
      </c>
    </row>
    <row r="1569" spans="1:14" ht="21" hidden="1" x14ac:dyDescent="0.35">
      <c r="A1569" s="275"/>
      <c r="B1569" s="275"/>
      <c r="C1569" s="275"/>
      <c r="D1569" s="443">
        <f>х!H$9</f>
        <v>86</v>
      </c>
      <c r="E1569" s="444"/>
      <c r="F1569" s="445" t="str">
        <f>х!I$9</f>
        <v>Абонемент платного питания №1 (Завтрак 1-4)</v>
      </c>
      <c r="G1569" s="446"/>
      <c r="H1569" s="446"/>
      <c r="I1569" s="270"/>
      <c r="J1569" s="13"/>
      <c r="K1569" s="13"/>
      <c r="L1569" s="289">
        <f>L1546+1</f>
        <v>7</v>
      </c>
      <c r="M1569" s="287">
        <f t="shared" si="245"/>
        <v>4</v>
      </c>
      <c r="N1569" s="287">
        <v>1</v>
      </c>
    </row>
    <row r="1570" spans="1:14" ht="11.5" hidden="1" customHeight="1" x14ac:dyDescent="0.35">
      <c r="A1570" s="437" t="s">
        <v>3</v>
      </c>
      <c r="B1570" s="438" t="s">
        <v>4</v>
      </c>
      <c r="C1570" s="438"/>
      <c r="D1570" s="438"/>
      <c r="E1570" s="439" t="s">
        <v>5</v>
      </c>
      <c r="F1570" s="440" t="s">
        <v>6</v>
      </c>
      <c r="G1570" s="441" t="s">
        <v>7</v>
      </c>
      <c r="H1570" s="442" t="s">
        <v>8</v>
      </c>
      <c r="L1570" s="290">
        <f>L1569</f>
        <v>7</v>
      </c>
      <c r="M1570" s="287">
        <f t="shared" si="245"/>
        <v>4</v>
      </c>
      <c r="N1570" s="287">
        <v>1</v>
      </c>
    </row>
    <row r="1571" spans="1:14" ht="11.5" hidden="1" customHeight="1" x14ac:dyDescent="0.35">
      <c r="A1571" s="437"/>
      <c r="B1571" s="277" t="s">
        <v>9</v>
      </c>
      <c r="C1571" s="278" t="s">
        <v>10</v>
      </c>
      <c r="D1571" s="278" t="s">
        <v>11</v>
      </c>
      <c r="E1571" s="439"/>
      <c r="F1571" s="440"/>
      <c r="G1571" s="441"/>
      <c r="H1571" s="442"/>
      <c r="L1571" s="290">
        <f t="shared" ref="L1571:L1591" si="247">L1570</f>
        <v>7</v>
      </c>
      <c r="M1571" s="287">
        <f t="shared" si="245"/>
        <v>4</v>
      </c>
      <c r="N1571" s="287">
        <v>1</v>
      </c>
    </row>
    <row r="1572" spans="1:14" ht="11.5" hidden="1" customHeight="1" x14ac:dyDescent="0.35">
      <c r="A1572" s="50">
        <v>23</v>
      </c>
      <c r="B1572" s="51">
        <v>2.2999999999999998</v>
      </c>
      <c r="C1572" s="51">
        <v>2.9</v>
      </c>
      <c r="D1572" s="54"/>
      <c r="E1572" s="50">
        <v>38</v>
      </c>
      <c r="F1572" s="52" t="s">
        <v>183</v>
      </c>
      <c r="G1572" s="147">
        <v>10</v>
      </c>
      <c r="H1572" s="449">
        <f>D1569</f>
        <v>86</v>
      </c>
      <c r="J1572" s="23" t="e">
        <f>H1572*J1590/H1590</f>
        <v>#DIV/0!</v>
      </c>
      <c r="L1572" s="290">
        <f t="shared" si="247"/>
        <v>7</v>
      </c>
      <c r="M1572" s="287">
        <f t="shared" si="245"/>
        <v>4</v>
      </c>
      <c r="N1572" s="287" t="str">
        <f>F1572</f>
        <v>Сыр порциями 10</v>
      </c>
    </row>
    <row r="1573" spans="1:14" ht="11.5" hidden="1" customHeight="1" x14ac:dyDescent="0.35">
      <c r="A1573" s="50">
        <v>257</v>
      </c>
      <c r="B1573" s="51">
        <v>4.54</v>
      </c>
      <c r="C1573" s="51">
        <v>10.98</v>
      </c>
      <c r="D1573" s="51">
        <v>32.520000000000003</v>
      </c>
      <c r="E1573" s="50">
        <v>248</v>
      </c>
      <c r="F1573" s="52" t="s">
        <v>181</v>
      </c>
      <c r="G1573" s="148">
        <v>160</v>
      </c>
      <c r="H1573" s="450"/>
      <c r="J1573" s="23" t="e">
        <f>H1573*J1590/H1590</f>
        <v>#DIV/0!</v>
      </c>
      <c r="L1573" s="290">
        <f t="shared" si="247"/>
        <v>7</v>
      </c>
      <c r="M1573" s="287">
        <f t="shared" si="245"/>
        <v>4</v>
      </c>
      <c r="N1573" s="287" t="str">
        <f t="shared" ref="N1573:N1589" si="248">F1573</f>
        <v>Каша молочная рисовая  с маслом сливочным 150/10</v>
      </c>
    </row>
    <row r="1574" spans="1:14" ht="11.5" hidden="1" customHeight="1" x14ac:dyDescent="0.35">
      <c r="A1574" s="50">
        <v>628</v>
      </c>
      <c r="B1574" s="51">
        <v>0.1</v>
      </c>
      <c r="C1574" s="51">
        <v>0.03</v>
      </c>
      <c r="D1574" s="51">
        <v>15.28</v>
      </c>
      <c r="E1574" s="50">
        <v>62</v>
      </c>
      <c r="F1574" s="52" t="s">
        <v>241</v>
      </c>
      <c r="G1574" s="148">
        <v>215</v>
      </c>
      <c r="H1574" s="450"/>
      <c r="J1574" s="23" t="e">
        <f>H1574*J1590/H1590</f>
        <v>#DIV/0!</v>
      </c>
      <c r="L1574" s="290">
        <f t="shared" si="247"/>
        <v>7</v>
      </c>
      <c r="M1574" s="287">
        <f t="shared" si="245"/>
        <v>4</v>
      </c>
      <c r="N1574" s="287" t="str">
        <f t="shared" si="248"/>
        <v>Чай с сахаром 200/15</v>
      </c>
    </row>
    <row r="1575" spans="1:14" ht="11.5" hidden="1" customHeight="1" x14ac:dyDescent="0.35">
      <c r="A1575" s="54" t="s">
        <v>16</v>
      </c>
      <c r="B1575" s="51">
        <v>3.95</v>
      </c>
      <c r="C1575" s="51">
        <v>0.5</v>
      </c>
      <c r="D1575" s="51">
        <v>24.15</v>
      </c>
      <c r="E1575" s="50">
        <v>118</v>
      </c>
      <c r="F1575" s="52" t="s">
        <v>348</v>
      </c>
      <c r="G1575" s="147">
        <v>50</v>
      </c>
      <c r="H1575" s="450"/>
      <c r="J1575" s="23" t="e">
        <f>H1575*J1590/H1590</f>
        <v>#DIV/0!</v>
      </c>
      <c r="L1575" s="290">
        <f t="shared" si="247"/>
        <v>7</v>
      </c>
      <c r="M1575" s="287">
        <f t="shared" si="245"/>
        <v>4</v>
      </c>
      <c r="N1575" s="287" t="str">
        <f t="shared" si="248"/>
        <v>Батон витаминизированный 50</v>
      </c>
    </row>
    <row r="1576" spans="1:14" s="1" customFormat="1" ht="11.5" hidden="1" customHeight="1" x14ac:dyDescent="0.35">
      <c r="A1576" s="17"/>
      <c r="B1576" s="18"/>
      <c r="C1576" s="18"/>
      <c r="D1576" s="19"/>
      <c r="E1576" s="17"/>
      <c r="F1576" s="20"/>
      <c r="G1576" s="149"/>
      <c r="H1576" s="451"/>
      <c r="J1576" s="23" t="e">
        <f>H1576*J1590/H1590</f>
        <v>#DIV/0!</v>
      </c>
      <c r="L1576" s="41">
        <f t="shared" si="247"/>
        <v>7</v>
      </c>
      <c r="M1576" s="39">
        <f t="shared" si="245"/>
        <v>4</v>
      </c>
      <c r="N1576" s="39">
        <f t="shared" si="248"/>
        <v>0</v>
      </c>
    </row>
    <row r="1577" spans="1:14" s="1" customFormat="1" ht="11.5" hidden="1" customHeight="1" x14ac:dyDescent="0.35">
      <c r="A1577" s="17"/>
      <c r="B1577" s="18"/>
      <c r="C1577" s="18"/>
      <c r="D1577" s="18"/>
      <c r="E1577" s="17"/>
      <c r="F1577" s="20"/>
      <c r="G1577" s="149"/>
      <c r="H1577" s="451"/>
      <c r="J1577" s="23" t="e">
        <f>H1577*J1590/H1590</f>
        <v>#DIV/0!</v>
      </c>
      <c r="L1577" s="41">
        <f t="shared" si="247"/>
        <v>7</v>
      </c>
      <c r="M1577" s="39">
        <f t="shared" si="245"/>
        <v>4</v>
      </c>
      <c r="N1577" s="39">
        <f t="shared" si="248"/>
        <v>0</v>
      </c>
    </row>
    <row r="1578" spans="1:14" s="1" customFormat="1" ht="11.5" hidden="1" customHeight="1" x14ac:dyDescent="0.35">
      <c r="A1578" s="17"/>
      <c r="B1578" s="18"/>
      <c r="C1578" s="18"/>
      <c r="D1578" s="18"/>
      <c r="E1578" s="17"/>
      <c r="F1578" s="20"/>
      <c r="G1578" s="150"/>
      <c r="H1578" s="451"/>
      <c r="J1578" s="23" t="e">
        <f>H1578*J1590/H1590</f>
        <v>#DIV/0!</v>
      </c>
      <c r="L1578" s="41">
        <f t="shared" si="247"/>
        <v>7</v>
      </c>
      <c r="M1578" s="39">
        <f t="shared" si="245"/>
        <v>4</v>
      </c>
      <c r="N1578" s="39">
        <f t="shared" si="248"/>
        <v>0</v>
      </c>
    </row>
    <row r="1579" spans="1:14" s="1" customFormat="1" ht="11.5" hidden="1" customHeight="1" x14ac:dyDescent="0.35">
      <c r="A1579" s="19"/>
      <c r="B1579" s="18"/>
      <c r="C1579" s="18"/>
      <c r="D1579" s="18"/>
      <c r="E1579" s="17"/>
      <c r="F1579" s="20"/>
      <c r="G1579" s="149"/>
      <c r="H1579" s="451"/>
      <c r="J1579" s="23" t="e">
        <f>H1579*J1590/H1590</f>
        <v>#DIV/0!</v>
      </c>
      <c r="L1579" s="41">
        <f t="shared" si="247"/>
        <v>7</v>
      </c>
      <c r="M1579" s="39">
        <f t="shared" si="245"/>
        <v>4</v>
      </c>
      <c r="N1579" s="39">
        <f t="shared" si="248"/>
        <v>0</v>
      </c>
    </row>
    <row r="1580" spans="1:14" s="1" customFormat="1" ht="11.5" hidden="1" customHeight="1" x14ac:dyDescent="0.35">
      <c r="A1580" s="19"/>
      <c r="B1580" s="25"/>
      <c r="C1580" s="25"/>
      <c r="D1580" s="25"/>
      <c r="E1580" s="26"/>
      <c r="F1580" s="27"/>
      <c r="G1580" s="142"/>
      <c r="H1580" s="451"/>
      <c r="J1580" s="23" t="e">
        <f>H1580*J1590/H1590</f>
        <v>#DIV/0!</v>
      </c>
      <c r="L1580" s="41">
        <f t="shared" si="247"/>
        <v>7</v>
      </c>
      <c r="M1580" s="39">
        <f t="shared" si="245"/>
        <v>4</v>
      </c>
      <c r="N1580" s="39">
        <f t="shared" si="248"/>
        <v>0</v>
      </c>
    </row>
    <row r="1581" spans="1:14" s="1" customFormat="1" ht="11.5" hidden="1" customHeight="1" x14ac:dyDescent="0.35">
      <c r="A1581" s="17"/>
      <c r="B1581" s="18"/>
      <c r="C1581" s="18"/>
      <c r="D1581" s="18"/>
      <c r="E1581" s="17"/>
      <c r="F1581" s="20"/>
      <c r="G1581" s="21"/>
      <c r="H1581" s="451"/>
      <c r="J1581" s="23" t="e">
        <f>H1581*J1590/H1590</f>
        <v>#DIV/0!</v>
      </c>
      <c r="L1581" s="41">
        <f t="shared" si="247"/>
        <v>7</v>
      </c>
      <c r="M1581" s="39">
        <f t="shared" si="245"/>
        <v>4</v>
      </c>
      <c r="N1581" s="39">
        <f t="shared" si="248"/>
        <v>0</v>
      </c>
    </row>
    <row r="1582" spans="1:14" s="1" customFormat="1" ht="11.5" hidden="1" customHeight="1" x14ac:dyDescent="0.35">
      <c r="A1582" s="17"/>
      <c r="B1582" s="18"/>
      <c r="C1582" s="18"/>
      <c r="D1582" s="18"/>
      <c r="E1582" s="17"/>
      <c r="F1582" s="20"/>
      <c r="G1582" s="24"/>
      <c r="H1582" s="451"/>
      <c r="J1582" s="23" t="e">
        <f>H1582*J1590/H1590</f>
        <v>#DIV/0!</v>
      </c>
      <c r="L1582" s="41">
        <f t="shared" si="247"/>
        <v>7</v>
      </c>
      <c r="M1582" s="39">
        <f t="shared" si="245"/>
        <v>4</v>
      </c>
      <c r="N1582" s="39">
        <f t="shared" si="248"/>
        <v>0</v>
      </c>
    </row>
    <row r="1583" spans="1:14" s="1" customFormat="1" ht="11.5" hidden="1" customHeight="1" x14ac:dyDescent="0.35">
      <c r="A1583" s="17"/>
      <c r="B1583" s="18"/>
      <c r="C1583" s="18"/>
      <c r="D1583" s="18"/>
      <c r="E1583" s="17"/>
      <c r="F1583" s="20"/>
      <c r="G1583" s="24"/>
      <c r="H1583" s="451"/>
      <c r="J1583" s="23" t="e">
        <f>H1583*J1590/H1590</f>
        <v>#DIV/0!</v>
      </c>
      <c r="L1583" s="41">
        <f t="shared" si="247"/>
        <v>7</v>
      </c>
      <c r="M1583" s="39">
        <f t="shared" si="245"/>
        <v>4</v>
      </c>
      <c r="N1583" s="39">
        <f t="shared" si="248"/>
        <v>0</v>
      </c>
    </row>
    <row r="1584" spans="1:14" s="1" customFormat="1" ht="11.5" hidden="1" customHeight="1" x14ac:dyDescent="0.35">
      <c r="A1584" s="19"/>
      <c r="B1584" s="18"/>
      <c r="C1584" s="18"/>
      <c r="D1584" s="18"/>
      <c r="E1584" s="17"/>
      <c r="F1584" s="20"/>
      <c r="G1584" s="21"/>
      <c r="H1584" s="451"/>
      <c r="J1584" s="23" t="e">
        <f>H1584*J1590/H1590</f>
        <v>#DIV/0!</v>
      </c>
      <c r="L1584" s="41">
        <f t="shared" si="247"/>
        <v>7</v>
      </c>
      <c r="M1584" s="39">
        <f t="shared" si="245"/>
        <v>4</v>
      </c>
      <c r="N1584" s="39">
        <f t="shared" si="248"/>
        <v>0</v>
      </c>
    </row>
    <row r="1585" spans="1:14" s="1" customFormat="1" ht="11.5" hidden="1" customHeight="1" x14ac:dyDescent="0.25">
      <c r="A1585" s="17"/>
      <c r="B1585" s="18"/>
      <c r="C1585" s="18"/>
      <c r="D1585" s="18"/>
      <c r="E1585" s="17"/>
      <c r="F1585" s="28"/>
      <c r="G1585" s="21"/>
      <c r="H1585" s="451"/>
      <c r="J1585" s="23" t="e">
        <f>H1585*J1590/H1590</f>
        <v>#DIV/0!</v>
      </c>
      <c r="L1585" s="41">
        <f t="shared" si="247"/>
        <v>7</v>
      </c>
      <c r="M1585" s="39">
        <f t="shared" si="245"/>
        <v>4</v>
      </c>
      <c r="N1585" s="39">
        <f t="shared" si="248"/>
        <v>0</v>
      </c>
    </row>
    <row r="1586" spans="1:14" s="1" customFormat="1" ht="11.5" hidden="1" customHeight="1" x14ac:dyDescent="0.35">
      <c r="A1586" s="19"/>
      <c r="B1586" s="18"/>
      <c r="C1586" s="18"/>
      <c r="D1586" s="18"/>
      <c r="E1586" s="17"/>
      <c r="F1586" s="20"/>
      <c r="G1586" s="21"/>
      <c r="H1586" s="451"/>
      <c r="J1586" s="23" t="e">
        <f>H1586*J1590/H1590</f>
        <v>#DIV/0!</v>
      </c>
      <c r="L1586" s="41">
        <f t="shared" si="247"/>
        <v>7</v>
      </c>
      <c r="M1586" s="39">
        <f t="shared" si="245"/>
        <v>4</v>
      </c>
      <c r="N1586" s="39">
        <f t="shared" si="248"/>
        <v>0</v>
      </c>
    </row>
    <row r="1587" spans="1:14" s="1" customFormat="1" ht="11.5" hidden="1" customHeight="1" x14ac:dyDescent="0.25">
      <c r="A1587" s="17"/>
      <c r="B1587" s="18"/>
      <c r="C1587" s="18"/>
      <c r="D1587" s="18"/>
      <c r="E1587" s="17"/>
      <c r="F1587" s="28"/>
      <c r="G1587" s="21"/>
      <c r="H1587" s="451"/>
      <c r="J1587" s="23" t="e">
        <f>H1587*J1590/H1590</f>
        <v>#DIV/0!</v>
      </c>
      <c r="L1587" s="41">
        <f t="shared" si="247"/>
        <v>7</v>
      </c>
      <c r="M1587" s="39">
        <f t="shared" si="245"/>
        <v>4</v>
      </c>
      <c r="N1587" s="39">
        <f t="shared" si="248"/>
        <v>0</v>
      </c>
    </row>
    <row r="1588" spans="1:14" s="1" customFormat="1" ht="11.5" hidden="1" customHeight="1" x14ac:dyDescent="0.35">
      <c r="A1588" s="19"/>
      <c r="B1588" s="18"/>
      <c r="C1588" s="18"/>
      <c r="D1588" s="18"/>
      <c r="E1588" s="17"/>
      <c r="F1588" s="20"/>
      <c r="G1588" s="21"/>
      <c r="H1588" s="451"/>
      <c r="J1588" s="23" t="e">
        <f>H1588*J1590/H1590</f>
        <v>#DIV/0!</v>
      </c>
      <c r="L1588" s="41">
        <f t="shared" si="247"/>
        <v>7</v>
      </c>
      <c r="M1588" s="39">
        <f t="shared" si="245"/>
        <v>4</v>
      </c>
      <c r="N1588" s="39">
        <f t="shared" si="248"/>
        <v>0</v>
      </c>
    </row>
    <row r="1589" spans="1:14" s="1" customFormat="1" ht="11.5" hidden="1" customHeight="1" x14ac:dyDescent="0.35">
      <c r="A1589" s="19"/>
      <c r="B1589" s="18"/>
      <c r="C1589" s="18"/>
      <c r="D1589" s="18"/>
      <c r="E1589" s="17"/>
      <c r="F1589" s="20"/>
      <c r="G1589" s="21"/>
      <c r="H1589" s="451"/>
      <c r="J1589" s="23" t="e">
        <f>H1589*J1590/H1590</f>
        <v>#DIV/0!</v>
      </c>
      <c r="L1589" s="41">
        <f t="shared" si="247"/>
        <v>7</v>
      </c>
      <c r="M1589" s="39">
        <f t="shared" si="245"/>
        <v>4</v>
      </c>
      <c r="N1589" s="39">
        <f t="shared" si="248"/>
        <v>0</v>
      </c>
    </row>
    <row r="1590" spans="1:14" ht="11.5" hidden="1" customHeight="1" x14ac:dyDescent="0.35">
      <c r="A1590" s="291"/>
      <c r="B1590" s="292">
        <f>SUBTOTAL(9,B1572:B1589)</f>
        <v>0</v>
      </c>
      <c r="C1590" s="292">
        <f t="shared" ref="C1590:E1590" si="249">SUBTOTAL(9,C1572:C1589)</f>
        <v>0</v>
      </c>
      <c r="D1590" s="292">
        <f t="shared" si="249"/>
        <v>0</v>
      </c>
      <c r="E1590" s="293">
        <f t="shared" si="249"/>
        <v>0</v>
      </c>
      <c r="F1590" s="294" t="s">
        <v>18</v>
      </c>
      <c r="G1590" s="382"/>
      <c r="H1590" s="452"/>
      <c r="J1590" s="32">
        <f>D1569</f>
        <v>86</v>
      </c>
      <c r="L1590" s="290">
        <f t="shared" si="247"/>
        <v>7</v>
      </c>
      <c r="M1590" s="287">
        <f t="shared" si="245"/>
        <v>4</v>
      </c>
      <c r="N1590" s="287">
        <v>1</v>
      </c>
    </row>
    <row r="1591" spans="1:14" ht="11.5" hidden="1" customHeight="1" x14ac:dyDescent="0.35">
      <c r="A1591" s="297"/>
      <c r="B1591" s="298"/>
      <c r="C1591" s="298"/>
      <c r="D1591" s="298"/>
      <c r="E1591" s="299"/>
      <c r="F1591" s="300"/>
      <c r="G1591" s="301"/>
      <c r="H1591" s="302"/>
      <c r="J1591" s="38"/>
      <c r="L1591" s="290">
        <f t="shared" si="247"/>
        <v>7</v>
      </c>
      <c r="M1591" s="287">
        <f t="shared" si="245"/>
        <v>4</v>
      </c>
      <c r="N1591" s="287">
        <v>1</v>
      </c>
    </row>
    <row r="1592" spans="1:14" s="1" customFormat="1" ht="21" hidden="1" x14ac:dyDescent="0.35">
      <c r="A1592" s="14"/>
      <c r="B1592" s="14"/>
      <c r="C1592" s="14"/>
      <c r="D1592" s="427">
        <f>х!H$10</f>
        <v>88</v>
      </c>
      <c r="E1592" s="428"/>
      <c r="F1592" s="429" t="str">
        <f>х!I$10</f>
        <v>Абонемент платного питания №2 (Завтрак 5-11)</v>
      </c>
      <c r="G1592" s="430"/>
      <c r="H1592" s="430"/>
      <c r="I1592" s="13"/>
      <c r="J1592" s="13"/>
      <c r="K1592" s="13"/>
      <c r="L1592" s="40">
        <f>L1569+1</f>
        <v>8</v>
      </c>
      <c r="M1592" s="39">
        <f t="shared" si="245"/>
        <v>4</v>
      </c>
      <c r="N1592" s="39">
        <v>1</v>
      </c>
    </row>
    <row r="1593" spans="1:14" s="1" customFormat="1" ht="11.5" hidden="1" customHeight="1" x14ac:dyDescent="0.35">
      <c r="A1593" s="431" t="s">
        <v>3</v>
      </c>
      <c r="B1593" s="432" t="s">
        <v>4</v>
      </c>
      <c r="C1593" s="432"/>
      <c r="D1593" s="432"/>
      <c r="E1593" s="433" t="s">
        <v>5</v>
      </c>
      <c r="F1593" s="434" t="s">
        <v>6</v>
      </c>
      <c r="G1593" s="435" t="s">
        <v>7</v>
      </c>
      <c r="H1593" s="436" t="s">
        <v>8</v>
      </c>
      <c r="L1593" s="41">
        <f>L1592</f>
        <v>8</v>
      </c>
      <c r="M1593" s="39">
        <f t="shared" si="245"/>
        <v>4</v>
      </c>
      <c r="N1593" s="39">
        <v>1</v>
      </c>
    </row>
    <row r="1594" spans="1:14" s="1" customFormat="1" ht="11.5" hidden="1" customHeight="1" x14ac:dyDescent="0.35">
      <c r="A1594" s="431"/>
      <c r="B1594" s="15" t="s">
        <v>9</v>
      </c>
      <c r="C1594" s="16" t="s">
        <v>10</v>
      </c>
      <c r="D1594" s="16" t="s">
        <v>11</v>
      </c>
      <c r="E1594" s="433"/>
      <c r="F1594" s="434"/>
      <c r="G1594" s="435"/>
      <c r="H1594" s="436"/>
      <c r="L1594" s="41">
        <f t="shared" ref="L1594:L1614" si="250">L1593</f>
        <v>8</v>
      </c>
      <c r="M1594" s="39">
        <f t="shared" si="245"/>
        <v>4</v>
      </c>
      <c r="N1594" s="39">
        <v>1</v>
      </c>
    </row>
    <row r="1595" spans="1:14" s="1" customFormat="1" ht="11.5" hidden="1" customHeight="1" x14ac:dyDescent="0.35">
      <c r="A1595" s="50">
        <v>23</v>
      </c>
      <c r="B1595" s="51">
        <v>2.2999999999999998</v>
      </c>
      <c r="C1595" s="51">
        <v>2.9</v>
      </c>
      <c r="D1595" s="54"/>
      <c r="E1595" s="50">
        <v>38</v>
      </c>
      <c r="F1595" s="52" t="s">
        <v>183</v>
      </c>
      <c r="G1595" s="49">
        <v>10</v>
      </c>
      <c r="H1595" s="453">
        <f>D1592</f>
        <v>88</v>
      </c>
      <c r="J1595" s="23" t="e">
        <f>H1595*J1613/H1613</f>
        <v>#DIV/0!</v>
      </c>
      <c r="L1595" s="41">
        <f t="shared" si="250"/>
        <v>8</v>
      </c>
      <c r="M1595" s="39">
        <f t="shared" si="245"/>
        <v>4</v>
      </c>
      <c r="N1595" s="39" t="str">
        <f>F1595</f>
        <v>Сыр порциями 10</v>
      </c>
    </row>
    <row r="1596" spans="1:14" s="1" customFormat="1" ht="11.5" hidden="1" customHeight="1" x14ac:dyDescent="0.35">
      <c r="A1596" s="50">
        <v>257</v>
      </c>
      <c r="B1596" s="51">
        <v>6.03</v>
      </c>
      <c r="C1596" s="51">
        <v>11.89</v>
      </c>
      <c r="D1596" s="51">
        <v>43.33</v>
      </c>
      <c r="E1596" s="50">
        <v>305</v>
      </c>
      <c r="F1596" s="52" t="s">
        <v>273</v>
      </c>
      <c r="G1596" s="53">
        <v>210</v>
      </c>
      <c r="H1596" s="451"/>
      <c r="J1596" s="23" t="e">
        <f>H1596*J1613/H1613</f>
        <v>#DIV/0!</v>
      </c>
      <c r="L1596" s="41">
        <f t="shared" si="250"/>
        <v>8</v>
      </c>
      <c r="M1596" s="39">
        <f t="shared" si="245"/>
        <v>4</v>
      </c>
      <c r="N1596" s="39" t="str">
        <f t="shared" ref="N1596:N1612" si="251">F1596</f>
        <v>Каша молочная рисовая  с маслом сливочным 200/10</v>
      </c>
    </row>
    <row r="1597" spans="1:14" s="1" customFormat="1" ht="11.5" hidden="1" customHeight="1" x14ac:dyDescent="0.35">
      <c r="A1597" s="50">
        <v>628</v>
      </c>
      <c r="B1597" s="51">
        <v>0.1</v>
      </c>
      <c r="C1597" s="51">
        <v>0.03</v>
      </c>
      <c r="D1597" s="51">
        <v>15.28</v>
      </c>
      <c r="E1597" s="50">
        <v>62</v>
      </c>
      <c r="F1597" s="52" t="s">
        <v>241</v>
      </c>
      <c r="G1597" s="53">
        <v>215</v>
      </c>
      <c r="H1597" s="451"/>
      <c r="J1597" s="23" t="e">
        <f>H1597*J1613/H1613</f>
        <v>#DIV/0!</v>
      </c>
      <c r="L1597" s="41">
        <f t="shared" si="250"/>
        <v>8</v>
      </c>
      <c r="M1597" s="39">
        <f t="shared" si="245"/>
        <v>4</v>
      </c>
      <c r="N1597" s="39" t="str">
        <f t="shared" si="251"/>
        <v>Чай с сахаром 200/15</v>
      </c>
    </row>
    <row r="1598" spans="1:14" s="1" customFormat="1" ht="11.5" hidden="1" customHeight="1" x14ac:dyDescent="0.35">
      <c r="A1598" s="54" t="s">
        <v>16</v>
      </c>
      <c r="B1598" s="51">
        <v>3.95</v>
      </c>
      <c r="C1598" s="51">
        <v>0.5</v>
      </c>
      <c r="D1598" s="51">
        <v>24.15</v>
      </c>
      <c r="E1598" s="50">
        <v>118</v>
      </c>
      <c r="F1598" s="52" t="s">
        <v>348</v>
      </c>
      <c r="G1598" s="49">
        <v>50</v>
      </c>
      <c r="H1598" s="451"/>
      <c r="J1598" s="23" t="e">
        <f>H1598*J1613/H1613</f>
        <v>#DIV/0!</v>
      </c>
      <c r="L1598" s="41">
        <f t="shared" si="250"/>
        <v>8</v>
      </c>
      <c r="M1598" s="39">
        <f t="shared" si="245"/>
        <v>4</v>
      </c>
      <c r="N1598" s="39" t="str">
        <f t="shared" si="251"/>
        <v>Батон витаминизированный 50</v>
      </c>
    </row>
    <row r="1599" spans="1:14" s="1" customFormat="1" ht="11.5" hidden="1" customHeight="1" x14ac:dyDescent="0.35">
      <c r="A1599" s="17"/>
      <c r="B1599" s="18"/>
      <c r="C1599" s="18"/>
      <c r="D1599" s="19"/>
      <c r="E1599" s="17"/>
      <c r="F1599" s="20"/>
      <c r="G1599" s="149"/>
      <c r="H1599" s="451"/>
      <c r="J1599" s="23" t="e">
        <f>H1599*J1613/H1613</f>
        <v>#DIV/0!</v>
      </c>
      <c r="L1599" s="41">
        <f t="shared" si="250"/>
        <v>8</v>
      </c>
      <c r="M1599" s="39">
        <f t="shared" si="245"/>
        <v>4</v>
      </c>
      <c r="N1599" s="39">
        <f t="shared" si="251"/>
        <v>0</v>
      </c>
    </row>
    <row r="1600" spans="1:14" s="1" customFormat="1" ht="11.5" hidden="1" customHeight="1" x14ac:dyDescent="0.35">
      <c r="A1600" s="17"/>
      <c r="B1600" s="18"/>
      <c r="C1600" s="18"/>
      <c r="D1600" s="18"/>
      <c r="E1600" s="17"/>
      <c r="F1600" s="20"/>
      <c r="G1600" s="149"/>
      <c r="H1600" s="451"/>
      <c r="J1600" s="23" t="e">
        <f>H1600*J1613/H1613</f>
        <v>#DIV/0!</v>
      </c>
      <c r="L1600" s="41">
        <f t="shared" si="250"/>
        <v>8</v>
      </c>
      <c r="M1600" s="39">
        <f t="shared" si="245"/>
        <v>4</v>
      </c>
      <c r="N1600" s="39">
        <f t="shared" si="251"/>
        <v>0</v>
      </c>
    </row>
    <row r="1601" spans="1:14" s="1" customFormat="1" ht="11.5" hidden="1" customHeight="1" x14ac:dyDescent="0.35">
      <c r="A1601" s="17"/>
      <c r="B1601" s="18"/>
      <c r="C1601" s="18"/>
      <c r="D1601" s="18"/>
      <c r="E1601" s="17"/>
      <c r="F1601" s="20"/>
      <c r="G1601" s="24"/>
      <c r="H1601" s="451"/>
      <c r="J1601" s="23" t="e">
        <f>H1601*J1613/H1613</f>
        <v>#DIV/0!</v>
      </c>
      <c r="L1601" s="41">
        <f t="shared" si="250"/>
        <v>8</v>
      </c>
      <c r="M1601" s="39">
        <f t="shared" si="245"/>
        <v>4</v>
      </c>
      <c r="N1601" s="39">
        <f t="shared" si="251"/>
        <v>0</v>
      </c>
    </row>
    <row r="1602" spans="1:14" s="1" customFormat="1" ht="11.5" hidden="1" customHeight="1" x14ac:dyDescent="0.35">
      <c r="A1602" s="19"/>
      <c r="B1602" s="18"/>
      <c r="C1602" s="18"/>
      <c r="D1602" s="18"/>
      <c r="E1602" s="17"/>
      <c r="F1602" s="20"/>
      <c r="G1602" s="21"/>
      <c r="H1602" s="451"/>
      <c r="J1602" s="23" t="e">
        <f>H1602*J1613/H1613</f>
        <v>#DIV/0!</v>
      </c>
      <c r="L1602" s="41">
        <f t="shared" si="250"/>
        <v>8</v>
      </c>
      <c r="M1602" s="39">
        <f t="shared" si="245"/>
        <v>4</v>
      </c>
      <c r="N1602" s="39">
        <f t="shared" si="251"/>
        <v>0</v>
      </c>
    </row>
    <row r="1603" spans="1:14" s="1" customFormat="1" ht="11.5" hidden="1" customHeight="1" x14ac:dyDescent="0.35">
      <c r="A1603" s="19"/>
      <c r="B1603" s="25"/>
      <c r="C1603" s="25"/>
      <c r="D1603" s="25"/>
      <c r="E1603" s="26"/>
      <c r="F1603" s="27"/>
      <c r="G1603" s="27"/>
      <c r="H1603" s="451"/>
      <c r="J1603" s="23" t="e">
        <f>H1603*J1613/H1613</f>
        <v>#DIV/0!</v>
      </c>
      <c r="L1603" s="41">
        <f t="shared" si="250"/>
        <v>8</v>
      </c>
      <c r="M1603" s="39">
        <f t="shared" si="245"/>
        <v>4</v>
      </c>
      <c r="N1603" s="39">
        <f t="shared" si="251"/>
        <v>0</v>
      </c>
    </row>
    <row r="1604" spans="1:14" s="1" customFormat="1" ht="11.5" hidden="1" customHeight="1" x14ac:dyDescent="0.35">
      <c r="A1604" s="17"/>
      <c r="B1604" s="18"/>
      <c r="C1604" s="18"/>
      <c r="D1604" s="18"/>
      <c r="E1604" s="17"/>
      <c r="F1604" s="20"/>
      <c r="G1604" s="21"/>
      <c r="H1604" s="451"/>
      <c r="J1604" s="23" t="e">
        <f>H1604*J1613/H1613</f>
        <v>#DIV/0!</v>
      </c>
      <c r="L1604" s="41">
        <f t="shared" si="250"/>
        <v>8</v>
      </c>
      <c r="M1604" s="39">
        <f t="shared" si="245"/>
        <v>4</v>
      </c>
      <c r="N1604" s="39">
        <f t="shared" si="251"/>
        <v>0</v>
      </c>
    </row>
    <row r="1605" spans="1:14" s="1" customFormat="1" ht="11.5" hidden="1" customHeight="1" x14ac:dyDescent="0.35">
      <c r="A1605" s="17"/>
      <c r="B1605" s="18"/>
      <c r="C1605" s="18"/>
      <c r="D1605" s="18"/>
      <c r="E1605" s="17"/>
      <c r="F1605" s="20"/>
      <c r="G1605" s="24"/>
      <c r="H1605" s="451"/>
      <c r="J1605" s="23" t="e">
        <f>H1605*J1613/H1613</f>
        <v>#DIV/0!</v>
      </c>
      <c r="L1605" s="41">
        <f t="shared" si="250"/>
        <v>8</v>
      </c>
      <c r="M1605" s="39">
        <f t="shared" si="245"/>
        <v>4</v>
      </c>
      <c r="N1605" s="39">
        <f t="shared" si="251"/>
        <v>0</v>
      </c>
    </row>
    <row r="1606" spans="1:14" s="1" customFormat="1" ht="11.5" hidden="1" customHeight="1" x14ac:dyDescent="0.35">
      <c r="A1606" s="17"/>
      <c r="B1606" s="18"/>
      <c r="C1606" s="18"/>
      <c r="D1606" s="18"/>
      <c r="E1606" s="17"/>
      <c r="F1606" s="20"/>
      <c r="G1606" s="24"/>
      <c r="H1606" s="451"/>
      <c r="J1606" s="23" t="e">
        <f>H1606*J1613/H1613</f>
        <v>#DIV/0!</v>
      </c>
      <c r="L1606" s="41">
        <f t="shared" si="250"/>
        <v>8</v>
      </c>
      <c r="M1606" s="39">
        <f t="shared" si="245"/>
        <v>4</v>
      </c>
      <c r="N1606" s="39">
        <f t="shared" si="251"/>
        <v>0</v>
      </c>
    </row>
    <row r="1607" spans="1:14" s="1" customFormat="1" ht="11.5" hidden="1" customHeight="1" x14ac:dyDescent="0.35">
      <c r="A1607" s="19"/>
      <c r="B1607" s="18"/>
      <c r="C1607" s="18"/>
      <c r="D1607" s="18"/>
      <c r="E1607" s="17"/>
      <c r="F1607" s="20"/>
      <c r="G1607" s="21"/>
      <c r="H1607" s="451"/>
      <c r="J1607" s="23" t="e">
        <f>H1607*J1613/H1613</f>
        <v>#DIV/0!</v>
      </c>
      <c r="L1607" s="41">
        <f t="shared" si="250"/>
        <v>8</v>
      </c>
      <c r="M1607" s="39">
        <f t="shared" si="245"/>
        <v>4</v>
      </c>
      <c r="N1607" s="39">
        <f t="shared" si="251"/>
        <v>0</v>
      </c>
    </row>
    <row r="1608" spans="1:14" s="1" customFormat="1" ht="11.5" hidden="1" customHeight="1" x14ac:dyDescent="0.25">
      <c r="A1608" s="17"/>
      <c r="B1608" s="18"/>
      <c r="C1608" s="18"/>
      <c r="D1608" s="18"/>
      <c r="E1608" s="17"/>
      <c r="F1608" s="28"/>
      <c r="G1608" s="21"/>
      <c r="H1608" s="451"/>
      <c r="J1608" s="23" t="e">
        <f>H1608*J1613/H1613</f>
        <v>#DIV/0!</v>
      </c>
      <c r="L1608" s="41">
        <f t="shared" si="250"/>
        <v>8</v>
      </c>
      <c r="M1608" s="39">
        <f t="shared" si="245"/>
        <v>4</v>
      </c>
      <c r="N1608" s="39">
        <f t="shared" si="251"/>
        <v>0</v>
      </c>
    </row>
    <row r="1609" spans="1:14" s="1" customFormat="1" ht="11.5" hidden="1" customHeight="1" x14ac:dyDescent="0.35">
      <c r="A1609" s="19"/>
      <c r="B1609" s="18"/>
      <c r="C1609" s="18"/>
      <c r="D1609" s="18"/>
      <c r="E1609" s="17"/>
      <c r="F1609" s="20"/>
      <c r="G1609" s="21"/>
      <c r="H1609" s="451"/>
      <c r="J1609" s="23" t="e">
        <f>H1609*J1613/H1613</f>
        <v>#DIV/0!</v>
      </c>
      <c r="L1609" s="41">
        <f t="shared" si="250"/>
        <v>8</v>
      </c>
      <c r="M1609" s="39">
        <f t="shared" si="245"/>
        <v>4</v>
      </c>
      <c r="N1609" s="39">
        <f t="shared" si="251"/>
        <v>0</v>
      </c>
    </row>
    <row r="1610" spans="1:14" s="1" customFormat="1" ht="11.5" hidden="1" customHeight="1" x14ac:dyDescent="0.25">
      <c r="A1610" s="17"/>
      <c r="B1610" s="18"/>
      <c r="C1610" s="18"/>
      <c r="D1610" s="18"/>
      <c r="E1610" s="17"/>
      <c r="F1610" s="28"/>
      <c r="G1610" s="21"/>
      <c r="H1610" s="451"/>
      <c r="J1610" s="23" t="e">
        <f>H1610*J1613/H1613</f>
        <v>#DIV/0!</v>
      </c>
      <c r="L1610" s="41">
        <f t="shared" si="250"/>
        <v>8</v>
      </c>
      <c r="M1610" s="39">
        <f t="shared" si="245"/>
        <v>4</v>
      </c>
      <c r="N1610" s="39">
        <f t="shared" si="251"/>
        <v>0</v>
      </c>
    </row>
    <row r="1611" spans="1:14" s="1" customFormat="1" ht="11.5" hidden="1" customHeight="1" x14ac:dyDescent="0.35">
      <c r="A1611" s="19"/>
      <c r="B1611" s="18"/>
      <c r="C1611" s="18"/>
      <c r="D1611" s="18"/>
      <c r="E1611" s="17"/>
      <c r="F1611" s="20"/>
      <c r="G1611" s="21"/>
      <c r="H1611" s="451"/>
      <c r="J1611" s="23" t="e">
        <f>H1611*J1613/H1613</f>
        <v>#DIV/0!</v>
      </c>
      <c r="L1611" s="41">
        <f t="shared" si="250"/>
        <v>8</v>
      </c>
      <c r="M1611" s="39">
        <f t="shared" si="245"/>
        <v>4</v>
      </c>
      <c r="N1611" s="39">
        <f t="shared" si="251"/>
        <v>0</v>
      </c>
    </row>
    <row r="1612" spans="1:14" s="1" customFormat="1" ht="11.5" hidden="1" customHeight="1" x14ac:dyDescent="0.35">
      <c r="A1612" s="19"/>
      <c r="B1612" s="18"/>
      <c r="C1612" s="18"/>
      <c r="D1612" s="18"/>
      <c r="E1612" s="17"/>
      <c r="F1612" s="20"/>
      <c r="G1612" s="21"/>
      <c r="H1612" s="451"/>
      <c r="J1612" s="23" t="e">
        <f>H1612*J1613/H1613</f>
        <v>#DIV/0!</v>
      </c>
      <c r="L1612" s="41">
        <f t="shared" si="250"/>
        <v>8</v>
      </c>
      <c r="M1612" s="39">
        <f t="shared" si="245"/>
        <v>4</v>
      </c>
      <c r="N1612" s="39">
        <f t="shared" si="251"/>
        <v>0</v>
      </c>
    </row>
    <row r="1613" spans="1:14" s="1" customFormat="1" ht="11.5" hidden="1" customHeight="1" x14ac:dyDescent="0.35">
      <c r="A1613" s="19"/>
      <c r="B1613" s="25">
        <f>SUBTOTAL(9,B1595:B1612)</f>
        <v>0</v>
      </c>
      <c r="C1613" s="25">
        <f t="shared" ref="C1613:E1613" si="252">SUBTOTAL(9,C1595:C1612)</f>
        <v>0</v>
      </c>
      <c r="D1613" s="25">
        <f t="shared" si="252"/>
        <v>0</v>
      </c>
      <c r="E1613" s="26">
        <f t="shared" si="252"/>
        <v>0</v>
      </c>
      <c r="F1613" s="29" t="s">
        <v>18</v>
      </c>
      <c r="G1613" s="27"/>
      <c r="H1613" s="454"/>
      <c r="J1613" s="32">
        <f>D1592</f>
        <v>88</v>
      </c>
      <c r="L1613" s="41">
        <f t="shared" si="250"/>
        <v>8</v>
      </c>
      <c r="M1613" s="39">
        <f t="shared" si="245"/>
        <v>4</v>
      </c>
      <c r="N1613" s="39">
        <v>1</v>
      </c>
    </row>
    <row r="1614" spans="1:14" s="1" customFormat="1" ht="11.5" hidden="1" customHeight="1" x14ac:dyDescent="0.35">
      <c r="A1614" s="33"/>
      <c r="B1614" s="34"/>
      <c r="C1614" s="34"/>
      <c r="D1614" s="34"/>
      <c r="E1614" s="35"/>
      <c r="F1614" s="36"/>
      <c r="G1614" s="37"/>
      <c r="H1614" s="38"/>
      <c r="J1614" s="38"/>
      <c r="L1614" s="41">
        <f t="shared" si="250"/>
        <v>8</v>
      </c>
      <c r="M1614" s="39">
        <f t="shared" si="245"/>
        <v>4</v>
      </c>
      <c r="N1614" s="39">
        <v>1</v>
      </c>
    </row>
    <row r="1615" spans="1:14" ht="21" x14ac:dyDescent="0.35">
      <c r="A1615" s="275"/>
      <c r="B1615" s="275"/>
      <c r="C1615" s="275"/>
      <c r="D1615" s="443">
        <f>х!H$11</f>
        <v>132</v>
      </c>
      <c r="E1615" s="444"/>
      <c r="F1615" s="445" t="str">
        <f>х!I$11</f>
        <v>Абонемент платного питания №3 (Обед 5-11)</v>
      </c>
      <c r="G1615" s="446"/>
      <c r="H1615" s="446"/>
      <c r="I1615" s="270"/>
      <c r="J1615" s="13"/>
      <c r="K1615" s="13"/>
      <c r="L1615" s="289">
        <f>L1592+1</f>
        <v>9</v>
      </c>
      <c r="M1615" s="287">
        <f t="shared" si="245"/>
        <v>4</v>
      </c>
      <c r="N1615" s="287">
        <v>1</v>
      </c>
    </row>
    <row r="1616" spans="1:14" ht="11.5" customHeight="1" x14ac:dyDescent="0.35">
      <c r="A1616" s="437" t="s">
        <v>3</v>
      </c>
      <c r="B1616" s="438" t="s">
        <v>4</v>
      </c>
      <c r="C1616" s="438"/>
      <c r="D1616" s="438"/>
      <c r="E1616" s="439" t="s">
        <v>5</v>
      </c>
      <c r="F1616" s="440" t="s">
        <v>6</v>
      </c>
      <c r="G1616" s="441" t="s">
        <v>7</v>
      </c>
      <c r="H1616" s="442" t="s">
        <v>8</v>
      </c>
      <c r="L1616" s="290">
        <f>L1615</f>
        <v>9</v>
      </c>
      <c r="M1616" s="287">
        <f t="shared" si="245"/>
        <v>4</v>
      </c>
      <c r="N1616" s="287">
        <v>1</v>
      </c>
    </row>
    <row r="1617" spans="1:14" ht="11.5" customHeight="1" x14ac:dyDescent="0.35">
      <c r="A1617" s="437"/>
      <c r="B1617" s="277" t="s">
        <v>9</v>
      </c>
      <c r="C1617" s="278" t="s">
        <v>10</v>
      </c>
      <c r="D1617" s="278" t="s">
        <v>11</v>
      </c>
      <c r="E1617" s="439"/>
      <c r="F1617" s="440"/>
      <c r="G1617" s="441"/>
      <c r="H1617" s="442"/>
      <c r="L1617" s="290">
        <f t="shared" ref="L1617:L1637" si="253">L1616</f>
        <v>9</v>
      </c>
      <c r="M1617" s="287">
        <f t="shared" si="245"/>
        <v>4</v>
      </c>
      <c r="N1617" s="287">
        <v>1</v>
      </c>
    </row>
    <row r="1618" spans="1:14" ht="11.5" customHeight="1" x14ac:dyDescent="0.35">
      <c r="A1618" s="54" t="s">
        <v>275</v>
      </c>
      <c r="B1618" s="51">
        <v>4.3899999999999997</v>
      </c>
      <c r="C1618" s="51">
        <v>6.29</v>
      </c>
      <c r="D1618" s="51">
        <v>9.34</v>
      </c>
      <c r="E1618" s="50">
        <v>119</v>
      </c>
      <c r="F1618" s="268" t="s">
        <v>402</v>
      </c>
      <c r="G1618" s="337">
        <v>210</v>
      </c>
      <c r="H1618" s="449">
        <f>D1615</f>
        <v>132</v>
      </c>
      <c r="J1618" s="23" t="e">
        <f>H1618*J1636/H1636</f>
        <v>#DIV/0!</v>
      </c>
      <c r="L1618" s="290">
        <f t="shared" si="253"/>
        <v>9</v>
      </c>
      <c r="M1618" s="287">
        <f t="shared" si="245"/>
        <v>4</v>
      </c>
      <c r="N1618" s="287" t="str">
        <f>F1618</f>
        <v>Суп-лапша домашняя с птицей 200/10 (СОШ_2018)</v>
      </c>
    </row>
    <row r="1619" spans="1:14" ht="11.5" customHeight="1" x14ac:dyDescent="0.35">
      <c r="A1619" s="54" t="s">
        <v>403</v>
      </c>
      <c r="B1619" s="51">
        <v>10.01</v>
      </c>
      <c r="C1619" s="51">
        <v>25.77</v>
      </c>
      <c r="D1619" s="51">
        <v>14.74</v>
      </c>
      <c r="E1619" s="50">
        <v>324</v>
      </c>
      <c r="F1619" s="268" t="s">
        <v>404</v>
      </c>
      <c r="G1619" s="337">
        <v>150</v>
      </c>
      <c r="H1619" s="450"/>
      <c r="J1619" s="23" t="e">
        <f>H1619*J1636/H1636</f>
        <v>#DIV/0!</v>
      </c>
      <c r="L1619" s="290">
        <f t="shared" si="253"/>
        <v>9</v>
      </c>
      <c r="M1619" s="287">
        <f t="shared" si="245"/>
        <v>4</v>
      </c>
      <c r="N1619" s="287" t="str">
        <f t="shared" ref="N1619:N1635" si="254">F1619</f>
        <v>Рагу из свинины 150 (СОШ_2018)</v>
      </c>
    </row>
    <row r="1620" spans="1:14" ht="11.5" customHeight="1" x14ac:dyDescent="0.35">
      <c r="A1620" s="50">
        <v>376</v>
      </c>
      <c r="B1620" s="51">
        <v>7.0000000000000007E-2</v>
      </c>
      <c r="C1620" s="51">
        <v>0.02</v>
      </c>
      <c r="D1620" s="51">
        <v>15</v>
      </c>
      <c r="E1620" s="50">
        <v>60</v>
      </c>
      <c r="F1620" s="52" t="s">
        <v>115</v>
      </c>
      <c r="G1620" s="148">
        <v>215</v>
      </c>
      <c r="H1620" s="450"/>
      <c r="J1620" s="23" t="e">
        <f>H1620*J1636/H1636</f>
        <v>#DIV/0!</v>
      </c>
      <c r="L1620" s="290">
        <f t="shared" si="253"/>
        <v>9</v>
      </c>
      <c r="M1620" s="287">
        <f t="shared" si="245"/>
        <v>4</v>
      </c>
      <c r="N1620" s="287" t="str">
        <f t="shared" si="254"/>
        <v>Чай с сахаром 200/15 (СОШ_2018)</v>
      </c>
    </row>
    <row r="1621" spans="1:14" ht="11.5" customHeight="1" x14ac:dyDescent="0.35">
      <c r="A1621" s="185" t="s">
        <v>235</v>
      </c>
      <c r="B1621" s="285">
        <v>3.95</v>
      </c>
      <c r="C1621" s="285">
        <v>0.5</v>
      </c>
      <c r="D1621" s="285">
        <v>24.15</v>
      </c>
      <c r="E1621" s="191">
        <v>118</v>
      </c>
      <c r="F1621" s="173" t="s">
        <v>148</v>
      </c>
      <c r="G1621" s="337">
        <v>50</v>
      </c>
      <c r="H1621" s="450"/>
      <c r="J1621" s="23" t="e">
        <f>H1621*J1636/H1636</f>
        <v>#DIV/0!</v>
      </c>
      <c r="L1621" s="290">
        <f t="shared" si="253"/>
        <v>9</v>
      </c>
      <c r="M1621" s="287">
        <f t="shared" si="245"/>
        <v>4</v>
      </c>
      <c r="N1621" s="287" t="str">
        <f t="shared" si="254"/>
        <v>Батон витаминизированный</v>
      </c>
    </row>
    <row r="1622" spans="1:14" ht="11.5" customHeight="1" x14ac:dyDescent="0.35">
      <c r="A1622" s="185" t="s">
        <v>235</v>
      </c>
      <c r="B1622" s="285">
        <v>1.65</v>
      </c>
      <c r="C1622" s="285">
        <v>0.3</v>
      </c>
      <c r="D1622" s="285">
        <v>8.35</v>
      </c>
      <c r="E1622" s="191">
        <v>44</v>
      </c>
      <c r="F1622" s="173" t="s">
        <v>236</v>
      </c>
      <c r="G1622" s="337">
        <v>25</v>
      </c>
      <c r="H1622" s="450"/>
      <c r="J1622" s="23" t="e">
        <f>H1622*J1636/H1636</f>
        <v>#DIV/0!</v>
      </c>
      <c r="L1622" s="290">
        <f t="shared" si="253"/>
        <v>9</v>
      </c>
      <c r="M1622" s="287">
        <f t="shared" si="245"/>
        <v>4</v>
      </c>
      <c r="N1622" s="287" t="str">
        <f t="shared" si="254"/>
        <v xml:space="preserve">Хлеб ржаной </v>
      </c>
    </row>
    <row r="1623" spans="1:14" ht="11.5" customHeight="1" x14ac:dyDescent="0.35">
      <c r="A1623" s="54" t="s">
        <v>417</v>
      </c>
      <c r="B1623" s="51">
        <v>3.63</v>
      </c>
      <c r="C1623" s="51">
        <v>8.06</v>
      </c>
      <c r="D1623" s="51">
        <v>34.93</v>
      </c>
      <c r="E1623" s="50">
        <v>227</v>
      </c>
      <c r="F1623" s="52" t="s">
        <v>409</v>
      </c>
      <c r="G1623" s="147">
        <v>50</v>
      </c>
      <c r="H1623" s="450"/>
      <c r="J1623" s="23" t="e">
        <f>H1623*J1636/H1636</f>
        <v>#DIV/0!</v>
      </c>
      <c r="L1623" s="290">
        <f t="shared" si="253"/>
        <v>9</v>
      </c>
      <c r="M1623" s="287">
        <f t="shared" si="245"/>
        <v>4</v>
      </c>
      <c r="N1623" s="287" t="str">
        <f t="shared" si="254"/>
        <v>Крендель сахарный 50 Тагил (80 шк)</v>
      </c>
    </row>
    <row r="1624" spans="1:14" s="1" customFormat="1" ht="11.5" hidden="1" customHeight="1" x14ac:dyDescent="0.35">
      <c r="A1624" s="17"/>
      <c r="B1624" s="18"/>
      <c r="C1624" s="18"/>
      <c r="D1624" s="18"/>
      <c r="E1624" s="17"/>
      <c r="F1624" s="20"/>
      <c r="G1624" s="150"/>
      <c r="H1624" s="451"/>
      <c r="J1624" s="23" t="e">
        <f>H1624*J1636/H1636</f>
        <v>#DIV/0!</v>
      </c>
      <c r="L1624" s="41">
        <f t="shared" si="253"/>
        <v>9</v>
      </c>
      <c r="M1624" s="39">
        <f t="shared" ref="M1624:M1687" si="255">M1623</f>
        <v>4</v>
      </c>
      <c r="N1624" s="39">
        <f t="shared" si="254"/>
        <v>0</v>
      </c>
    </row>
    <row r="1625" spans="1:14" s="1" customFormat="1" ht="11.5" hidden="1" customHeight="1" x14ac:dyDescent="0.35">
      <c r="A1625" s="19"/>
      <c r="B1625" s="18"/>
      <c r="C1625" s="18"/>
      <c r="D1625" s="18"/>
      <c r="E1625" s="17"/>
      <c r="F1625" s="20"/>
      <c r="G1625" s="149"/>
      <c r="H1625" s="451"/>
      <c r="J1625" s="23" t="e">
        <f>H1625*J1636/H1636</f>
        <v>#DIV/0!</v>
      </c>
      <c r="L1625" s="41">
        <f t="shared" si="253"/>
        <v>9</v>
      </c>
      <c r="M1625" s="39">
        <f t="shared" si="255"/>
        <v>4</v>
      </c>
      <c r="N1625" s="39">
        <f t="shared" si="254"/>
        <v>0</v>
      </c>
    </row>
    <row r="1626" spans="1:14" s="1" customFormat="1" ht="11.5" hidden="1" customHeight="1" x14ac:dyDescent="0.35">
      <c r="A1626" s="19"/>
      <c r="B1626" s="25"/>
      <c r="C1626" s="25"/>
      <c r="D1626" s="25"/>
      <c r="E1626" s="26"/>
      <c r="F1626" s="42"/>
      <c r="G1626" s="142"/>
      <c r="H1626" s="451"/>
      <c r="J1626" s="23" t="e">
        <f>H1626*J1636/H1636</f>
        <v>#DIV/0!</v>
      </c>
      <c r="L1626" s="41">
        <f t="shared" si="253"/>
        <v>9</v>
      </c>
      <c r="M1626" s="39">
        <f t="shared" si="255"/>
        <v>4</v>
      </c>
      <c r="N1626" s="39">
        <f t="shared" si="254"/>
        <v>0</v>
      </c>
    </row>
    <row r="1627" spans="1:14" s="1" customFormat="1" ht="11.5" hidden="1" customHeight="1" x14ac:dyDescent="0.35">
      <c r="A1627" s="17"/>
      <c r="B1627" s="18"/>
      <c r="C1627" s="18"/>
      <c r="D1627" s="18"/>
      <c r="E1627" s="17"/>
      <c r="F1627" s="20"/>
      <c r="G1627" s="149"/>
      <c r="H1627" s="451"/>
      <c r="J1627" s="23" t="e">
        <f>H1627*J1636/H1636</f>
        <v>#DIV/0!</v>
      </c>
      <c r="L1627" s="41">
        <f t="shared" si="253"/>
        <v>9</v>
      </c>
      <c r="M1627" s="39">
        <f t="shared" si="255"/>
        <v>4</v>
      </c>
      <c r="N1627" s="39">
        <f t="shared" si="254"/>
        <v>0</v>
      </c>
    </row>
    <row r="1628" spans="1:14" s="1" customFormat="1" ht="11.5" hidden="1" customHeight="1" x14ac:dyDescent="0.35">
      <c r="A1628" s="17"/>
      <c r="B1628" s="18"/>
      <c r="C1628" s="18"/>
      <c r="D1628" s="18"/>
      <c r="E1628" s="17"/>
      <c r="F1628" s="20"/>
      <c r="G1628" s="24"/>
      <c r="H1628" s="451"/>
      <c r="J1628" s="23" t="e">
        <f>H1628*J1636/H1636</f>
        <v>#DIV/0!</v>
      </c>
      <c r="L1628" s="41">
        <f t="shared" si="253"/>
        <v>9</v>
      </c>
      <c r="M1628" s="39">
        <f t="shared" si="255"/>
        <v>4</v>
      </c>
      <c r="N1628" s="39">
        <f t="shared" si="254"/>
        <v>0</v>
      </c>
    </row>
    <row r="1629" spans="1:14" s="1" customFormat="1" ht="11.5" hidden="1" customHeight="1" x14ac:dyDescent="0.35">
      <c r="A1629" s="17"/>
      <c r="B1629" s="18"/>
      <c r="C1629" s="18"/>
      <c r="D1629" s="18"/>
      <c r="E1629" s="17"/>
      <c r="F1629" s="20"/>
      <c r="G1629" s="24"/>
      <c r="H1629" s="451"/>
      <c r="J1629" s="23" t="e">
        <f>H1629*J1636/H1636</f>
        <v>#DIV/0!</v>
      </c>
      <c r="L1629" s="41">
        <f t="shared" si="253"/>
        <v>9</v>
      </c>
      <c r="M1629" s="39">
        <f t="shared" si="255"/>
        <v>4</v>
      </c>
      <c r="N1629" s="39">
        <f t="shared" si="254"/>
        <v>0</v>
      </c>
    </row>
    <row r="1630" spans="1:14" s="1" customFormat="1" ht="11.5" hidden="1" customHeight="1" x14ac:dyDescent="0.35">
      <c r="A1630" s="19"/>
      <c r="B1630" s="18"/>
      <c r="C1630" s="18"/>
      <c r="D1630" s="18"/>
      <c r="E1630" s="17"/>
      <c r="F1630" s="20"/>
      <c r="G1630" s="21"/>
      <c r="H1630" s="451"/>
      <c r="J1630" s="23" t="e">
        <f>H1630*J1636/H1636</f>
        <v>#DIV/0!</v>
      </c>
      <c r="L1630" s="41">
        <f t="shared" si="253"/>
        <v>9</v>
      </c>
      <c r="M1630" s="39">
        <f t="shared" si="255"/>
        <v>4</v>
      </c>
      <c r="N1630" s="39">
        <f t="shared" si="254"/>
        <v>0</v>
      </c>
    </row>
    <row r="1631" spans="1:14" s="1" customFormat="1" ht="11.5" hidden="1" customHeight="1" x14ac:dyDescent="0.25">
      <c r="A1631" s="17"/>
      <c r="B1631" s="18"/>
      <c r="C1631" s="18"/>
      <c r="D1631" s="18"/>
      <c r="E1631" s="17"/>
      <c r="F1631" s="28"/>
      <c r="G1631" s="21"/>
      <c r="H1631" s="451"/>
      <c r="J1631" s="23" t="e">
        <f>H1631*J1636/H1636</f>
        <v>#DIV/0!</v>
      </c>
      <c r="L1631" s="41">
        <f t="shared" si="253"/>
        <v>9</v>
      </c>
      <c r="M1631" s="39">
        <f t="shared" si="255"/>
        <v>4</v>
      </c>
      <c r="N1631" s="39">
        <f t="shared" si="254"/>
        <v>0</v>
      </c>
    </row>
    <row r="1632" spans="1:14" s="1" customFormat="1" ht="11.5" hidden="1" customHeight="1" x14ac:dyDescent="0.35">
      <c r="A1632" s="19"/>
      <c r="B1632" s="18"/>
      <c r="C1632" s="18"/>
      <c r="D1632" s="18"/>
      <c r="E1632" s="17"/>
      <c r="F1632" s="20"/>
      <c r="G1632" s="21"/>
      <c r="H1632" s="451"/>
      <c r="J1632" s="23" t="e">
        <f>H1632*J1636/H1636</f>
        <v>#DIV/0!</v>
      </c>
      <c r="L1632" s="41">
        <f t="shared" si="253"/>
        <v>9</v>
      </c>
      <c r="M1632" s="39">
        <f t="shared" si="255"/>
        <v>4</v>
      </c>
      <c r="N1632" s="39">
        <f t="shared" si="254"/>
        <v>0</v>
      </c>
    </row>
    <row r="1633" spans="1:14" s="1" customFormat="1" ht="11.5" hidden="1" customHeight="1" x14ac:dyDescent="0.25">
      <c r="A1633" s="17"/>
      <c r="B1633" s="18"/>
      <c r="C1633" s="18"/>
      <c r="D1633" s="18"/>
      <c r="E1633" s="17"/>
      <c r="F1633" s="28"/>
      <c r="G1633" s="21"/>
      <c r="H1633" s="451"/>
      <c r="J1633" s="23" t="e">
        <f>H1633*J1636/H1636</f>
        <v>#DIV/0!</v>
      </c>
      <c r="L1633" s="41">
        <f t="shared" si="253"/>
        <v>9</v>
      </c>
      <c r="M1633" s="39">
        <f t="shared" si="255"/>
        <v>4</v>
      </c>
      <c r="N1633" s="39">
        <f t="shared" si="254"/>
        <v>0</v>
      </c>
    </row>
    <row r="1634" spans="1:14" s="1" customFormat="1" ht="11.5" hidden="1" customHeight="1" x14ac:dyDescent="0.35">
      <c r="A1634" s="19"/>
      <c r="B1634" s="18"/>
      <c r="C1634" s="18"/>
      <c r="D1634" s="18"/>
      <c r="E1634" s="17"/>
      <c r="F1634" s="20"/>
      <c r="G1634" s="21"/>
      <c r="H1634" s="451"/>
      <c r="J1634" s="23" t="e">
        <f>H1634*J1636/H1636</f>
        <v>#DIV/0!</v>
      </c>
      <c r="L1634" s="41">
        <f t="shared" si="253"/>
        <v>9</v>
      </c>
      <c r="M1634" s="39">
        <f t="shared" si="255"/>
        <v>4</v>
      </c>
      <c r="N1634" s="39">
        <f t="shared" si="254"/>
        <v>0</v>
      </c>
    </row>
    <row r="1635" spans="1:14" s="1" customFormat="1" ht="11.5" hidden="1" customHeight="1" x14ac:dyDescent="0.35">
      <c r="A1635" s="19"/>
      <c r="B1635" s="18"/>
      <c r="C1635" s="18"/>
      <c r="D1635" s="18"/>
      <c r="E1635" s="17"/>
      <c r="F1635" s="20"/>
      <c r="G1635" s="21"/>
      <c r="H1635" s="451"/>
      <c r="J1635" s="23" t="e">
        <f>H1635*J1636/H1636</f>
        <v>#DIV/0!</v>
      </c>
      <c r="L1635" s="41">
        <f t="shared" si="253"/>
        <v>9</v>
      </c>
      <c r="M1635" s="39">
        <f t="shared" si="255"/>
        <v>4</v>
      </c>
      <c r="N1635" s="39">
        <f t="shared" si="254"/>
        <v>0</v>
      </c>
    </row>
    <row r="1636" spans="1:14" ht="11.5" customHeight="1" x14ac:dyDescent="0.35">
      <c r="A1636" s="291"/>
      <c r="B1636" s="292">
        <f>SUBTOTAL(9,B1618:B1635)</f>
        <v>23.699999999999996</v>
      </c>
      <c r="C1636" s="292">
        <f t="shared" ref="C1636:E1636" si="256">SUBTOTAL(9,C1618:C1635)</f>
        <v>40.940000000000005</v>
      </c>
      <c r="D1636" s="292">
        <f t="shared" si="256"/>
        <v>106.50999999999999</v>
      </c>
      <c r="E1636" s="293">
        <f t="shared" si="256"/>
        <v>892</v>
      </c>
      <c r="F1636" s="294" t="s">
        <v>18</v>
      </c>
      <c r="G1636" s="382"/>
      <c r="H1636" s="452"/>
      <c r="J1636" s="32">
        <f>D1615</f>
        <v>132</v>
      </c>
      <c r="L1636" s="290">
        <f t="shared" si="253"/>
        <v>9</v>
      </c>
      <c r="M1636" s="287">
        <f t="shared" si="255"/>
        <v>4</v>
      </c>
      <c r="N1636" s="287">
        <v>1</v>
      </c>
    </row>
    <row r="1637" spans="1:14" ht="6.75" customHeight="1" x14ac:dyDescent="0.35">
      <c r="A1637" s="297"/>
      <c r="B1637" s="298"/>
      <c r="C1637" s="298"/>
      <c r="D1637" s="298"/>
      <c r="E1637" s="299"/>
      <c r="F1637" s="300"/>
      <c r="G1637" s="301"/>
      <c r="H1637" s="302"/>
      <c r="J1637" s="38"/>
      <c r="L1637" s="290">
        <f t="shared" si="253"/>
        <v>9</v>
      </c>
      <c r="M1637" s="287">
        <f t="shared" si="255"/>
        <v>4</v>
      </c>
      <c r="N1637" s="287">
        <v>1</v>
      </c>
    </row>
    <row r="1638" spans="1:14" s="1" customFormat="1" ht="21" hidden="1" x14ac:dyDescent="0.35">
      <c r="A1638" s="14"/>
      <c r="B1638" s="14"/>
      <c r="C1638" s="14"/>
      <c r="D1638" s="427">
        <f>х!H$12</f>
        <v>125</v>
      </c>
      <c r="E1638" s="428"/>
      <c r="F1638" s="429" t="str">
        <f>х!I$12</f>
        <v>Абонемент платного питания №4 (СОШ № 9 (5-11))</v>
      </c>
      <c r="G1638" s="430"/>
      <c r="H1638" s="430"/>
      <c r="I1638" s="13"/>
      <c r="J1638" s="13"/>
      <c r="K1638" s="13"/>
      <c r="L1638" s="40">
        <f>L1615+1</f>
        <v>10</v>
      </c>
      <c r="M1638" s="39">
        <f t="shared" si="255"/>
        <v>4</v>
      </c>
      <c r="N1638" s="39">
        <v>1</v>
      </c>
    </row>
    <row r="1639" spans="1:14" s="1" customFormat="1" ht="11.5" hidden="1" customHeight="1" x14ac:dyDescent="0.35">
      <c r="A1639" s="431" t="s">
        <v>3</v>
      </c>
      <c r="B1639" s="432" t="s">
        <v>4</v>
      </c>
      <c r="C1639" s="432"/>
      <c r="D1639" s="432"/>
      <c r="E1639" s="433" t="s">
        <v>5</v>
      </c>
      <c r="F1639" s="434" t="s">
        <v>6</v>
      </c>
      <c r="G1639" s="435" t="s">
        <v>7</v>
      </c>
      <c r="H1639" s="436" t="s">
        <v>8</v>
      </c>
      <c r="L1639" s="41">
        <f>L1638</f>
        <v>10</v>
      </c>
      <c r="M1639" s="39">
        <f t="shared" si="255"/>
        <v>4</v>
      </c>
      <c r="N1639" s="39">
        <v>1</v>
      </c>
    </row>
    <row r="1640" spans="1:14" s="1" customFormat="1" ht="11.5" hidden="1" customHeight="1" x14ac:dyDescent="0.35">
      <c r="A1640" s="431"/>
      <c r="B1640" s="15" t="s">
        <v>9</v>
      </c>
      <c r="C1640" s="16" t="s">
        <v>10</v>
      </c>
      <c r="D1640" s="16" t="s">
        <v>11</v>
      </c>
      <c r="E1640" s="433"/>
      <c r="F1640" s="434"/>
      <c r="G1640" s="435"/>
      <c r="H1640" s="436"/>
      <c r="L1640" s="41">
        <f t="shared" ref="L1640:L1660" si="257">L1639</f>
        <v>10</v>
      </c>
      <c r="M1640" s="39">
        <f t="shared" si="255"/>
        <v>4</v>
      </c>
      <c r="N1640" s="39">
        <v>1</v>
      </c>
    </row>
    <row r="1641" spans="1:14" s="1" customFormat="1" ht="11.5" hidden="1" customHeight="1" x14ac:dyDescent="0.35">
      <c r="A1641" s="50">
        <v>478</v>
      </c>
      <c r="B1641" s="51">
        <v>11.9</v>
      </c>
      <c r="C1641" s="51">
        <v>17.97</v>
      </c>
      <c r="D1641" s="51">
        <v>26.14</v>
      </c>
      <c r="E1641" s="50">
        <v>315</v>
      </c>
      <c r="F1641" s="52" t="s">
        <v>336</v>
      </c>
      <c r="G1641" s="147">
        <v>150</v>
      </c>
      <c r="H1641" s="453">
        <f>D1638</f>
        <v>125</v>
      </c>
      <c r="J1641" s="23" t="e">
        <f>H1641*J1659/H1659</f>
        <v>#DIV/0!</v>
      </c>
      <c r="L1641" s="41">
        <f t="shared" si="257"/>
        <v>10</v>
      </c>
      <c r="M1641" s="39">
        <f t="shared" si="255"/>
        <v>4</v>
      </c>
      <c r="N1641" s="39" t="str">
        <f>F1641</f>
        <v>Запеканка картофельная с мясом 150</v>
      </c>
    </row>
    <row r="1642" spans="1:14" s="1" customFormat="1" ht="11.5" hidden="1" customHeight="1" x14ac:dyDescent="0.35">
      <c r="A1642" s="50">
        <v>628</v>
      </c>
      <c r="B1642" s="51">
        <v>0.1</v>
      </c>
      <c r="C1642" s="51">
        <v>0.03</v>
      </c>
      <c r="D1642" s="51">
        <v>15.28</v>
      </c>
      <c r="E1642" s="50">
        <v>62</v>
      </c>
      <c r="F1642" s="52" t="s">
        <v>241</v>
      </c>
      <c r="G1642" s="148">
        <v>215</v>
      </c>
      <c r="H1642" s="451"/>
      <c r="J1642" s="23" t="e">
        <f>H1642*J1659/H1659</f>
        <v>#DIV/0!</v>
      </c>
      <c r="L1642" s="41">
        <f t="shared" si="257"/>
        <v>10</v>
      </c>
      <c r="M1642" s="39">
        <f t="shared" si="255"/>
        <v>4</v>
      </c>
      <c r="N1642" s="39" t="str">
        <f t="shared" ref="N1642:N1658" si="258">F1642</f>
        <v>Чай с сахаром 200/15</v>
      </c>
    </row>
    <row r="1643" spans="1:14" s="1" customFormat="1" ht="11.5" hidden="1" customHeight="1" x14ac:dyDescent="0.35">
      <c r="A1643" s="54" t="s">
        <v>127</v>
      </c>
      <c r="B1643" s="51">
        <v>3.63</v>
      </c>
      <c r="C1643" s="51">
        <v>8.06</v>
      </c>
      <c r="D1643" s="51">
        <v>34.93</v>
      </c>
      <c r="E1643" s="50">
        <v>227</v>
      </c>
      <c r="F1643" s="52" t="s">
        <v>128</v>
      </c>
      <c r="G1643" s="147">
        <v>50</v>
      </c>
      <c r="H1643" s="451"/>
      <c r="J1643" s="23" t="e">
        <f>H1643*J1659/H1659</f>
        <v>#DIV/0!</v>
      </c>
      <c r="L1643" s="41">
        <f t="shared" si="257"/>
        <v>10</v>
      </c>
      <c r="M1643" s="39">
        <f t="shared" si="255"/>
        <v>4</v>
      </c>
      <c r="N1643" s="39" t="str">
        <f t="shared" si="258"/>
        <v>Крендель сахарный 50</v>
      </c>
    </row>
    <row r="1644" spans="1:14" s="1" customFormat="1" ht="11.5" hidden="1" customHeight="1" x14ac:dyDescent="0.35">
      <c r="A1644" s="54" t="s">
        <v>16</v>
      </c>
      <c r="B1644" s="51">
        <v>1.65</v>
      </c>
      <c r="C1644" s="51">
        <v>0.3</v>
      </c>
      <c r="D1644" s="51">
        <v>8.35</v>
      </c>
      <c r="E1644" s="50">
        <v>44</v>
      </c>
      <c r="F1644" s="52" t="s">
        <v>17</v>
      </c>
      <c r="G1644" s="147">
        <v>25</v>
      </c>
      <c r="H1644" s="451"/>
      <c r="J1644" s="23" t="e">
        <f>H1644*J1659/H1659</f>
        <v>#DIV/0!</v>
      </c>
      <c r="L1644" s="41">
        <f t="shared" si="257"/>
        <v>10</v>
      </c>
      <c r="M1644" s="39">
        <f t="shared" si="255"/>
        <v>4</v>
      </c>
      <c r="N1644" s="39" t="str">
        <f t="shared" si="258"/>
        <v>Хлеб  ржаной 25</v>
      </c>
    </row>
    <row r="1645" spans="1:14" s="1" customFormat="1" ht="11.5" hidden="1" customHeight="1" x14ac:dyDescent="0.35">
      <c r="A1645" s="17"/>
      <c r="B1645" s="18"/>
      <c r="C1645" s="18"/>
      <c r="D1645" s="19"/>
      <c r="E1645" s="17"/>
      <c r="F1645" s="20"/>
      <c r="G1645" s="149"/>
      <c r="H1645" s="451"/>
      <c r="J1645" s="23" t="e">
        <f>H1645*J1659/H1659</f>
        <v>#DIV/0!</v>
      </c>
      <c r="L1645" s="41">
        <f t="shared" si="257"/>
        <v>10</v>
      </c>
      <c r="M1645" s="39">
        <f t="shared" si="255"/>
        <v>4</v>
      </c>
      <c r="N1645" s="39">
        <f t="shared" si="258"/>
        <v>0</v>
      </c>
    </row>
    <row r="1646" spans="1:14" s="1" customFormat="1" ht="11.5" hidden="1" customHeight="1" x14ac:dyDescent="0.35">
      <c r="A1646" s="17"/>
      <c r="B1646" s="18"/>
      <c r="C1646" s="18"/>
      <c r="D1646" s="18"/>
      <c r="E1646" s="17"/>
      <c r="F1646" s="20"/>
      <c r="G1646" s="149"/>
      <c r="H1646" s="451"/>
      <c r="J1646" s="23" t="e">
        <f>H1646*J1659/H1659</f>
        <v>#DIV/0!</v>
      </c>
      <c r="L1646" s="41">
        <f t="shared" si="257"/>
        <v>10</v>
      </c>
      <c r="M1646" s="39">
        <f t="shared" si="255"/>
        <v>4</v>
      </c>
      <c r="N1646" s="39">
        <f t="shared" si="258"/>
        <v>0</v>
      </c>
    </row>
    <row r="1647" spans="1:14" s="1" customFormat="1" ht="11.5" hidden="1" customHeight="1" x14ac:dyDescent="0.35">
      <c r="A1647" s="17"/>
      <c r="B1647" s="18"/>
      <c r="C1647" s="18"/>
      <c r="D1647" s="18"/>
      <c r="E1647" s="17"/>
      <c r="F1647" s="20"/>
      <c r="G1647" s="24"/>
      <c r="H1647" s="451"/>
      <c r="J1647" s="23" t="e">
        <f>H1647*J1659/H1659</f>
        <v>#DIV/0!</v>
      </c>
      <c r="L1647" s="41">
        <f t="shared" si="257"/>
        <v>10</v>
      </c>
      <c r="M1647" s="39">
        <f t="shared" si="255"/>
        <v>4</v>
      </c>
      <c r="N1647" s="39">
        <f t="shared" si="258"/>
        <v>0</v>
      </c>
    </row>
    <row r="1648" spans="1:14" s="1" customFormat="1" ht="11.5" hidden="1" customHeight="1" x14ac:dyDescent="0.35">
      <c r="A1648" s="19"/>
      <c r="B1648" s="18"/>
      <c r="C1648" s="18"/>
      <c r="D1648" s="18"/>
      <c r="E1648" s="17"/>
      <c r="F1648" s="20"/>
      <c r="G1648" s="21"/>
      <c r="H1648" s="451"/>
      <c r="J1648" s="23" t="e">
        <f>H1648*J1659/H1659</f>
        <v>#DIV/0!</v>
      </c>
      <c r="L1648" s="41">
        <f t="shared" si="257"/>
        <v>10</v>
      </c>
      <c r="M1648" s="39">
        <f t="shared" si="255"/>
        <v>4</v>
      </c>
      <c r="N1648" s="39">
        <f t="shared" si="258"/>
        <v>0</v>
      </c>
    </row>
    <row r="1649" spans="1:14" s="1" customFormat="1" ht="11.5" hidden="1" customHeight="1" x14ac:dyDescent="0.35">
      <c r="A1649" s="19"/>
      <c r="B1649" s="25"/>
      <c r="C1649" s="25"/>
      <c r="D1649" s="25"/>
      <c r="E1649" s="26"/>
      <c r="F1649" s="27"/>
      <c r="G1649" s="27"/>
      <c r="H1649" s="451"/>
      <c r="J1649" s="23" t="e">
        <f>H1649*J1659/H1659</f>
        <v>#DIV/0!</v>
      </c>
      <c r="L1649" s="41">
        <f t="shared" si="257"/>
        <v>10</v>
      </c>
      <c r="M1649" s="39">
        <f t="shared" si="255"/>
        <v>4</v>
      </c>
      <c r="N1649" s="39">
        <f t="shared" si="258"/>
        <v>0</v>
      </c>
    </row>
    <row r="1650" spans="1:14" s="1" customFormat="1" ht="11.5" hidden="1" customHeight="1" x14ac:dyDescent="0.35">
      <c r="A1650" s="17"/>
      <c r="B1650" s="18"/>
      <c r="C1650" s="18"/>
      <c r="D1650" s="18"/>
      <c r="E1650" s="17"/>
      <c r="F1650" s="20"/>
      <c r="G1650" s="21"/>
      <c r="H1650" s="451"/>
      <c r="J1650" s="23" t="e">
        <f>H1650*J1659/H1659</f>
        <v>#DIV/0!</v>
      </c>
      <c r="L1650" s="41">
        <f t="shared" si="257"/>
        <v>10</v>
      </c>
      <c r="M1650" s="39">
        <f t="shared" si="255"/>
        <v>4</v>
      </c>
      <c r="N1650" s="39">
        <f t="shared" si="258"/>
        <v>0</v>
      </c>
    </row>
    <row r="1651" spans="1:14" s="1" customFormat="1" ht="11.5" hidden="1" customHeight="1" x14ac:dyDescent="0.35">
      <c r="A1651" s="17"/>
      <c r="B1651" s="18"/>
      <c r="C1651" s="18"/>
      <c r="D1651" s="18"/>
      <c r="E1651" s="17"/>
      <c r="F1651" s="20"/>
      <c r="G1651" s="24"/>
      <c r="H1651" s="451"/>
      <c r="J1651" s="23" t="e">
        <f>H1651*J1659/H1659</f>
        <v>#DIV/0!</v>
      </c>
      <c r="L1651" s="41">
        <f t="shared" si="257"/>
        <v>10</v>
      </c>
      <c r="M1651" s="39">
        <f t="shared" si="255"/>
        <v>4</v>
      </c>
      <c r="N1651" s="39">
        <f t="shared" si="258"/>
        <v>0</v>
      </c>
    </row>
    <row r="1652" spans="1:14" s="1" customFormat="1" ht="11.5" hidden="1" customHeight="1" x14ac:dyDescent="0.35">
      <c r="A1652" s="17"/>
      <c r="B1652" s="18"/>
      <c r="C1652" s="18"/>
      <c r="D1652" s="18"/>
      <c r="E1652" s="17"/>
      <c r="F1652" s="20"/>
      <c r="G1652" s="24"/>
      <c r="H1652" s="451"/>
      <c r="J1652" s="23" t="e">
        <f>H1652*J1659/H1659</f>
        <v>#DIV/0!</v>
      </c>
      <c r="L1652" s="41">
        <f t="shared" si="257"/>
        <v>10</v>
      </c>
      <c r="M1652" s="39">
        <f t="shared" si="255"/>
        <v>4</v>
      </c>
      <c r="N1652" s="39">
        <f t="shared" si="258"/>
        <v>0</v>
      </c>
    </row>
    <row r="1653" spans="1:14" s="1" customFormat="1" ht="11.5" hidden="1" customHeight="1" x14ac:dyDescent="0.35">
      <c r="A1653" s="19"/>
      <c r="B1653" s="18"/>
      <c r="C1653" s="18"/>
      <c r="D1653" s="18"/>
      <c r="E1653" s="17"/>
      <c r="F1653" s="20"/>
      <c r="G1653" s="21"/>
      <c r="H1653" s="451"/>
      <c r="J1653" s="23" t="e">
        <f>H1653*J1659/H1659</f>
        <v>#DIV/0!</v>
      </c>
      <c r="L1653" s="41">
        <f t="shared" si="257"/>
        <v>10</v>
      </c>
      <c r="M1653" s="39">
        <f t="shared" si="255"/>
        <v>4</v>
      </c>
      <c r="N1653" s="39">
        <f t="shared" si="258"/>
        <v>0</v>
      </c>
    </row>
    <row r="1654" spans="1:14" s="1" customFormat="1" ht="11.5" hidden="1" customHeight="1" x14ac:dyDescent="0.25">
      <c r="A1654" s="17"/>
      <c r="B1654" s="18"/>
      <c r="C1654" s="18"/>
      <c r="D1654" s="18"/>
      <c r="E1654" s="17"/>
      <c r="F1654" s="28"/>
      <c r="G1654" s="21"/>
      <c r="H1654" s="451"/>
      <c r="J1654" s="23" t="e">
        <f>H1654*J1659/H1659</f>
        <v>#DIV/0!</v>
      </c>
      <c r="L1654" s="41">
        <f t="shared" si="257"/>
        <v>10</v>
      </c>
      <c r="M1654" s="39">
        <f t="shared" si="255"/>
        <v>4</v>
      </c>
      <c r="N1654" s="39">
        <f t="shared" si="258"/>
        <v>0</v>
      </c>
    </row>
    <row r="1655" spans="1:14" s="1" customFormat="1" ht="11.5" hidden="1" customHeight="1" x14ac:dyDescent="0.35">
      <c r="A1655" s="19"/>
      <c r="B1655" s="18"/>
      <c r="C1655" s="18"/>
      <c r="D1655" s="18"/>
      <c r="E1655" s="17"/>
      <c r="F1655" s="20"/>
      <c r="G1655" s="21"/>
      <c r="H1655" s="451"/>
      <c r="J1655" s="23" t="e">
        <f>H1655*J1659/H1659</f>
        <v>#DIV/0!</v>
      </c>
      <c r="L1655" s="41">
        <f t="shared" si="257"/>
        <v>10</v>
      </c>
      <c r="M1655" s="39">
        <f t="shared" si="255"/>
        <v>4</v>
      </c>
      <c r="N1655" s="39">
        <f t="shared" si="258"/>
        <v>0</v>
      </c>
    </row>
    <row r="1656" spans="1:14" s="1" customFormat="1" ht="11.5" hidden="1" customHeight="1" x14ac:dyDescent="0.25">
      <c r="A1656" s="17"/>
      <c r="B1656" s="18"/>
      <c r="C1656" s="18"/>
      <c r="D1656" s="18"/>
      <c r="E1656" s="17"/>
      <c r="F1656" s="28"/>
      <c r="G1656" s="21"/>
      <c r="H1656" s="451"/>
      <c r="J1656" s="23" t="e">
        <f>H1656*J1659/H1659</f>
        <v>#DIV/0!</v>
      </c>
      <c r="L1656" s="41">
        <f t="shared" si="257"/>
        <v>10</v>
      </c>
      <c r="M1656" s="39">
        <f t="shared" si="255"/>
        <v>4</v>
      </c>
      <c r="N1656" s="39">
        <f t="shared" si="258"/>
        <v>0</v>
      </c>
    </row>
    <row r="1657" spans="1:14" s="1" customFormat="1" ht="11.5" hidden="1" customHeight="1" x14ac:dyDescent="0.35">
      <c r="A1657" s="19"/>
      <c r="B1657" s="18"/>
      <c r="C1657" s="18"/>
      <c r="D1657" s="18"/>
      <c r="E1657" s="17"/>
      <c r="F1657" s="20"/>
      <c r="G1657" s="21"/>
      <c r="H1657" s="451"/>
      <c r="J1657" s="23" t="e">
        <f>H1657*J1659/H1659</f>
        <v>#DIV/0!</v>
      </c>
      <c r="L1657" s="41">
        <f t="shared" si="257"/>
        <v>10</v>
      </c>
      <c r="M1657" s="39">
        <f t="shared" si="255"/>
        <v>4</v>
      </c>
      <c r="N1657" s="39">
        <f t="shared" si="258"/>
        <v>0</v>
      </c>
    </row>
    <row r="1658" spans="1:14" s="1" customFormat="1" ht="11.5" hidden="1" customHeight="1" x14ac:dyDescent="0.35">
      <c r="A1658" s="19"/>
      <c r="B1658" s="18"/>
      <c r="C1658" s="18"/>
      <c r="D1658" s="18"/>
      <c r="E1658" s="17"/>
      <c r="F1658" s="20"/>
      <c r="G1658" s="21"/>
      <c r="H1658" s="451"/>
      <c r="J1658" s="23" t="e">
        <f>H1658*J1659/H1659</f>
        <v>#DIV/0!</v>
      </c>
      <c r="L1658" s="41">
        <f t="shared" si="257"/>
        <v>10</v>
      </c>
      <c r="M1658" s="39">
        <f t="shared" si="255"/>
        <v>4</v>
      </c>
      <c r="N1658" s="39">
        <f t="shared" si="258"/>
        <v>0</v>
      </c>
    </row>
    <row r="1659" spans="1:14" s="1" customFormat="1" ht="11.5" hidden="1" customHeight="1" x14ac:dyDescent="0.35">
      <c r="A1659" s="19"/>
      <c r="B1659" s="25">
        <f>SUBTOTAL(9,B1641:B1658)</f>
        <v>0</v>
      </c>
      <c r="C1659" s="25">
        <f t="shared" ref="C1659:E1659" si="259">SUBTOTAL(9,C1641:C1658)</f>
        <v>0</v>
      </c>
      <c r="D1659" s="25">
        <f t="shared" si="259"/>
        <v>0</v>
      </c>
      <c r="E1659" s="26">
        <f t="shared" si="259"/>
        <v>0</v>
      </c>
      <c r="F1659" s="29" t="s">
        <v>18</v>
      </c>
      <c r="G1659" s="27"/>
      <c r="H1659" s="454"/>
      <c r="J1659" s="32">
        <f>D1638</f>
        <v>125</v>
      </c>
      <c r="L1659" s="41">
        <f t="shared" si="257"/>
        <v>10</v>
      </c>
      <c r="M1659" s="39">
        <f t="shared" si="255"/>
        <v>4</v>
      </c>
      <c r="N1659" s="39">
        <v>1</v>
      </c>
    </row>
    <row r="1660" spans="1:14" s="1" customFormat="1" ht="11.5" hidden="1" customHeight="1" x14ac:dyDescent="0.35">
      <c r="A1660" s="33"/>
      <c r="B1660" s="34"/>
      <c r="C1660" s="34"/>
      <c r="D1660" s="34"/>
      <c r="E1660" s="35"/>
      <c r="F1660" s="36"/>
      <c r="G1660" s="37"/>
      <c r="H1660" s="38"/>
      <c r="J1660" s="38"/>
      <c r="L1660" s="41">
        <f t="shared" si="257"/>
        <v>10</v>
      </c>
      <c r="M1660" s="39">
        <f t="shared" si="255"/>
        <v>4</v>
      </c>
      <c r="N1660" s="39">
        <v>1</v>
      </c>
    </row>
    <row r="1661" spans="1:14" s="1" customFormat="1" ht="21" hidden="1" x14ac:dyDescent="0.35">
      <c r="A1661" s="14"/>
      <c r="B1661" s="14"/>
      <c r="C1661" s="14"/>
      <c r="D1661" s="427">
        <f>х!H$13</f>
        <v>79</v>
      </c>
      <c r="E1661" s="428"/>
      <c r="F1661" s="429" t="str">
        <f>х!I$13</f>
        <v>Абонемент платного питания №5 (Обед 5-11)</v>
      </c>
      <c r="G1661" s="430"/>
      <c r="H1661" s="430"/>
      <c r="I1661" s="13"/>
      <c r="J1661" s="13"/>
      <c r="K1661" s="13"/>
      <c r="L1661" s="40">
        <f>L1638+1</f>
        <v>11</v>
      </c>
      <c r="M1661" s="39">
        <f t="shared" si="255"/>
        <v>4</v>
      </c>
      <c r="N1661" s="39">
        <v>1</v>
      </c>
    </row>
    <row r="1662" spans="1:14" s="1" customFormat="1" ht="11.5" hidden="1" customHeight="1" x14ac:dyDescent="0.35">
      <c r="A1662" s="431" t="s">
        <v>3</v>
      </c>
      <c r="B1662" s="432" t="s">
        <v>4</v>
      </c>
      <c r="C1662" s="432"/>
      <c r="D1662" s="432"/>
      <c r="E1662" s="433" t="s">
        <v>5</v>
      </c>
      <c r="F1662" s="434" t="s">
        <v>6</v>
      </c>
      <c r="G1662" s="435" t="s">
        <v>7</v>
      </c>
      <c r="H1662" s="436" t="s">
        <v>8</v>
      </c>
      <c r="L1662" s="41">
        <f>L1661</f>
        <v>11</v>
      </c>
      <c r="M1662" s="39">
        <f t="shared" si="255"/>
        <v>4</v>
      </c>
      <c r="N1662" s="39">
        <v>1</v>
      </c>
    </row>
    <row r="1663" spans="1:14" s="1" customFormat="1" ht="11.5" hidden="1" customHeight="1" x14ac:dyDescent="0.35">
      <c r="A1663" s="431"/>
      <c r="B1663" s="15" t="s">
        <v>9</v>
      </c>
      <c r="C1663" s="16" t="s">
        <v>10</v>
      </c>
      <c r="D1663" s="16" t="s">
        <v>11</v>
      </c>
      <c r="E1663" s="433"/>
      <c r="F1663" s="434"/>
      <c r="G1663" s="435"/>
      <c r="H1663" s="436"/>
      <c r="L1663" s="41">
        <f t="shared" ref="L1663:L1683" si="260">L1662</f>
        <v>11</v>
      </c>
      <c r="M1663" s="39">
        <f t="shared" si="255"/>
        <v>4</v>
      </c>
      <c r="N1663" s="39">
        <v>1</v>
      </c>
    </row>
    <row r="1664" spans="1:14" s="1" customFormat="1" ht="11.5" hidden="1" customHeight="1" x14ac:dyDescent="0.35">
      <c r="A1664" s="50" t="s">
        <v>275</v>
      </c>
      <c r="B1664" s="51">
        <v>2.56</v>
      </c>
      <c r="C1664" s="51">
        <v>5.54</v>
      </c>
      <c r="D1664" s="51">
        <v>11.63</v>
      </c>
      <c r="E1664" s="50">
        <v>116</v>
      </c>
      <c r="F1664" s="214" t="s">
        <v>281</v>
      </c>
      <c r="G1664" s="147">
        <v>250</v>
      </c>
      <c r="H1664" s="453">
        <f>D1661</f>
        <v>79</v>
      </c>
      <c r="J1664" s="23" t="e">
        <f>H1664*J1682/H1682</f>
        <v>#DIV/0!</v>
      </c>
      <c r="L1664" s="41">
        <f t="shared" si="260"/>
        <v>11</v>
      </c>
      <c r="M1664" s="39">
        <f t="shared" si="255"/>
        <v>4</v>
      </c>
      <c r="N1664" s="39" t="str">
        <f>F1664</f>
        <v>Суп-лапша домашняя 250 (СОШ_2018)</v>
      </c>
    </row>
    <row r="1665" spans="1:14" s="1" customFormat="1" ht="11.5" hidden="1" customHeight="1" x14ac:dyDescent="0.35">
      <c r="A1665" s="50" t="s">
        <v>279</v>
      </c>
      <c r="B1665" s="51">
        <v>1.04</v>
      </c>
      <c r="C1665" s="51"/>
      <c r="D1665" s="51">
        <v>30.96</v>
      </c>
      <c r="E1665" s="50">
        <v>127</v>
      </c>
      <c r="F1665" s="52" t="s">
        <v>364</v>
      </c>
      <c r="G1665" s="53">
        <v>200</v>
      </c>
      <c r="H1665" s="451"/>
      <c r="J1665" s="23" t="e">
        <f>H1665*J1682/H1682</f>
        <v>#DIV/0!</v>
      </c>
      <c r="L1665" s="41">
        <f t="shared" si="260"/>
        <v>11</v>
      </c>
      <c r="M1665" s="39">
        <f t="shared" si="255"/>
        <v>4</v>
      </c>
      <c r="N1665" s="39" t="str">
        <f t="shared" ref="N1665:N1681" si="261">F1665</f>
        <v>Компот из кураги 200</v>
      </c>
    </row>
    <row r="1666" spans="1:14" s="1" customFormat="1" ht="11.5" hidden="1" customHeight="1" x14ac:dyDescent="0.35">
      <c r="A1666" s="50">
        <v>406</v>
      </c>
      <c r="B1666" s="51">
        <v>6.5</v>
      </c>
      <c r="C1666" s="51">
        <v>4.0999999999999996</v>
      </c>
      <c r="D1666" s="51">
        <v>38.4</v>
      </c>
      <c r="E1666" s="50">
        <v>213</v>
      </c>
      <c r="F1666" s="52" t="s">
        <v>360</v>
      </c>
      <c r="G1666" s="147">
        <v>100</v>
      </c>
      <c r="H1666" s="451"/>
      <c r="J1666" s="23" t="e">
        <f>H1666*J1682/H1682</f>
        <v>#DIV/0!</v>
      </c>
      <c r="L1666" s="41">
        <f t="shared" si="260"/>
        <v>11</v>
      </c>
      <c r="M1666" s="39">
        <f t="shared" si="255"/>
        <v>4</v>
      </c>
      <c r="N1666" s="39" t="str">
        <f t="shared" si="261"/>
        <v>Кулебяка с картофелем 100</v>
      </c>
    </row>
    <row r="1667" spans="1:14" s="1" customFormat="1" ht="11.5" hidden="1" customHeight="1" x14ac:dyDescent="0.35">
      <c r="A1667" s="54" t="s">
        <v>16</v>
      </c>
      <c r="B1667" s="51">
        <v>3.95</v>
      </c>
      <c r="C1667" s="51">
        <v>0.5</v>
      </c>
      <c r="D1667" s="51">
        <v>24.15</v>
      </c>
      <c r="E1667" s="50">
        <v>118</v>
      </c>
      <c r="F1667" s="52" t="s">
        <v>348</v>
      </c>
      <c r="G1667" s="49">
        <v>50</v>
      </c>
      <c r="H1667" s="451"/>
      <c r="J1667" s="23" t="e">
        <f>H1667*J1682/H1682</f>
        <v>#DIV/0!</v>
      </c>
      <c r="L1667" s="41">
        <f t="shared" si="260"/>
        <v>11</v>
      </c>
      <c r="M1667" s="39">
        <f t="shared" si="255"/>
        <v>4</v>
      </c>
      <c r="N1667" s="39" t="str">
        <f t="shared" si="261"/>
        <v>Батон витаминизированный 50</v>
      </c>
    </row>
    <row r="1668" spans="1:14" s="1" customFormat="1" ht="11.5" hidden="1" customHeight="1" x14ac:dyDescent="0.35">
      <c r="A1668" s="17"/>
      <c r="B1668" s="18"/>
      <c r="C1668" s="18"/>
      <c r="D1668" s="19"/>
      <c r="E1668" s="17"/>
      <c r="F1668" s="20"/>
      <c r="G1668" s="149"/>
      <c r="H1668" s="451"/>
      <c r="J1668" s="23" t="e">
        <f>H1668*J1682/H1682</f>
        <v>#DIV/0!</v>
      </c>
      <c r="L1668" s="41">
        <f t="shared" si="260"/>
        <v>11</v>
      </c>
      <c r="M1668" s="39">
        <f t="shared" si="255"/>
        <v>4</v>
      </c>
      <c r="N1668" s="39">
        <f t="shared" si="261"/>
        <v>0</v>
      </c>
    </row>
    <row r="1669" spans="1:14" s="1" customFormat="1" ht="11.5" hidden="1" customHeight="1" x14ac:dyDescent="0.35">
      <c r="A1669" s="17"/>
      <c r="B1669" s="18"/>
      <c r="C1669" s="18"/>
      <c r="D1669" s="18"/>
      <c r="E1669" s="17"/>
      <c r="F1669" s="20"/>
      <c r="G1669" s="149"/>
      <c r="H1669" s="451"/>
      <c r="J1669" s="23" t="e">
        <f>H1669*J1682/H1682</f>
        <v>#DIV/0!</v>
      </c>
      <c r="L1669" s="41">
        <f t="shared" si="260"/>
        <v>11</v>
      </c>
      <c r="M1669" s="39">
        <f t="shared" si="255"/>
        <v>4</v>
      </c>
      <c r="N1669" s="39">
        <f t="shared" si="261"/>
        <v>0</v>
      </c>
    </row>
    <row r="1670" spans="1:14" s="1" customFormat="1" ht="11.5" hidden="1" customHeight="1" x14ac:dyDescent="0.35">
      <c r="A1670" s="17"/>
      <c r="B1670" s="18"/>
      <c r="C1670" s="18"/>
      <c r="D1670" s="18"/>
      <c r="E1670" s="17"/>
      <c r="F1670" s="20"/>
      <c r="G1670" s="150"/>
      <c r="H1670" s="451"/>
      <c r="J1670" s="23" t="e">
        <f>H1670*J1682/H1682</f>
        <v>#DIV/0!</v>
      </c>
      <c r="L1670" s="41">
        <f t="shared" si="260"/>
        <v>11</v>
      </c>
      <c r="M1670" s="39">
        <f t="shared" si="255"/>
        <v>4</v>
      </c>
      <c r="N1670" s="39">
        <f t="shared" si="261"/>
        <v>0</v>
      </c>
    </row>
    <row r="1671" spans="1:14" s="1" customFormat="1" ht="11.5" hidden="1" customHeight="1" x14ac:dyDescent="0.35">
      <c r="A1671" s="19"/>
      <c r="B1671" s="18"/>
      <c r="C1671" s="18"/>
      <c r="D1671" s="18"/>
      <c r="E1671" s="17"/>
      <c r="F1671" s="20"/>
      <c r="G1671" s="149"/>
      <c r="H1671" s="451"/>
      <c r="J1671" s="23" t="e">
        <f>H1671*J1682/H1682</f>
        <v>#DIV/0!</v>
      </c>
      <c r="L1671" s="41">
        <f t="shared" si="260"/>
        <v>11</v>
      </c>
      <c r="M1671" s="39">
        <f t="shared" si="255"/>
        <v>4</v>
      </c>
      <c r="N1671" s="39">
        <f t="shared" si="261"/>
        <v>0</v>
      </c>
    </row>
    <row r="1672" spans="1:14" s="1" customFormat="1" ht="11.5" hidden="1" customHeight="1" x14ac:dyDescent="0.35">
      <c r="A1672" s="19"/>
      <c r="B1672" s="25"/>
      <c r="C1672" s="25"/>
      <c r="D1672" s="25"/>
      <c r="E1672" s="26"/>
      <c r="F1672" s="125"/>
      <c r="G1672" s="125"/>
      <c r="H1672" s="451"/>
      <c r="J1672" s="23" t="e">
        <f>H1672*J1682/H1682</f>
        <v>#DIV/0!</v>
      </c>
      <c r="L1672" s="41">
        <f t="shared" si="260"/>
        <v>11</v>
      </c>
      <c r="M1672" s="39">
        <f t="shared" si="255"/>
        <v>4</v>
      </c>
      <c r="N1672" s="39">
        <f t="shared" si="261"/>
        <v>0</v>
      </c>
    </row>
    <row r="1673" spans="1:14" s="1" customFormat="1" ht="11.5" hidden="1" customHeight="1" x14ac:dyDescent="0.35">
      <c r="A1673" s="17"/>
      <c r="B1673" s="18"/>
      <c r="C1673" s="18"/>
      <c r="D1673" s="18"/>
      <c r="E1673" s="17"/>
      <c r="F1673" s="20"/>
      <c r="G1673" s="21"/>
      <c r="H1673" s="451"/>
      <c r="J1673" s="23" t="e">
        <f>H1673*J1682/H1682</f>
        <v>#DIV/0!</v>
      </c>
      <c r="L1673" s="41">
        <f t="shared" si="260"/>
        <v>11</v>
      </c>
      <c r="M1673" s="39">
        <f t="shared" si="255"/>
        <v>4</v>
      </c>
      <c r="N1673" s="39">
        <f t="shared" si="261"/>
        <v>0</v>
      </c>
    </row>
    <row r="1674" spans="1:14" s="1" customFormat="1" ht="11.5" hidden="1" customHeight="1" x14ac:dyDescent="0.35">
      <c r="A1674" s="17"/>
      <c r="B1674" s="18"/>
      <c r="C1674" s="18"/>
      <c r="D1674" s="18"/>
      <c r="E1674" s="17"/>
      <c r="F1674" s="20"/>
      <c r="G1674" s="24"/>
      <c r="H1674" s="451"/>
      <c r="J1674" s="23" t="e">
        <f>H1674*J1682/H1682</f>
        <v>#DIV/0!</v>
      </c>
      <c r="L1674" s="41">
        <f t="shared" si="260"/>
        <v>11</v>
      </c>
      <c r="M1674" s="39">
        <f t="shared" si="255"/>
        <v>4</v>
      </c>
      <c r="N1674" s="39">
        <f t="shared" si="261"/>
        <v>0</v>
      </c>
    </row>
    <row r="1675" spans="1:14" s="1" customFormat="1" ht="11.5" hidden="1" customHeight="1" x14ac:dyDescent="0.35">
      <c r="A1675" s="17"/>
      <c r="B1675" s="18"/>
      <c r="C1675" s="18"/>
      <c r="D1675" s="18"/>
      <c r="E1675" s="17"/>
      <c r="F1675" s="20"/>
      <c r="G1675" s="24"/>
      <c r="H1675" s="451"/>
      <c r="J1675" s="23" t="e">
        <f>H1675*J1682/H1682</f>
        <v>#DIV/0!</v>
      </c>
      <c r="L1675" s="41">
        <f t="shared" si="260"/>
        <v>11</v>
      </c>
      <c r="M1675" s="39">
        <f t="shared" si="255"/>
        <v>4</v>
      </c>
      <c r="N1675" s="39">
        <f t="shared" si="261"/>
        <v>0</v>
      </c>
    </row>
    <row r="1676" spans="1:14" s="1" customFormat="1" ht="11.5" hidden="1" customHeight="1" x14ac:dyDescent="0.35">
      <c r="A1676" s="19"/>
      <c r="B1676" s="18"/>
      <c r="C1676" s="18"/>
      <c r="D1676" s="18"/>
      <c r="E1676" s="17"/>
      <c r="F1676" s="20"/>
      <c r="G1676" s="21"/>
      <c r="H1676" s="451"/>
      <c r="J1676" s="23" t="e">
        <f>H1676*J1682/H1682</f>
        <v>#DIV/0!</v>
      </c>
      <c r="L1676" s="41">
        <f t="shared" si="260"/>
        <v>11</v>
      </c>
      <c r="M1676" s="39">
        <f t="shared" si="255"/>
        <v>4</v>
      </c>
      <c r="N1676" s="39">
        <f t="shared" si="261"/>
        <v>0</v>
      </c>
    </row>
    <row r="1677" spans="1:14" s="1" customFormat="1" ht="11.5" hidden="1" customHeight="1" x14ac:dyDescent="0.25">
      <c r="A1677" s="17"/>
      <c r="B1677" s="18"/>
      <c r="C1677" s="18"/>
      <c r="D1677" s="18"/>
      <c r="E1677" s="17"/>
      <c r="F1677" s="28"/>
      <c r="G1677" s="21"/>
      <c r="H1677" s="451"/>
      <c r="J1677" s="23" t="e">
        <f>H1677*J1682/H1682</f>
        <v>#DIV/0!</v>
      </c>
      <c r="L1677" s="41">
        <f t="shared" si="260"/>
        <v>11</v>
      </c>
      <c r="M1677" s="39">
        <f t="shared" si="255"/>
        <v>4</v>
      </c>
      <c r="N1677" s="39">
        <f t="shared" si="261"/>
        <v>0</v>
      </c>
    </row>
    <row r="1678" spans="1:14" s="1" customFormat="1" ht="11.5" hidden="1" customHeight="1" x14ac:dyDescent="0.35">
      <c r="A1678" s="19"/>
      <c r="B1678" s="18"/>
      <c r="C1678" s="18"/>
      <c r="D1678" s="18"/>
      <c r="E1678" s="17"/>
      <c r="F1678" s="20"/>
      <c r="G1678" s="21"/>
      <c r="H1678" s="451"/>
      <c r="J1678" s="23" t="e">
        <f>H1678*J1682/H1682</f>
        <v>#DIV/0!</v>
      </c>
      <c r="L1678" s="41">
        <f t="shared" si="260"/>
        <v>11</v>
      </c>
      <c r="M1678" s="39">
        <f t="shared" si="255"/>
        <v>4</v>
      </c>
      <c r="N1678" s="39">
        <f t="shared" si="261"/>
        <v>0</v>
      </c>
    </row>
    <row r="1679" spans="1:14" s="1" customFormat="1" ht="11.5" hidden="1" customHeight="1" x14ac:dyDescent="0.25">
      <c r="A1679" s="17"/>
      <c r="B1679" s="18"/>
      <c r="C1679" s="18"/>
      <c r="D1679" s="18"/>
      <c r="E1679" s="17"/>
      <c r="F1679" s="28"/>
      <c r="G1679" s="21"/>
      <c r="H1679" s="451"/>
      <c r="J1679" s="23" t="e">
        <f>H1679*J1682/H1682</f>
        <v>#DIV/0!</v>
      </c>
      <c r="L1679" s="41">
        <f t="shared" si="260"/>
        <v>11</v>
      </c>
      <c r="M1679" s="39">
        <f t="shared" si="255"/>
        <v>4</v>
      </c>
      <c r="N1679" s="39">
        <f t="shared" si="261"/>
        <v>0</v>
      </c>
    </row>
    <row r="1680" spans="1:14" s="1" customFormat="1" ht="11.5" hidden="1" customHeight="1" x14ac:dyDescent="0.35">
      <c r="A1680" s="19"/>
      <c r="B1680" s="18"/>
      <c r="C1680" s="18"/>
      <c r="D1680" s="18"/>
      <c r="E1680" s="17"/>
      <c r="F1680" s="20"/>
      <c r="G1680" s="21"/>
      <c r="H1680" s="451"/>
      <c r="J1680" s="23" t="e">
        <f>H1680*J1682/H1682</f>
        <v>#DIV/0!</v>
      </c>
      <c r="L1680" s="41">
        <f t="shared" si="260"/>
        <v>11</v>
      </c>
      <c r="M1680" s="39">
        <f t="shared" si="255"/>
        <v>4</v>
      </c>
      <c r="N1680" s="39">
        <f t="shared" si="261"/>
        <v>0</v>
      </c>
    </row>
    <row r="1681" spans="1:14" s="1" customFormat="1" ht="11.5" hidden="1" customHeight="1" x14ac:dyDescent="0.35">
      <c r="A1681" s="19"/>
      <c r="B1681" s="18"/>
      <c r="C1681" s="18"/>
      <c r="D1681" s="18"/>
      <c r="E1681" s="17"/>
      <c r="F1681" s="20"/>
      <c r="G1681" s="21"/>
      <c r="H1681" s="451"/>
      <c r="J1681" s="23" t="e">
        <f>H1681*J1682/H1682</f>
        <v>#DIV/0!</v>
      </c>
      <c r="L1681" s="41">
        <f t="shared" si="260"/>
        <v>11</v>
      </c>
      <c r="M1681" s="39">
        <f t="shared" si="255"/>
        <v>4</v>
      </c>
      <c r="N1681" s="39">
        <f t="shared" si="261"/>
        <v>0</v>
      </c>
    </row>
    <row r="1682" spans="1:14" s="1" customFormat="1" ht="11.5" hidden="1" customHeight="1" x14ac:dyDescent="0.35">
      <c r="A1682" s="19"/>
      <c r="B1682" s="25">
        <f>SUBTOTAL(9,B1664:B1681)</f>
        <v>0</v>
      </c>
      <c r="C1682" s="25">
        <f t="shared" ref="C1682" si="262">SUBTOTAL(9,C1664:C1681)</f>
        <v>0</v>
      </c>
      <c r="D1682" s="25">
        <f t="shared" ref="D1682" si="263">SUBTOTAL(9,D1664:D1681)</f>
        <v>0</v>
      </c>
      <c r="E1682" s="26">
        <f t="shared" ref="E1682" si="264">SUBTOTAL(9,E1664:E1681)</f>
        <v>0</v>
      </c>
      <c r="F1682" s="29" t="s">
        <v>18</v>
      </c>
      <c r="G1682" s="125"/>
      <c r="H1682" s="454"/>
      <c r="J1682" s="32">
        <f>D1661</f>
        <v>79</v>
      </c>
      <c r="L1682" s="41">
        <f t="shared" si="260"/>
        <v>11</v>
      </c>
      <c r="M1682" s="39">
        <f t="shared" si="255"/>
        <v>4</v>
      </c>
      <c r="N1682" s="39">
        <v>1</v>
      </c>
    </row>
    <row r="1683" spans="1:14" s="1" customFormat="1" ht="11.5" hidden="1" customHeight="1" x14ac:dyDescent="0.35">
      <c r="A1683" s="33"/>
      <c r="B1683" s="34"/>
      <c r="C1683" s="34"/>
      <c r="D1683" s="34"/>
      <c r="E1683" s="35"/>
      <c r="F1683" s="36"/>
      <c r="G1683" s="37"/>
      <c r="H1683" s="38"/>
      <c r="J1683" s="38"/>
      <c r="L1683" s="41">
        <f t="shared" si="260"/>
        <v>11</v>
      </c>
      <c r="M1683" s="39">
        <f t="shared" si="255"/>
        <v>4</v>
      </c>
      <c r="N1683" s="39">
        <v>1</v>
      </c>
    </row>
    <row r="1684" spans="1:14" s="1" customFormat="1" ht="21" hidden="1" x14ac:dyDescent="0.35">
      <c r="A1684" s="14"/>
      <c r="B1684" s="14"/>
      <c r="C1684" s="14"/>
      <c r="D1684" s="427">
        <f>х!H$14</f>
        <v>48</v>
      </c>
      <c r="E1684" s="428"/>
      <c r="F1684" s="429" t="str">
        <f>х!I$14</f>
        <v>Абонемент платного питания №6 (Полдник 1-4)</v>
      </c>
      <c r="G1684" s="430"/>
      <c r="H1684" s="430"/>
      <c r="I1684" s="13"/>
      <c r="J1684" s="13"/>
      <c r="K1684" s="13"/>
      <c r="L1684" s="40">
        <f>L1661+1</f>
        <v>12</v>
      </c>
      <c r="M1684" s="39">
        <f t="shared" si="255"/>
        <v>4</v>
      </c>
      <c r="N1684" s="39">
        <v>1</v>
      </c>
    </row>
    <row r="1685" spans="1:14" s="1" customFormat="1" ht="11.5" hidden="1" customHeight="1" x14ac:dyDescent="0.35">
      <c r="A1685" s="431" t="s">
        <v>3</v>
      </c>
      <c r="B1685" s="432" t="s">
        <v>4</v>
      </c>
      <c r="C1685" s="432"/>
      <c r="D1685" s="432"/>
      <c r="E1685" s="433" t="s">
        <v>5</v>
      </c>
      <c r="F1685" s="434" t="s">
        <v>6</v>
      </c>
      <c r="G1685" s="435" t="s">
        <v>7</v>
      </c>
      <c r="H1685" s="436" t="s">
        <v>8</v>
      </c>
      <c r="L1685" s="41">
        <f>L1684</f>
        <v>12</v>
      </c>
      <c r="M1685" s="39">
        <f t="shared" si="255"/>
        <v>4</v>
      </c>
      <c r="N1685" s="39">
        <v>1</v>
      </c>
    </row>
    <row r="1686" spans="1:14" s="1" customFormat="1" ht="11.5" hidden="1" customHeight="1" x14ac:dyDescent="0.35">
      <c r="A1686" s="431"/>
      <c r="B1686" s="15" t="s">
        <v>9</v>
      </c>
      <c r="C1686" s="16" t="s">
        <v>10</v>
      </c>
      <c r="D1686" s="16" t="s">
        <v>11</v>
      </c>
      <c r="E1686" s="433"/>
      <c r="F1686" s="434"/>
      <c r="G1686" s="435"/>
      <c r="H1686" s="436"/>
      <c r="L1686" s="41">
        <f t="shared" ref="L1686:L1706" si="265">L1685</f>
        <v>12</v>
      </c>
      <c r="M1686" s="39">
        <f t="shared" si="255"/>
        <v>4</v>
      </c>
      <c r="N1686" s="39">
        <v>1</v>
      </c>
    </row>
    <row r="1687" spans="1:14" s="1" customFormat="1" ht="11.5" hidden="1" customHeight="1" x14ac:dyDescent="0.35">
      <c r="A1687" s="60" t="s">
        <v>125</v>
      </c>
      <c r="B1687" s="61">
        <v>5</v>
      </c>
      <c r="C1687" s="61">
        <v>4.43</v>
      </c>
      <c r="D1687" s="61">
        <v>43.54</v>
      </c>
      <c r="E1687" s="62">
        <v>238</v>
      </c>
      <c r="F1687" s="122" t="s">
        <v>126</v>
      </c>
      <c r="G1687" s="167">
        <v>75</v>
      </c>
      <c r="H1687" s="453">
        <f>D1684</f>
        <v>48</v>
      </c>
      <c r="J1687" s="23" t="e">
        <f>H1687*J1705/H1705</f>
        <v>#DIV/0!</v>
      </c>
      <c r="L1687" s="41">
        <f t="shared" si="265"/>
        <v>12</v>
      </c>
      <c r="M1687" s="39">
        <f t="shared" si="255"/>
        <v>4</v>
      </c>
      <c r="N1687" s="39" t="str">
        <f>F1687</f>
        <v>Манник 75</v>
      </c>
    </row>
    <row r="1688" spans="1:14" s="1" customFormat="1" ht="11.5" hidden="1" customHeight="1" x14ac:dyDescent="0.35">
      <c r="A1688" s="95" t="s">
        <v>141</v>
      </c>
      <c r="B1688" s="96">
        <v>0.13</v>
      </c>
      <c r="C1688" s="96">
        <v>0.02</v>
      </c>
      <c r="D1688" s="96">
        <v>15.2</v>
      </c>
      <c r="E1688" s="97">
        <v>62</v>
      </c>
      <c r="F1688" s="218" t="s">
        <v>133</v>
      </c>
      <c r="G1688" s="168" t="s">
        <v>103</v>
      </c>
      <c r="H1688" s="451"/>
      <c r="J1688" s="23" t="e">
        <f>H1688*J1705/H1705</f>
        <v>#DIV/0!</v>
      </c>
      <c r="L1688" s="41">
        <f t="shared" si="265"/>
        <v>12</v>
      </c>
      <c r="M1688" s="39">
        <f t="shared" ref="M1688:M1751" si="266">M1687</f>
        <v>4</v>
      </c>
      <c r="N1688" s="39" t="str">
        <f t="shared" ref="N1688:N1704" si="267">F1688</f>
        <v>Чай с сахаром с лимоном</v>
      </c>
    </row>
    <row r="1689" spans="1:14" s="1" customFormat="1" ht="11.5" hidden="1" customHeight="1" x14ac:dyDescent="0.35">
      <c r="A1689" s="17"/>
      <c r="B1689" s="18"/>
      <c r="C1689" s="18"/>
      <c r="D1689" s="18"/>
      <c r="E1689" s="17"/>
      <c r="F1689" s="20"/>
      <c r="G1689" s="150"/>
      <c r="H1689" s="451"/>
      <c r="J1689" s="23" t="e">
        <f>H1689*J1705/H1705</f>
        <v>#DIV/0!</v>
      </c>
      <c r="L1689" s="41">
        <f t="shared" si="265"/>
        <v>12</v>
      </c>
      <c r="M1689" s="39">
        <f t="shared" si="266"/>
        <v>4</v>
      </c>
      <c r="N1689" s="39">
        <f t="shared" si="267"/>
        <v>0</v>
      </c>
    </row>
    <row r="1690" spans="1:14" s="1" customFormat="1" ht="11.5" hidden="1" customHeight="1" x14ac:dyDescent="0.35">
      <c r="A1690" s="19"/>
      <c r="B1690" s="18"/>
      <c r="C1690" s="18"/>
      <c r="D1690" s="18"/>
      <c r="E1690" s="17"/>
      <c r="F1690" s="20"/>
      <c r="G1690" s="149"/>
      <c r="H1690" s="451"/>
      <c r="J1690" s="23" t="e">
        <f>H1690*J1705/H1705</f>
        <v>#DIV/0!</v>
      </c>
      <c r="L1690" s="41">
        <f t="shared" si="265"/>
        <v>12</v>
      </c>
      <c r="M1690" s="39">
        <f t="shared" si="266"/>
        <v>4</v>
      </c>
      <c r="N1690" s="39">
        <f t="shared" si="267"/>
        <v>0</v>
      </c>
    </row>
    <row r="1691" spans="1:14" s="1" customFormat="1" ht="11.5" hidden="1" customHeight="1" x14ac:dyDescent="0.35">
      <c r="A1691" s="17"/>
      <c r="B1691" s="18"/>
      <c r="C1691" s="18"/>
      <c r="D1691" s="19"/>
      <c r="E1691" s="17"/>
      <c r="F1691" s="20"/>
      <c r="G1691" s="149"/>
      <c r="H1691" s="451"/>
      <c r="J1691" s="23" t="e">
        <f>H1691*J1705/H1705</f>
        <v>#DIV/0!</v>
      </c>
      <c r="L1691" s="41">
        <f t="shared" si="265"/>
        <v>12</v>
      </c>
      <c r="M1691" s="39">
        <f t="shared" si="266"/>
        <v>4</v>
      </c>
      <c r="N1691" s="39">
        <f t="shared" si="267"/>
        <v>0</v>
      </c>
    </row>
    <row r="1692" spans="1:14" s="1" customFormat="1" ht="11.5" hidden="1" customHeight="1" x14ac:dyDescent="0.35">
      <c r="A1692" s="17"/>
      <c r="B1692" s="18"/>
      <c r="C1692" s="18"/>
      <c r="D1692" s="18"/>
      <c r="E1692" s="17"/>
      <c r="F1692" s="20"/>
      <c r="G1692" s="21"/>
      <c r="H1692" s="451"/>
      <c r="J1692" s="23" t="e">
        <f>H1692*J1705/H1705</f>
        <v>#DIV/0!</v>
      </c>
      <c r="L1692" s="41">
        <f t="shared" si="265"/>
        <v>12</v>
      </c>
      <c r="M1692" s="39">
        <f t="shared" si="266"/>
        <v>4</v>
      </c>
      <c r="N1692" s="39">
        <f t="shared" si="267"/>
        <v>0</v>
      </c>
    </row>
    <row r="1693" spans="1:14" s="1" customFormat="1" ht="11.5" hidden="1" customHeight="1" x14ac:dyDescent="0.35">
      <c r="A1693" s="17"/>
      <c r="B1693" s="18"/>
      <c r="C1693" s="18"/>
      <c r="D1693" s="18"/>
      <c r="E1693" s="17"/>
      <c r="F1693" s="20"/>
      <c r="G1693" s="24"/>
      <c r="H1693" s="451"/>
      <c r="J1693" s="23" t="e">
        <f>H1693*J1705/H1705</f>
        <v>#DIV/0!</v>
      </c>
      <c r="L1693" s="41">
        <f t="shared" si="265"/>
        <v>12</v>
      </c>
      <c r="M1693" s="39">
        <f t="shared" si="266"/>
        <v>4</v>
      </c>
      <c r="N1693" s="39">
        <f t="shared" si="267"/>
        <v>0</v>
      </c>
    </row>
    <row r="1694" spans="1:14" s="1" customFormat="1" ht="11.5" hidden="1" customHeight="1" x14ac:dyDescent="0.35">
      <c r="A1694" s="19"/>
      <c r="B1694" s="18"/>
      <c r="C1694" s="18"/>
      <c r="D1694" s="18"/>
      <c r="E1694" s="17"/>
      <c r="F1694" s="20"/>
      <c r="G1694" s="21"/>
      <c r="H1694" s="451"/>
      <c r="J1694" s="23" t="e">
        <f>H1694*J1705/H1705</f>
        <v>#DIV/0!</v>
      </c>
      <c r="L1694" s="41">
        <f t="shared" si="265"/>
        <v>12</v>
      </c>
      <c r="M1694" s="39">
        <f t="shared" si="266"/>
        <v>4</v>
      </c>
      <c r="N1694" s="39">
        <f t="shared" si="267"/>
        <v>0</v>
      </c>
    </row>
    <row r="1695" spans="1:14" s="1" customFormat="1" ht="11.5" hidden="1" customHeight="1" x14ac:dyDescent="0.35">
      <c r="A1695" s="19"/>
      <c r="B1695" s="25"/>
      <c r="C1695" s="25"/>
      <c r="D1695" s="25"/>
      <c r="E1695" s="26"/>
      <c r="F1695" s="42"/>
      <c r="G1695" s="42"/>
      <c r="H1695" s="451"/>
      <c r="J1695" s="23" t="e">
        <f>H1695*J1705/H1705</f>
        <v>#DIV/0!</v>
      </c>
      <c r="L1695" s="41">
        <f t="shared" si="265"/>
        <v>12</v>
      </c>
      <c r="M1695" s="39">
        <f t="shared" si="266"/>
        <v>4</v>
      </c>
      <c r="N1695" s="39">
        <f t="shared" si="267"/>
        <v>0</v>
      </c>
    </row>
    <row r="1696" spans="1:14" s="1" customFormat="1" ht="11.5" hidden="1" customHeight="1" x14ac:dyDescent="0.35">
      <c r="A1696" s="17"/>
      <c r="B1696" s="18"/>
      <c r="C1696" s="18"/>
      <c r="D1696" s="18"/>
      <c r="E1696" s="17"/>
      <c r="F1696" s="20"/>
      <c r="G1696" s="21"/>
      <c r="H1696" s="451"/>
      <c r="J1696" s="23" t="e">
        <f>H1696*J1705/H1705</f>
        <v>#DIV/0!</v>
      </c>
      <c r="L1696" s="41">
        <f t="shared" si="265"/>
        <v>12</v>
      </c>
      <c r="M1696" s="39">
        <f t="shared" si="266"/>
        <v>4</v>
      </c>
      <c r="N1696" s="39">
        <f t="shared" si="267"/>
        <v>0</v>
      </c>
    </row>
    <row r="1697" spans="1:14" s="1" customFormat="1" ht="11.5" hidden="1" customHeight="1" x14ac:dyDescent="0.35">
      <c r="A1697" s="17"/>
      <c r="B1697" s="18"/>
      <c r="C1697" s="18"/>
      <c r="D1697" s="18"/>
      <c r="E1697" s="17"/>
      <c r="F1697" s="20"/>
      <c r="G1697" s="24"/>
      <c r="H1697" s="451"/>
      <c r="J1697" s="23" t="e">
        <f>H1697*J1705/H1705</f>
        <v>#DIV/0!</v>
      </c>
      <c r="L1697" s="41">
        <f t="shared" si="265"/>
        <v>12</v>
      </c>
      <c r="M1697" s="39">
        <f t="shared" si="266"/>
        <v>4</v>
      </c>
      <c r="N1697" s="39">
        <f t="shared" si="267"/>
        <v>0</v>
      </c>
    </row>
    <row r="1698" spans="1:14" s="1" customFormat="1" ht="11.5" hidden="1" customHeight="1" x14ac:dyDescent="0.35">
      <c r="A1698" s="17"/>
      <c r="B1698" s="18"/>
      <c r="C1698" s="18"/>
      <c r="D1698" s="18"/>
      <c r="E1698" s="17"/>
      <c r="F1698" s="20"/>
      <c r="G1698" s="24"/>
      <c r="H1698" s="451"/>
      <c r="J1698" s="23" t="e">
        <f>H1698*J1705/H1705</f>
        <v>#DIV/0!</v>
      </c>
      <c r="L1698" s="41">
        <f t="shared" si="265"/>
        <v>12</v>
      </c>
      <c r="M1698" s="39">
        <f t="shared" si="266"/>
        <v>4</v>
      </c>
      <c r="N1698" s="39">
        <f t="shared" si="267"/>
        <v>0</v>
      </c>
    </row>
    <row r="1699" spans="1:14" s="1" customFormat="1" ht="11.5" hidden="1" customHeight="1" x14ac:dyDescent="0.35">
      <c r="A1699" s="19"/>
      <c r="B1699" s="18"/>
      <c r="C1699" s="18"/>
      <c r="D1699" s="18"/>
      <c r="E1699" s="17"/>
      <c r="F1699" s="20"/>
      <c r="G1699" s="21"/>
      <c r="H1699" s="451"/>
      <c r="J1699" s="23" t="e">
        <f>H1699*J1705/H1705</f>
        <v>#DIV/0!</v>
      </c>
      <c r="L1699" s="41">
        <f t="shared" si="265"/>
        <v>12</v>
      </c>
      <c r="M1699" s="39">
        <f t="shared" si="266"/>
        <v>4</v>
      </c>
      <c r="N1699" s="39">
        <f t="shared" si="267"/>
        <v>0</v>
      </c>
    </row>
    <row r="1700" spans="1:14" s="1" customFormat="1" ht="11.5" hidden="1" customHeight="1" x14ac:dyDescent="0.25">
      <c r="A1700" s="17"/>
      <c r="B1700" s="18"/>
      <c r="C1700" s="18"/>
      <c r="D1700" s="18"/>
      <c r="E1700" s="17"/>
      <c r="F1700" s="28"/>
      <c r="G1700" s="21"/>
      <c r="H1700" s="451"/>
      <c r="J1700" s="23" t="e">
        <f>H1700*J1705/H1705</f>
        <v>#DIV/0!</v>
      </c>
      <c r="L1700" s="41">
        <f t="shared" si="265"/>
        <v>12</v>
      </c>
      <c r="M1700" s="39">
        <f t="shared" si="266"/>
        <v>4</v>
      </c>
      <c r="N1700" s="39">
        <f t="shared" si="267"/>
        <v>0</v>
      </c>
    </row>
    <row r="1701" spans="1:14" s="1" customFormat="1" ht="11.5" hidden="1" customHeight="1" x14ac:dyDescent="0.35">
      <c r="A1701" s="19"/>
      <c r="B1701" s="18"/>
      <c r="C1701" s="18"/>
      <c r="D1701" s="18"/>
      <c r="E1701" s="17"/>
      <c r="F1701" s="20"/>
      <c r="G1701" s="21"/>
      <c r="H1701" s="451"/>
      <c r="J1701" s="23" t="e">
        <f>H1701*J1705/H1705</f>
        <v>#DIV/0!</v>
      </c>
      <c r="L1701" s="41">
        <f t="shared" si="265"/>
        <v>12</v>
      </c>
      <c r="M1701" s="39">
        <f t="shared" si="266"/>
        <v>4</v>
      </c>
      <c r="N1701" s="39">
        <f t="shared" si="267"/>
        <v>0</v>
      </c>
    </row>
    <row r="1702" spans="1:14" s="1" customFormat="1" ht="11.5" hidden="1" customHeight="1" x14ac:dyDescent="0.25">
      <c r="A1702" s="17"/>
      <c r="B1702" s="18"/>
      <c r="C1702" s="18"/>
      <c r="D1702" s="18"/>
      <c r="E1702" s="17"/>
      <c r="F1702" s="28"/>
      <c r="G1702" s="21"/>
      <c r="H1702" s="451"/>
      <c r="J1702" s="23" t="e">
        <f>H1702*J1705/H1705</f>
        <v>#DIV/0!</v>
      </c>
      <c r="L1702" s="41">
        <f t="shared" si="265"/>
        <v>12</v>
      </c>
      <c r="M1702" s="39">
        <f t="shared" si="266"/>
        <v>4</v>
      </c>
      <c r="N1702" s="39">
        <f t="shared" si="267"/>
        <v>0</v>
      </c>
    </row>
    <row r="1703" spans="1:14" s="1" customFormat="1" ht="11.5" hidden="1" customHeight="1" x14ac:dyDescent="0.35">
      <c r="A1703" s="19"/>
      <c r="B1703" s="18"/>
      <c r="C1703" s="18"/>
      <c r="D1703" s="18"/>
      <c r="E1703" s="17"/>
      <c r="F1703" s="20"/>
      <c r="G1703" s="21"/>
      <c r="H1703" s="451"/>
      <c r="J1703" s="23" t="e">
        <f>H1703*J1705/H1705</f>
        <v>#DIV/0!</v>
      </c>
      <c r="L1703" s="41">
        <f t="shared" si="265"/>
        <v>12</v>
      </c>
      <c r="M1703" s="39">
        <f t="shared" si="266"/>
        <v>4</v>
      </c>
      <c r="N1703" s="39">
        <f t="shared" si="267"/>
        <v>0</v>
      </c>
    </row>
    <row r="1704" spans="1:14" s="1" customFormat="1" ht="11.5" hidden="1" customHeight="1" x14ac:dyDescent="0.35">
      <c r="A1704" s="19"/>
      <c r="B1704" s="18"/>
      <c r="C1704" s="18"/>
      <c r="D1704" s="18"/>
      <c r="E1704" s="17"/>
      <c r="F1704" s="20"/>
      <c r="G1704" s="21"/>
      <c r="H1704" s="451"/>
      <c r="J1704" s="23" t="e">
        <f>H1704*J1705/H1705</f>
        <v>#DIV/0!</v>
      </c>
      <c r="L1704" s="41">
        <f t="shared" si="265"/>
        <v>12</v>
      </c>
      <c r="M1704" s="39">
        <f t="shared" si="266"/>
        <v>4</v>
      </c>
      <c r="N1704" s="39">
        <f t="shared" si="267"/>
        <v>0</v>
      </c>
    </row>
    <row r="1705" spans="1:14" s="1" customFormat="1" ht="11.5" hidden="1" customHeight="1" x14ac:dyDescent="0.35">
      <c r="A1705" s="19"/>
      <c r="B1705" s="25">
        <f>SUBTOTAL(9,B1687:B1704)</f>
        <v>0</v>
      </c>
      <c r="C1705" s="25">
        <f t="shared" ref="C1705" si="268">SUBTOTAL(9,C1687:C1704)</f>
        <v>0</v>
      </c>
      <c r="D1705" s="25">
        <f t="shared" ref="D1705" si="269">SUBTOTAL(9,D1687:D1704)</f>
        <v>0</v>
      </c>
      <c r="E1705" s="26">
        <f t="shared" ref="E1705" si="270">SUBTOTAL(9,E1687:E1704)</f>
        <v>0</v>
      </c>
      <c r="F1705" s="29" t="s">
        <v>18</v>
      </c>
      <c r="G1705" s="42"/>
      <c r="H1705" s="454"/>
      <c r="J1705" s="32">
        <f>D1684</f>
        <v>48</v>
      </c>
      <c r="L1705" s="41">
        <f t="shared" si="265"/>
        <v>12</v>
      </c>
      <c r="M1705" s="39">
        <f t="shared" si="266"/>
        <v>4</v>
      </c>
      <c r="N1705" s="39">
        <v>1</v>
      </c>
    </row>
    <row r="1706" spans="1:14" s="1" customFormat="1" ht="11.5" hidden="1" customHeight="1" x14ac:dyDescent="0.35">
      <c r="A1706" s="33"/>
      <c r="B1706" s="34"/>
      <c r="C1706" s="34"/>
      <c r="D1706" s="34"/>
      <c r="E1706" s="35"/>
      <c r="F1706" s="36"/>
      <c r="G1706" s="37"/>
      <c r="H1706" s="38"/>
      <c r="J1706" s="38"/>
      <c r="L1706" s="41">
        <f t="shared" si="265"/>
        <v>12</v>
      </c>
      <c r="M1706" s="39">
        <f t="shared" si="266"/>
        <v>4</v>
      </c>
      <c r="N1706" s="39">
        <v>1</v>
      </c>
    </row>
    <row r="1707" spans="1:14" s="1" customFormat="1" ht="21" hidden="1" x14ac:dyDescent="0.35">
      <c r="A1707" s="14"/>
      <c r="B1707" s="14"/>
      <c r="C1707" s="14"/>
      <c r="D1707" s="427">
        <f>х!H$15</f>
        <v>107.91</v>
      </c>
      <c r="E1707" s="428"/>
      <c r="F1707" s="429" t="str">
        <f>х!I$15</f>
        <v>Абонемент платного питания №7 (ГПД Завтрак 1-4)</v>
      </c>
      <c r="G1707" s="430"/>
      <c r="H1707" s="430"/>
      <c r="I1707" s="13"/>
      <c r="J1707" s="13"/>
      <c r="K1707" s="13"/>
      <c r="L1707" s="40">
        <f>L1684+1</f>
        <v>13</v>
      </c>
      <c r="M1707" s="39">
        <f t="shared" si="266"/>
        <v>4</v>
      </c>
      <c r="N1707" s="39">
        <v>1</v>
      </c>
    </row>
    <row r="1708" spans="1:14" s="1" customFormat="1" ht="11.5" hidden="1" customHeight="1" x14ac:dyDescent="0.35">
      <c r="A1708" s="431" t="s">
        <v>3</v>
      </c>
      <c r="B1708" s="432" t="s">
        <v>4</v>
      </c>
      <c r="C1708" s="432"/>
      <c r="D1708" s="432"/>
      <c r="E1708" s="433" t="s">
        <v>5</v>
      </c>
      <c r="F1708" s="434" t="s">
        <v>6</v>
      </c>
      <c r="G1708" s="435" t="s">
        <v>7</v>
      </c>
      <c r="H1708" s="436" t="s">
        <v>8</v>
      </c>
      <c r="L1708" s="41">
        <f>L1707</f>
        <v>13</v>
      </c>
      <c r="M1708" s="39">
        <f t="shared" si="266"/>
        <v>4</v>
      </c>
      <c r="N1708" s="39">
        <v>1</v>
      </c>
    </row>
    <row r="1709" spans="1:14" s="1" customFormat="1" ht="11.5" hidden="1" customHeight="1" x14ac:dyDescent="0.35">
      <c r="A1709" s="431"/>
      <c r="B1709" s="15" t="s">
        <v>9</v>
      </c>
      <c r="C1709" s="16" t="s">
        <v>10</v>
      </c>
      <c r="D1709" s="16" t="s">
        <v>11</v>
      </c>
      <c r="E1709" s="433"/>
      <c r="F1709" s="434"/>
      <c r="G1709" s="435"/>
      <c r="H1709" s="436"/>
      <c r="L1709" s="41">
        <f t="shared" ref="L1709:L1729" si="271">L1708</f>
        <v>13</v>
      </c>
      <c r="M1709" s="39">
        <f t="shared" si="266"/>
        <v>4</v>
      </c>
      <c r="N1709" s="39">
        <v>1</v>
      </c>
    </row>
    <row r="1710" spans="1:14" s="1" customFormat="1" ht="11.5" hidden="1" customHeight="1" x14ac:dyDescent="0.35">
      <c r="A1710" s="50">
        <v>14</v>
      </c>
      <c r="B1710" s="51">
        <v>0.08</v>
      </c>
      <c r="C1710" s="51">
        <v>7.25</v>
      </c>
      <c r="D1710" s="51">
        <v>0.13</v>
      </c>
      <c r="E1710" s="50">
        <v>66</v>
      </c>
      <c r="F1710" s="52" t="s">
        <v>100</v>
      </c>
      <c r="G1710" s="147">
        <v>10</v>
      </c>
      <c r="H1710" s="453">
        <f>D1707</f>
        <v>107.91</v>
      </c>
      <c r="J1710" s="23" t="e">
        <f>H1710*J1728/H1728</f>
        <v>#DIV/0!</v>
      </c>
      <c r="L1710" s="41">
        <f t="shared" si="271"/>
        <v>13</v>
      </c>
      <c r="M1710" s="39">
        <f t="shared" si="266"/>
        <v>4</v>
      </c>
      <c r="N1710" s="39" t="str">
        <f>F1710</f>
        <v>Масло (порциями) 10 (СОШ_2018)</v>
      </c>
    </row>
    <row r="1711" spans="1:14" s="1" customFormat="1" ht="11.5" hidden="1" customHeight="1" x14ac:dyDescent="0.35">
      <c r="A1711" s="50">
        <v>254</v>
      </c>
      <c r="B1711" s="51">
        <v>19.190000000000001</v>
      </c>
      <c r="C1711" s="51">
        <v>13.19</v>
      </c>
      <c r="D1711" s="51">
        <v>30.38</v>
      </c>
      <c r="E1711" s="50">
        <v>324</v>
      </c>
      <c r="F1711" s="52" t="s">
        <v>160</v>
      </c>
      <c r="G1711" s="148" t="s">
        <v>161</v>
      </c>
      <c r="H1711" s="451"/>
      <c r="J1711" s="23" t="e">
        <f>H1711*J1728/H1728</f>
        <v>#DIV/0!</v>
      </c>
      <c r="L1711" s="41">
        <f t="shared" si="271"/>
        <v>13</v>
      </c>
      <c r="M1711" s="39">
        <f t="shared" si="266"/>
        <v>4</v>
      </c>
      <c r="N1711" s="39" t="str">
        <f t="shared" ref="N1711:N1727" si="272">F1711</f>
        <v>Пудинг из творога с яблоками с молоком сгущенным 130/20 (СОШ_2018)</v>
      </c>
    </row>
    <row r="1712" spans="1:14" s="1" customFormat="1" ht="11.5" hidden="1" customHeight="1" x14ac:dyDescent="0.35">
      <c r="A1712" s="50">
        <v>377</v>
      </c>
      <c r="B1712" s="51">
        <v>0.13</v>
      </c>
      <c r="C1712" s="51">
        <v>0.02</v>
      </c>
      <c r="D1712" s="51">
        <v>15.2</v>
      </c>
      <c r="E1712" s="50">
        <v>62</v>
      </c>
      <c r="F1712" s="52" t="s">
        <v>102</v>
      </c>
      <c r="G1712" s="148" t="s">
        <v>103</v>
      </c>
      <c r="H1712" s="451"/>
      <c r="J1712" s="23" t="e">
        <f>H1712*J1728/H1728</f>
        <v>#DIV/0!</v>
      </c>
      <c r="L1712" s="41">
        <f t="shared" si="271"/>
        <v>13</v>
      </c>
      <c r="M1712" s="39">
        <f t="shared" si="266"/>
        <v>4</v>
      </c>
      <c r="N1712" s="39" t="str">
        <f t="shared" si="272"/>
        <v>Чай с лимоном 200/15/7 (СОШ_2018)</v>
      </c>
    </row>
    <row r="1713" spans="1:14" s="1" customFormat="1" ht="11.5" hidden="1" customHeight="1" x14ac:dyDescent="0.35">
      <c r="A1713" s="54" t="s">
        <v>16</v>
      </c>
      <c r="B1713" s="51">
        <v>3.16</v>
      </c>
      <c r="C1713" s="51">
        <v>0.4</v>
      </c>
      <c r="D1713" s="51">
        <v>19.32</v>
      </c>
      <c r="E1713" s="50">
        <v>94</v>
      </c>
      <c r="F1713" s="52" t="s">
        <v>148</v>
      </c>
      <c r="G1713" s="147">
        <v>40</v>
      </c>
      <c r="H1713" s="451"/>
      <c r="J1713" s="23" t="e">
        <f>H1713*J1728/H1728</f>
        <v>#DIV/0!</v>
      </c>
      <c r="L1713" s="41">
        <f t="shared" si="271"/>
        <v>13</v>
      </c>
      <c r="M1713" s="39">
        <f t="shared" si="266"/>
        <v>4</v>
      </c>
      <c r="N1713" s="39" t="str">
        <f t="shared" si="272"/>
        <v>Батон витаминизированный</v>
      </c>
    </row>
    <row r="1714" spans="1:14" s="1" customFormat="1" ht="11.5" hidden="1" customHeight="1" x14ac:dyDescent="0.35">
      <c r="A1714" s="54" t="s">
        <v>16</v>
      </c>
      <c r="B1714" s="51">
        <v>1.32</v>
      </c>
      <c r="C1714" s="51">
        <v>0.24</v>
      </c>
      <c r="D1714" s="51">
        <v>6.68</v>
      </c>
      <c r="E1714" s="50">
        <v>35</v>
      </c>
      <c r="F1714" s="52" t="s">
        <v>110</v>
      </c>
      <c r="G1714" s="147">
        <v>20</v>
      </c>
      <c r="H1714" s="451"/>
      <c r="J1714" s="23" t="e">
        <f>H1714*J1728/H1728</f>
        <v>#DIV/0!</v>
      </c>
      <c r="L1714" s="41">
        <f t="shared" si="271"/>
        <v>13</v>
      </c>
      <c r="M1714" s="39">
        <f t="shared" si="266"/>
        <v>4</v>
      </c>
      <c r="N1714" s="39" t="str">
        <f t="shared" si="272"/>
        <v>Хлеб ржаной 20 (СОШ_2018)</v>
      </c>
    </row>
    <row r="1715" spans="1:14" s="1" customFormat="1" ht="11.5" hidden="1" customHeight="1" x14ac:dyDescent="0.35">
      <c r="A1715" s="17"/>
      <c r="B1715" s="18"/>
      <c r="C1715" s="18"/>
      <c r="D1715" s="18"/>
      <c r="E1715" s="17"/>
      <c r="F1715" s="20"/>
      <c r="G1715" s="149"/>
      <c r="H1715" s="451"/>
      <c r="J1715" s="23" t="e">
        <f>H1715*J1728/H1728</f>
        <v>#DIV/0!</v>
      </c>
      <c r="L1715" s="41">
        <f t="shared" si="271"/>
        <v>13</v>
      </c>
      <c r="M1715" s="39">
        <f t="shared" si="266"/>
        <v>4</v>
      </c>
      <c r="N1715" s="39">
        <f t="shared" si="272"/>
        <v>0</v>
      </c>
    </row>
    <row r="1716" spans="1:14" s="1" customFormat="1" ht="11.5" hidden="1" customHeight="1" x14ac:dyDescent="0.35">
      <c r="A1716" s="17"/>
      <c r="B1716" s="18"/>
      <c r="C1716" s="18"/>
      <c r="D1716" s="18"/>
      <c r="E1716" s="17"/>
      <c r="F1716" s="20"/>
      <c r="G1716" s="150"/>
      <c r="H1716" s="451"/>
      <c r="J1716" s="23" t="e">
        <f>H1716*J1728/H1728</f>
        <v>#DIV/0!</v>
      </c>
      <c r="L1716" s="41">
        <f t="shared" si="271"/>
        <v>13</v>
      </c>
      <c r="M1716" s="39">
        <f t="shared" si="266"/>
        <v>4</v>
      </c>
      <c r="N1716" s="39">
        <f t="shared" si="272"/>
        <v>0</v>
      </c>
    </row>
    <row r="1717" spans="1:14" s="1" customFormat="1" ht="11.5" hidden="1" customHeight="1" x14ac:dyDescent="0.35">
      <c r="A1717" s="19"/>
      <c r="B1717" s="18"/>
      <c r="C1717" s="18"/>
      <c r="D1717" s="18"/>
      <c r="E1717" s="17"/>
      <c r="F1717" s="20"/>
      <c r="G1717" s="149"/>
      <c r="H1717" s="451"/>
      <c r="J1717" s="23" t="e">
        <f>H1717*J1728/H1728</f>
        <v>#DIV/0!</v>
      </c>
      <c r="L1717" s="41">
        <f t="shared" si="271"/>
        <v>13</v>
      </c>
      <c r="M1717" s="39">
        <f t="shared" si="266"/>
        <v>4</v>
      </c>
      <c r="N1717" s="39">
        <f t="shared" si="272"/>
        <v>0</v>
      </c>
    </row>
    <row r="1718" spans="1:14" s="1" customFormat="1" ht="11.5" hidden="1" customHeight="1" x14ac:dyDescent="0.35">
      <c r="A1718" s="19"/>
      <c r="B1718" s="25"/>
      <c r="C1718" s="25"/>
      <c r="D1718" s="25"/>
      <c r="E1718" s="26"/>
      <c r="F1718" s="27"/>
      <c r="G1718" s="142"/>
      <c r="H1718" s="451"/>
      <c r="J1718" s="23" t="e">
        <f>H1718*J1728/H1728</f>
        <v>#DIV/0!</v>
      </c>
      <c r="L1718" s="41">
        <f t="shared" si="271"/>
        <v>13</v>
      </c>
      <c r="M1718" s="39">
        <f t="shared" si="266"/>
        <v>4</v>
      </c>
      <c r="N1718" s="39">
        <f t="shared" si="272"/>
        <v>0</v>
      </c>
    </row>
    <row r="1719" spans="1:14" s="1" customFormat="1" ht="11.5" hidden="1" customHeight="1" x14ac:dyDescent="0.35">
      <c r="A1719" s="17"/>
      <c r="B1719" s="18"/>
      <c r="C1719" s="18"/>
      <c r="D1719" s="18"/>
      <c r="E1719" s="17"/>
      <c r="F1719" s="20"/>
      <c r="G1719" s="21"/>
      <c r="H1719" s="451"/>
      <c r="J1719" s="23" t="e">
        <f>H1719*J1728/H1728</f>
        <v>#DIV/0!</v>
      </c>
      <c r="L1719" s="41">
        <f t="shared" si="271"/>
        <v>13</v>
      </c>
      <c r="M1719" s="39">
        <f t="shared" si="266"/>
        <v>4</v>
      </c>
      <c r="N1719" s="39">
        <f t="shared" si="272"/>
        <v>0</v>
      </c>
    </row>
    <row r="1720" spans="1:14" s="1" customFormat="1" ht="11.5" hidden="1" customHeight="1" x14ac:dyDescent="0.35">
      <c r="A1720" s="17"/>
      <c r="B1720" s="18"/>
      <c r="C1720" s="18"/>
      <c r="D1720" s="18"/>
      <c r="E1720" s="17"/>
      <c r="F1720" s="20"/>
      <c r="G1720" s="24"/>
      <c r="H1720" s="451"/>
      <c r="J1720" s="23" t="e">
        <f>H1720*J1728/H1728</f>
        <v>#DIV/0!</v>
      </c>
      <c r="L1720" s="41">
        <f t="shared" si="271"/>
        <v>13</v>
      </c>
      <c r="M1720" s="39">
        <f t="shared" si="266"/>
        <v>4</v>
      </c>
      <c r="N1720" s="39">
        <f t="shared" si="272"/>
        <v>0</v>
      </c>
    </row>
    <row r="1721" spans="1:14" s="1" customFormat="1" ht="11.5" hidden="1" customHeight="1" x14ac:dyDescent="0.35">
      <c r="A1721" s="17"/>
      <c r="B1721" s="18"/>
      <c r="C1721" s="18"/>
      <c r="D1721" s="18"/>
      <c r="E1721" s="17"/>
      <c r="F1721" s="20"/>
      <c r="G1721" s="24"/>
      <c r="H1721" s="451"/>
      <c r="J1721" s="23" t="e">
        <f>H1721*J1728/H1728</f>
        <v>#DIV/0!</v>
      </c>
      <c r="L1721" s="41">
        <f t="shared" si="271"/>
        <v>13</v>
      </c>
      <c r="M1721" s="39">
        <f t="shared" si="266"/>
        <v>4</v>
      </c>
      <c r="N1721" s="39">
        <f t="shared" si="272"/>
        <v>0</v>
      </c>
    </row>
    <row r="1722" spans="1:14" s="1" customFormat="1" ht="11.5" hidden="1" customHeight="1" x14ac:dyDescent="0.35">
      <c r="A1722" s="19"/>
      <c r="B1722" s="18"/>
      <c r="C1722" s="18"/>
      <c r="D1722" s="18"/>
      <c r="E1722" s="17"/>
      <c r="F1722" s="20"/>
      <c r="G1722" s="21"/>
      <c r="H1722" s="451"/>
      <c r="J1722" s="23" t="e">
        <f>H1722*J1728/H1728</f>
        <v>#DIV/0!</v>
      </c>
      <c r="L1722" s="41">
        <f t="shared" si="271"/>
        <v>13</v>
      </c>
      <c r="M1722" s="39">
        <f t="shared" si="266"/>
        <v>4</v>
      </c>
      <c r="N1722" s="39">
        <f t="shared" si="272"/>
        <v>0</v>
      </c>
    </row>
    <row r="1723" spans="1:14" s="1" customFormat="1" ht="11.5" hidden="1" customHeight="1" x14ac:dyDescent="0.25">
      <c r="A1723" s="17"/>
      <c r="B1723" s="18"/>
      <c r="C1723" s="18"/>
      <c r="D1723" s="18"/>
      <c r="E1723" s="17"/>
      <c r="F1723" s="28"/>
      <c r="G1723" s="21"/>
      <c r="H1723" s="451"/>
      <c r="J1723" s="23" t="e">
        <f>H1723*J1728/H1728</f>
        <v>#DIV/0!</v>
      </c>
      <c r="L1723" s="41">
        <f t="shared" si="271"/>
        <v>13</v>
      </c>
      <c r="M1723" s="39">
        <f t="shared" si="266"/>
        <v>4</v>
      </c>
      <c r="N1723" s="39">
        <f t="shared" si="272"/>
        <v>0</v>
      </c>
    </row>
    <row r="1724" spans="1:14" s="1" customFormat="1" ht="11.5" hidden="1" customHeight="1" x14ac:dyDescent="0.35">
      <c r="A1724" s="19"/>
      <c r="B1724" s="18"/>
      <c r="C1724" s="18"/>
      <c r="D1724" s="18"/>
      <c r="E1724" s="17"/>
      <c r="F1724" s="20"/>
      <c r="G1724" s="21"/>
      <c r="H1724" s="451"/>
      <c r="J1724" s="23" t="e">
        <f>H1724*J1728/H1728</f>
        <v>#DIV/0!</v>
      </c>
      <c r="L1724" s="41">
        <f t="shared" si="271"/>
        <v>13</v>
      </c>
      <c r="M1724" s="39">
        <f t="shared" si="266"/>
        <v>4</v>
      </c>
      <c r="N1724" s="39">
        <f t="shared" si="272"/>
        <v>0</v>
      </c>
    </row>
    <row r="1725" spans="1:14" s="1" customFormat="1" ht="11.5" hidden="1" customHeight="1" x14ac:dyDescent="0.25">
      <c r="A1725" s="17"/>
      <c r="B1725" s="18"/>
      <c r="C1725" s="18"/>
      <c r="D1725" s="18"/>
      <c r="E1725" s="17"/>
      <c r="F1725" s="28"/>
      <c r="G1725" s="21"/>
      <c r="H1725" s="451"/>
      <c r="J1725" s="23" t="e">
        <f>H1725*J1728/H1728</f>
        <v>#DIV/0!</v>
      </c>
      <c r="L1725" s="41">
        <f t="shared" si="271"/>
        <v>13</v>
      </c>
      <c r="M1725" s="39">
        <f t="shared" si="266"/>
        <v>4</v>
      </c>
      <c r="N1725" s="39">
        <f t="shared" si="272"/>
        <v>0</v>
      </c>
    </row>
    <row r="1726" spans="1:14" s="1" customFormat="1" ht="11.5" hidden="1" customHeight="1" x14ac:dyDescent="0.35">
      <c r="A1726" s="19"/>
      <c r="B1726" s="18"/>
      <c r="C1726" s="18"/>
      <c r="D1726" s="18"/>
      <c r="E1726" s="17"/>
      <c r="F1726" s="20"/>
      <c r="G1726" s="21"/>
      <c r="H1726" s="451"/>
      <c r="J1726" s="23" t="e">
        <f>H1726*J1728/H1728</f>
        <v>#DIV/0!</v>
      </c>
      <c r="L1726" s="41">
        <f t="shared" si="271"/>
        <v>13</v>
      </c>
      <c r="M1726" s="39">
        <f t="shared" si="266"/>
        <v>4</v>
      </c>
      <c r="N1726" s="39">
        <f t="shared" si="272"/>
        <v>0</v>
      </c>
    </row>
    <row r="1727" spans="1:14" s="1" customFormat="1" ht="11.5" hidden="1" customHeight="1" x14ac:dyDescent="0.35">
      <c r="A1727" s="19"/>
      <c r="B1727" s="18"/>
      <c r="C1727" s="18"/>
      <c r="D1727" s="18"/>
      <c r="E1727" s="17"/>
      <c r="F1727" s="20"/>
      <c r="G1727" s="21"/>
      <c r="H1727" s="451"/>
      <c r="J1727" s="23" t="e">
        <f>H1727*J1728/H1728</f>
        <v>#DIV/0!</v>
      </c>
      <c r="L1727" s="41">
        <f t="shared" si="271"/>
        <v>13</v>
      </c>
      <c r="M1727" s="39">
        <f t="shared" si="266"/>
        <v>4</v>
      </c>
      <c r="N1727" s="39">
        <f t="shared" si="272"/>
        <v>0</v>
      </c>
    </row>
    <row r="1728" spans="1:14" s="1" customFormat="1" ht="11.5" hidden="1" customHeight="1" x14ac:dyDescent="0.35">
      <c r="A1728" s="19"/>
      <c r="B1728" s="25">
        <f>SUBTOTAL(9,B1710:B1727)</f>
        <v>0</v>
      </c>
      <c r="C1728" s="25">
        <f t="shared" ref="C1728:E1728" si="273">SUBTOTAL(9,C1710:C1727)</f>
        <v>0</v>
      </c>
      <c r="D1728" s="25">
        <f t="shared" si="273"/>
        <v>0</v>
      </c>
      <c r="E1728" s="26">
        <f t="shared" si="273"/>
        <v>0</v>
      </c>
      <c r="F1728" s="29" t="s">
        <v>18</v>
      </c>
      <c r="G1728" s="27"/>
      <c r="H1728" s="454"/>
      <c r="J1728" s="32">
        <f>D1707</f>
        <v>107.91</v>
      </c>
      <c r="L1728" s="41">
        <f t="shared" si="271"/>
        <v>13</v>
      </c>
      <c r="M1728" s="39">
        <f t="shared" si="266"/>
        <v>4</v>
      </c>
      <c r="N1728" s="39">
        <v>1</v>
      </c>
    </row>
    <row r="1729" spans="1:14" s="1" customFormat="1" ht="11.5" hidden="1" customHeight="1" x14ac:dyDescent="0.35">
      <c r="A1729" s="33"/>
      <c r="B1729" s="34"/>
      <c r="C1729" s="34"/>
      <c r="D1729" s="34"/>
      <c r="E1729" s="35"/>
      <c r="F1729" s="36"/>
      <c r="G1729" s="37"/>
      <c r="H1729" s="38"/>
      <c r="J1729" s="38"/>
      <c r="L1729" s="41">
        <f t="shared" si="271"/>
        <v>13</v>
      </c>
      <c r="M1729" s="39">
        <f t="shared" si="266"/>
        <v>4</v>
      </c>
      <c r="N1729" s="39">
        <v>1</v>
      </c>
    </row>
    <row r="1730" spans="1:14" s="1" customFormat="1" ht="21" hidden="1" x14ac:dyDescent="0.35">
      <c r="A1730" s="14"/>
      <c r="B1730" s="14"/>
      <c r="C1730" s="14"/>
      <c r="D1730" s="427">
        <f>х!H$16</f>
        <v>151.08000000000001</v>
      </c>
      <c r="E1730" s="428"/>
      <c r="F1730" s="429" t="str">
        <f>х!I$16</f>
        <v>Абонемент платного питания №8 (ГПД Обед 1-4)</v>
      </c>
      <c r="G1730" s="430"/>
      <c r="H1730" s="430"/>
      <c r="I1730" s="13"/>
      <c r="J1730" s="13"/>
      <c r="K1730" s="13"/>
      <c r="L1730" s="40">
        <f>L1707+1</f>
        <v>14</v>
      </c>
      <c r="M1730" s="39">
        <f t="shared" si="266"/>
        <v>4</v>
      </c>
      <c r="N1730" s="39">
        <v>1</v>
      </c>
    </row>
    <row r="1731" spans="1:14" s="1" customFormat="1" ht="11.5" hidden="1" customHeight="1" x14ac:dyDescent="0.35">
      <c r="A1731" s="431" t="s">
        <v>3</v>
      </c>
      <c r="B1731" s="432" t="s">
        <v>4</v>
      </c>
      <c r="C1731" s="432"/>
      <c r="D1731" s="432"/>
      <c r="E1731" s="433" t="s">
        <v>5</v>
      </c>
      <c r="F1731" s="434" t="s">
        <v>6</v>
      </c>
      <c r="G1731" s="435" t="s">
        <v>7</v>
      </c>
      <c r="H1731" s="436" t="s">
        <v>8</v>
      </c>
      <c r="L1731" s="41">
        <f>L1730</f>
        <v>14</v>
      </c>
      <c r="M1731" s="39">
        <f t="shared" si="266"/>
        <v>4</v>
      </c>
      <c r="N1731" s="39">
        <v>1</v>
      </c>
    </row>
    <row r="1732" spans="1:14" s="1" customFormat="1" ht="11.5" hidden="1" customHeight="1" x14ac:dyDescent="0.35">
      <c r="A1732" s="431"/>
      <c r="B1732" s="15" t="s">
        <v>9</v>
      </c>
      <c r="C1732" s="16" t="s">
        <v>10</v>
      </c>
      <c r="D1732" s="16" t="s">
        <v>11</v>
      </c>
      <c r="E1732" s="433"/>
      <c r="F1732" s="434"/>
      <c r="G1732" s="435"/>
      <c r="H1732" s="436"/>
      <c r="L1732" s="41">
        <f t="shared" ref="L1732:L1752" si="274">L1731</f>
        <v>14</v>
      </c>
      <c r="M1732" s="39">
        <f t="shared" si="266"/>
        <v>4</v>
      </c>
      <c r="N1732" s="39">
        <v>1</v>
      </c>
    </row>
    <row r="1733" spans="1:14" s="1" customFormat="1" ht="11.5" hidden="1" customHeight="1" x14ac:dyDescent="0.35">
      <c r="A1733" s="194" t="s">
        <v>246</v>
      </c>
      <c r="B1733" s="186">
        <v>0.42</v>
      </c>
      <c r="C1733" s="186">
        <v>0.06</v>
      </c>
      <c r="D1733" s="186">
        <v>1.1399999999999999</v>
      </c>
      <c r="E1733" s="187">
        <v>7.2</v>
      </c>
      <c r="F1733" s="195" t="s">
        <v>274</v>
      </c>
      <c r="G1733" s="207">
        <v>60</v>
      </c>
      <c r="H1733" s="453">
        <f>D1730</f>
        <v>151.08000000000001</v>
      </c>
      <c r="J1733" s="23" t="e">
        <f>H1733*J1751/H1751</f>
        <v>#DIV/0!</v>
      </c>
      <c r="L1733" s="41">
        <f t="shared" si="274"/>
        <v>14</v>
      </c>
      <c r="M1733" s="39">
        <f t="shared" si="266"/>
        <v>4</v>
      </c>
      <c r="N1733" s="39" t="str">
        <f>F1733</f>
        <v>Овощи натуральные свежие (огурец) 60 (СОШ_2018)</v>
      </c>
    </row>
    <row r="1734" spans="1:14" s="1" customFormat="1" ht="11.5" hidden="1" customHeight="1" x14ac:dyDescent="0.35">
      <c r="A1734" s="180" t="s">
        <v>275</v>
      </c>
      <c r="B1734" s="181">
        <v>2.0499999999999998</v>
      </c>
      <c r="C1734" s="181">
        <v>4.43</v>
      </c>
      <c r="D1734" s="181">
        <v>9.3000000000000007</v>
      </c>
      <c r="E1734" s="182">
        <v>93</v>
      </c>
      <c r="F1734" s="199" t="s">
        <v>276</v>
      </c>
      <c r="G1734" s="206">
        <v>200</v>
      </c>
      <c r="H1734" s="451"/>
      <c r="J1734" s="23" t="e">
        <f>H1734*J1751/H1751</f>
        <v>#DIV/0!</v>
      </c>
      <c r="L1734" s="41">
        <f t="shared" si="274"/>
        <v>14</v>
      </c>
      <c r="M1734" s="39">
        <f t="shared" si="266"/>
        <v>4</v>
      </c>
      <c r="N1734" s="39" t="str">
        <f t="shared" ref="N1734:N1750" si="275">F1734</f>
        <v>Суп-лапша домашняя 200 (СОШ_2018)</v>
      </c>
    </row>
    <row r="1735" spans="1:14" s="1" customFormat="1" ht="11.5" hidden="1" customHeight="1" x14ac:dyDescent="0.35">
      <c r="A1735" s="180" t="s">
        <v>277</v>
      </c>
      <c r="B1735" s="171">
        <v>10.54</v>
      </c>
      <c r="C1735" s="171">
        <v>25.28</v>
      </c>
      <c r="D1735" s="171">
        <v>14.21</v>
      </c>
      <c r="E1735" s="172">
        <v>328</v>
      </c>
      <c r="F1735" s="173" t="s">
        <v>278</v>
      </c>
      <c r="G1735" s="206">
        <v>150</v>
      </c>
      <c r="H1735" s="451"/>
      <c r="J1735" s="23" t="e">
        <f>H1735*J1751/H1751</f>
        <v>#DIV/0!</v>
      </c>
      <c r="L1735" s="41">
        <f t="shared" si="274"/>
        <v>14</v>
      </c>
      <c r="M1735" s="39">
        <f t="shared" si="266"/>
        <v>4</v>
      </c>
      <c r="N1735" s="39" t="str">
        <f t="shared" si="275"/>
        <v>Жаркое по-домашнему (СОШ_2018)</v>
      </c>
    </row>
    <row r="1736" spans="1:14" s="1" customFormat="1" ht="11.5" hidden="1" customHeight="1" x14ac:dyDescent="0.35">
      <c r="A1736" s="180" t="s">
        <v>279</v>
      </c>
      <c r="B1736" s="186">
        <v>1.04</v>
      </c>
      <c r="C1736" s="194"/>
      <c r="D1736" s="186">
        <v>30.96</v>
      </c>
      <c r="E1736" s="198">
        <v>127</v>
      </c>
      <c r="F1736" s="179" t="s">
        <v>174</v>
      </c>
      <c r="G1736" s="205">
        <v>200</v>
      </c>
      <c r="H1736" s="451"/>
      <c r="J1736" s="23" t="e">
        <f>H1736*J1751/H1751</f>
        <v>#DIV/0!</v>
      </c>
      <c r="L1736" s="41">
        <f t="shared" si="274"/>
        <v>14</v>
      </c>
      <c r="M1736" s="39">
        <f t="shared" si="266"/>
        <v>4</v>
      </c>
      <c r="N1736" s="39" t="str">
        <f t="shared" si="275"/>
        <v>Компот из кураги</v>
      </c>
    </row>
    <row r="1737" spans="1:14" s="1" customFormat="1" ht="11.5" hidden="1" customHeight="1" x14ac:dyDescent="0.35">
      <c r="A1737" s="180" t="s">
        <v>235</v>
      </c>
      <c r="B1737" s="181">
        <v>3.95</v>
      </c>
      <c r="C1737" s="181">
        <v>0.5</v>
      </c>
      <c r="D1737" s="181">
        <v>24.15</v>
      </c>
      <c r="E1737" s="182">
        <v>118</v>
      </c>
      <c r="F1737" s="177" t="s">
        <v>134</v>
      </c>
      <c r="G1737" s="206">
        <v>50</v>
      </c>
      <c r="H1737" s="451"/>
      <c r="J1737" s="23" t="e">
        <f>H1737*J1751/H1751</f>
        <v>#DIV/0!</v>
      </c>
      <c r="L1737" s="41">
        <f t="shared" si="274"/>
        <v>14</v>
      </c>
      <c r="M1737" s="39">
        <f t="shared" si="266"/>
        <v>4</v>
      </c>
      <c r="N1737" s="39" t="str">
        <f t="shared" si="275"/>
        <v>Хлеб пшеничный</v>
      </c>
    </row>
    <row r="1738" spans="1:14" s="1" customFormat="1" ht="11.5" hidden="1" customHeight="1" x14ac:dyDescent="0.35">
      <c r="A1738" s="180" t="s">
        <v>235</v>
      </c>
      <c r="B1738" s="181">
        <v>1.65</v>
      </c>
      <c r="C1738" s="181">
        <v>0.3</v>
      </c>
      <c r="D1738" s="181">
        <v>8.35</v>
      </c>
      <c r="E1738" s="182">
        <v>44</v>
      </c>
      <c r="F1738" s="177" t="s">
        <v>236</v>
      </c>
      <c r="G1738" s="206">
        <v>25</v>
      </c>
      <c r="H1738" s="451"/>
      <c r="J1738" s="23" t="e">
        <f>H1738*J1751/H1751</f>
        <v>#DIV/0!</v>
      </c>
      <c r="L1738" s="41">
        <f t="shared" si="274"/>
        <v>14</v>
      </c>
      <c r="M1738" s="39">
        <f t="shared" si="266"/>
        <v>4</v>
      </c>
      <c r="N1738" s="39" t="str">
        <f t="shared" si="275"/>
        <v xml:space="preserve">Хлеб ржаной </v>
      </c>
    </row>
    <row r="1739" spans="1:14" s="1" customFormat="1" ht="11.5" hidden="1" customHeight="1" x14ac:dyDescent="0.35">
      <c r="A1739" s="17"/>
      <c r="B1739" s="18"/>
      <c r="C1739" s="18"/>
      <c r="D1739" s="18"/>
      <c r="E1739" s="17"/>
      <c r="F1739" s="20"/>
      <c r="G1739" s="150"/>
      <c r="H1739" s="451"/>
      <c r="J1739" s="23" t="e">
        <f>H1739*J1751/H1751</f>
        <v>#DIV/0!</v>
      </c>
      <c r="L1739" s="41">
        <f t="shared" si="274"/>
        <v>14</v>
      </c>
      <c r="M1739" s="39">
        <f t="shared" si="266"/>
        <v>4</v>
      </c>
      <c r="N1739" s="39">
        <f t="shared" si="275"/>
        <v>0</v>
      </c>
    </row>
    <row r="1740" spans="1:14" s="1" customFormat="1" ht="11.5" hidden="1" customHeight="1" x14ac:dyDescent="0.35">
      <c r="A1740" s="19"/>
      <c r="B1740" s="18"/>
      <c r="C1740" s="18"/>
      <c r="D1740" s="18"/>
      <c r="E1740" s="17"/>
      <c r="F1740" s="20"/>
      <c r="G1740" s="149"/>
      <c r="H1740" s="451"/>
      <c r="J1740" s="23" t="e">
        <f>H1740*J1751/H1751</f>
        <v>#DIV/0!</v>
      </c>
      <c r="L1740" s="41">
        <f t="shared" si="274"/>
        <v>14</v>
      </c>
      <c r="M1740" s="39">
        <f t="shared" si="266"/>
        <v>4</v>
      </c>
      <c r="N1740" s="39">
        <f t="shared" si="275"/>
        <v>0</v>
      </c>
    </row>
    <row r="1741" spans="1:14" s="1" customFormat="1" ht="11.5" hidden="1" customHeight="1" x14ac:dyDescent="0.35">
      <c r="A1741" s="19"/>
      <c r="B1741" s="25"/>
      <c r="C1741" s="25"/>
      <c r="D1741" s="25"/>
      <c r="E1741" s="26"/>
      <c r="F1741" s="27"/>
      <c r="G1741" s="142"/>
      <c r="H1741" s="451"/>
      <c r="J1741" s="23" t="e">
        <f>H1741*J1751/H1751</f>
        <v>#DIV/0!</v>
      </c>
      <c r="L1741" s="41">
        <f t="shared" si="274"/>
        <v>14</v>
      </c>
      <c r="M1741" s="39">
        <f t="shared" si="266"/>
        <v>4</v>
      </c>
      <c r="N1741" s="39">
        <f t="shared" si="275"/>
        <v>0</v>
      </c>
    </row>
    <row r="1742" spans="1:14" s="1" customFormat="1" ht="11.5" hidden="1" customHeight="1" x14ac:dyDescent="0.35">
      <c r="A1742" s="17"/>
      <c r="B1742" s="18"/>
      <c r="C1742" s="18"/>
      <c r="D1742" s="18"/>
      <c r="E1742" s="17"/>
      <c r="F1742" s="20"/>
      <c r="G1742" s="21"/>
      <c r="H1742" s="451"/>
      <c r="J1742" s="23" t="e">
        <f>H1742*J1751/H1751</f>
        <v>#DIV/0!</v>
      </c>
      <c r="L1742" s="41">
        <f t="shared" si="274"/>
        <v>14</v>
      </c>
      <c r="M1742" s="39">
        <f t="shared" si="266"/>
        <v>4</v>
      </c>
      <c r="N1742" s="39">
        <f t="shared" si="275"/>
        <v>0</v>
      </c>
    </row>
    <row r="1743" spans="1:14" s="1" customFormat="1" ht="11.5" hidden="1" customHeight="1" x14ac:dyDescent="0.35">
      <c r="A1743" s="17"/>
      <c r="B1743" s="18"/>
      <c r="C1743" s="18"/>
      <c r="D1743" s="18"/>
      <c r="E1743" s="17"/>
      <c r="F1743" s="20"/>
      <c r="G1743" s="24"/>
      <c r="H1743" s="451"/>
      <c r="J1743" s="23" t="e">
        <f>H1743*J1751/H1751</f>
        <v>#DIV/0!</v>
      </c>
      <c r="L1743" s="41">
        <f t="shared" si="274"/>
        <v>14</v>
      </c>
      <c r="M1743" s="39">
        <f t="shared" si="266"/>
        <v>4</v>
      </c>
      <c r="N1743" s="39">
        <f t="shared" si="275"/>
        <v>0</v>
      </c>
    </row>
    <row r="1744" spans="1:14" s="1" customFormat="1" ht="11.5" hidden="1" customHeight="1" x14ac:dyDescent="0.35">
      <c r="A1744" s="17"/>
      <c r="B1744" s="18"/>
      <c r="C1744" s="18"/>
      <c r="D1744" s="18"/>
      <c r="E1744" s="17"/>
      <c r="F1744" s="20"/>
      <c r="G1744" s="24"/>
      <c r="H1744" s="451"/>
      <c r="J1744" s="23" t="e">
        <f>H1744*J1751/H1751</f>
        <v>#DIV/0!</v>
      </c>
      <c r="L1744" s="41">
        <f t="shared" si="274"/>
        <v>14</v>
      </c>
      <c r="M1744" s="39">
        <f t="shared" si="266"/>
        <v>4</v>
      </c>
      <c r="N1744" s="39">
        <f t="shared" si="275"/>
        <v>0</v>
      </c>
    </row>
    <row r="1745" spans="1:14" s="1" customFormat="1" ht="11.5" hidden="1" customHeight="1" x14ac:dyDescent="0.35">
      <c r="A1745" s="19"/>
      <c r="B1745" s="18"/>
      <c r="C1745" s="18"/>
      <c r="D1745" s="18"/>
      <c r="E1745" s="17"/>
      <c r="F1745" s="20"/>
      <c r="G1745" s="21"/>
      <c r="H1745" s="451"/>
      <c r="J1745" s="23" t="e">
        <f>H1745*J1751/H1751</f>
        <v>#DIV/0!</v>
      </c>
      <c r="L1745" s="41">
        <f t="shared" si="274"/>
        <v>14</v>
      </c>
      <c r="M1745" s="39">
        <f t="shared" si="266"/>
        <v>4</v>
      </c>
      <c r="N1745" s="39">
        <f t="shared" si="275"/>
        <v>0</v>
      </c>
    </row>
    <row r="1746" spans="1:14" s="1" customFormat="1" ht="11.5" hidden="1" customHeight="1" x14ac:dyDescent="0.25">
      <c r="A1746" s="17"/>
      <c r="B1746" s="18"/>
      <c r="C1746" s="18"/>
      <c r="D1746" s="18"/>
      <c r="E1746" s="17"/>
      <c r="F1746" s="28"/>
      <c r="G1746" s="21"/>
      <c r="H1746" s="451"/>
      <c r="J1746" s="23" t="e">
        <f>H1746*J1751/H1751</f>
        <v>#DIV/0!</v>
      </c>
      <c r="L1746" s="41">
        <f t="shared" si="274"/>
        <v>14</v>
      </c>
      <c r="M1746" s="39">
        <f t="shared" si="266"/>
        <v>4</v>
      </c>
      <c r="N1746" s="39">
        <f t="shared" si="275"/>
        <v>0</v>
      </c>
    </row>
    <row r="1747" spans="1:14" s="1" customFormat="1" ht="11.5" hidden="1" customHeight="1" x14ac:dyDescent="0.35">
      <c r="A1747" s="19"/>
      <c r="B1747" s="18"/>
      <c r="C1747" s="18"/>
      <c r="D1747" s="18"/>
      <c r="E1747" s="17"/>
      <c r="F1747" s="20"/>
      <c r="G1747" s="21"/>
      <c r="H1747" s="451"/>
      <c r="J1747" s="23" t="e">
        <f>H1747*J1751/H1751</f>
        <v>#DIV/0!</v>
      </c>
      <c r="L1747" s="41">
        <f t="shared" si="274"/>
        <v>14</v>
      </c>
      <c r="M1747" s="39">
        <f t="shared" si="266"/>
        <v>4</v>
      </c>
      <c r="N1747" s="39">
        <f t="shared" si="275"/>
        <v>0</v>
      </c>
    </row>
    <row r="1748" spans="1:14" s="1" customFormat="1" ht="11.5" hidden="1" customHeight="1" x14ac:dyDescent="0.25">
      <c r="A1748" s="17"/>
      <c r="B1748" s="18"/>
      <c r="C1748" s="18"/>
      <c r="D1748" s="18"/>
      <c r="E1748" s="17"/>
      <c r="F1748" s="28"/>
      <c r="G1748" s="21"/>
      <c r="H1748" s="451"/>
      <c r="J1748" s="23" t="e">
        <f>H1748*J1751/H1751</f>
        <v>#DIV/0!</v>
      </c>
      <c r="L1748" s="41">
        <f t="shared" si="274"/>
        <v>14</v>
      </c>
      <c r="M1748" s="39">
        <f t="shared" si="266"/>
        <v>4</v>
      </c>
      <c r="N1748" s="39">
        <f t="shared" si="275"/>
        <v>0</v>
      </c>
    </row>
    <row r="1749" spans="1:14" s="1" customFormat="1" ht="11.5" hidden="1" customHeight="1" x14ac:dyDescent="0.35">
      <c r="A1749" s="19"/>
      <c r="B1749" s="18"/>
      <c r="C1749" s="18"/>
      <c r="D1749" s="18"/>
      <c r="E1749" s="17"/>
      <c r="F1749" s="20"/>
      <c r="G1749" s="21"/>
      <c r="H1749" s="451"/>
      <c r="J1749" s="23" t="e">
        <f>H1749*J1751/H1751</f>
        <v>#DIV/0!</v>
      </c>
      <c r="L1749" s="41">
        <f t="shared" si="274"/>
        <v>14</v>
      </c>
      <c r="M1749" s="39">
        <f t="shared" si="266"/>
        <v>4</v>
      </c>
      <c r="N1749" s="39">
        <f t="shared" si="275"/>
        <v>0</v>
      </c>
    </row>
    <row r="1750" spans="1:14" s="1" customFormat="1" ht="11.5" hidden="1" customHeight="1" x14ac:dyDescent="0.35">
      <c r="A1750" s="19"/>
      <c r="B1750" s="18"/>
      <c r="C1750" s="18"/>
      <c r="D1750" s="18"/>
      <c r="E1750" s="17"/>
      <c r="F1750" s="20"/>
      <c r="G1750" s="21"/>
      <c r="H1750" s="451"/>
      <c r="J1750" s="23" t="e">
        <f>H1750*J1751/H1751</f>
        <v>#DIV/0!</v>
      </c>
      <c r="L1750" s="41">
        <f t="shared" si="274"/>
        <v>14</v>
      </c>
      <c r="M1750" s="39">
        <f t="shared" si="266"/>
        <v>4</v>
      </c>
      <c r="N1750" s="39">
        <f t="shared" si="275"/>
        <v>0</v>
      </c>
    </row>
    <row r="1751" spans="1:14" s="1" customFormat="1" ht="11.5" hidden="1" customHeight="1" x14ac:dyDescent="0.35">
      <c r="A1751" s="19"/>
      <c r="B1751" s="25">
        <f>SUBTOTAL(9,B1733:B1750)</f>
        <v>0</v>
      </c>
      <c r="C1751" s="25">
        <f t="shared" ref="C1751:E1751" si="276">SUBTOTAL(9,C1733:C1750)</f>
        <v>0</v>
      </c>
      <c r="D1751" s="25">
        <f t="shared" si="276"/>
        <v>0</v>
      </c>
      <c r="E1751" s="26">
        <f t="shared" si="276"/>
        <v>0</v>
      </c>
      <c r="F1751" s="29" t="s">
        <v>18</v>
      </c>
      <c r="G1751" s="27"/>
      <c r="H1751" s="454"/>
      <c r="J1751" s="32">
        <f>D1730</f>
        <v>151.08000000000001</v>
      </c>
      <c r="L1751" s="41">
        <f t="shared" si="274"/>
        <v>14</v>
      </c>
      <c r="M1751" s="39">
        <f t="shared" si="266"/>
        <v>4</v>
      </c>
      <c r="N1751" s="39">
        <v>1</v>
      </c>
    </row>
    <row r="1752" spans="1:14" s="1" customFormat="1" ht="11.5" hidden="1" customHeight="1" x14ac:dyDescent="0.35">
      <c r="A1752" s="33"/>
      <c r="B1752" s="34"/>
      <c r="C1752" s="34"/>
      <c r="D1752" s="34"/>
      <c r="E1752" s="35"/>
      <c r="F1752" s="36"/>
      <c r="G1752" s="37"/>
      <c r="H1752" s="38"/>
      <c r="J1752" s="38"/>
      <c r="L1752" s="41">
        <f t="shared" si="274"/>
        <v>14</v>
      </c>
      <c r="M1752" s="39">
        <f t="shared" ref="M1752:M1815" si="277">M1751</f>
        <v>4</v>
      </c>
      <c r="N1752" s="39">
        <v>1</v>
      </c>
    </row>
    <row r="1753" spans="1:14" ht="37.5" customHeight="1" x14ac:dyDescent="0.35">
      <c r="A1753" s="275"/>
      <c r="B1753" s="275"/>
      <c r="C1753" s="275"/>
      <c r="D1753" s="443">
        <f>х!H$17</f>
        <v>64.739999999999995</v>
      </c>
      <c r="E1753" s="444"/>
      <c r="F1753" s="414" t="str">
        <f>х!I$17</f>
        <v>Абонемент платного питания №9 (ГПД Полдник 1-4)</v>
      </c>
      <c r="G1753" s="415"/>
      <c r="H1753" s="415"/>
      <c r="I1753" s="270"/>
      <c r="J1753" s="13"/>
      <c r="K1753" s="13"/>
      <c r="L1753" s="289">
        <f>L1730+1</f>
        <v>15</v>
      </c>
      <c r="M1753" s="287">
        <f t="shared" si="277"/>
        <v>4</v>
      </c>
      <c r="N1753" s="287">
        <v>1</v>
      </c>
    </row>
    <row r="1754" spans="1:14" ht="11.5" customHeight="1" x14ac:dyDescent="0.35">
      <c r="A1754" s="437" t="s">
        <v>3</v>
      </c>
      <c r="B1754" s="438" t="s">
        <v>4</v>
      </c>
      <c r="C1754" s="438"/>
      <c r="D1754" s="438"/>
      <c r="E1754" s="439" t="s">
        <v>5</v>
      </c>
      <c r="F1754" s="440" t="s">
        <v>6</v>
      </c>
      <c r="G1754" s="441" t="s">
        <v>7</v>
      </c>
      <c r="H1754" s="442" t="s">
        <v>8</v>
      </c>
      <c r="L1754" s="290">
        <f>L1753</f>
        <v>15</v>
      </c>
      <c r="M1754" s="287">
        <f t="shared" si="277"/>
        <v>4</v>
      </c>
      <c r="N1754" s="287">
        <v>1</v>
      </c>
    </row>
    <row r="1755" spans="1:14" ht="11.5" customHeight="1" x14ac:dyDescent="0.35">
      <c r="A1755" s="437"/>
      <c r="B1755" s="277" t="s">
        <v>9</v>
      </c>
      <c r="C1755" s="278" t="s">
        <v>10</v>
      </c>
      <c r="D1755" s="278" t="s">
        <v>11</v>
      </c>
      <c r="E1755" s="439"/>
      <c r="F1755" s="440"/>
      <c r="G1755" s="441"/>
      <c r="H1755" s="442"/>
      <c r="L1755" s="290">
        <f t="shared" ref="L1755:L1775" si="278">L1754</f>
        <v>15</v>
      </c>
      <c r="M1755" s="287">
        <f t="shared" si="277"/>
        <v>4</v>
      </c>
      <c r="N1755" s="287">
        <v>1</v>
      </c>
    </row>
    <row r="1756" spans="1:14" ht="11.5" customHeight="1" x14ac:dyDescent="0.35">
      <c r="A1756" s="115">
        <v>338</v>
      </c>
      <c r="B1756" s="114">
        <v>0.4</v>
      </c>
      <c r="C1756" s="114">
        <v>0.4</v>
      </c>
      <c r="D1756" s="114">
        <v>9.8000000000000007</v>
      </c>
      <c r="E1756" s="115">
        <v>47</v>
      </c>
      <c r="F1756" s="116" t="s">
        <v>117</v>
      </c>
      <c r="G1756" s="385">
        <v>100</v>
      </c>
      <c r="H1756" s="449">
        <f>D1753</f>
        <v>64.739999999999995</v>
      </c>
      <c r="J1756" s="23" t="e">
        <f>H1756*J1774/H1774</f>
        <v>#DIV/0!</v>
      </c>
      <c r="L1756" s="290">
        <f t="shared" si="278"/>
        <v>15</v>
      </c>
      <c r="M1756" s="287">
        <f t="shared" si="277"/>
        <v>4</v>
      </c>
      <c r="N1756" s="287" t="str">
        <f>F1756</f>
        <v>Яблоко 100 (СОШ_2018)</v>
      </c>
    </row>
    <row r="1757" spans="1:14" ht="11.5" customHeight="1" x14ac:dyDescent="0.35">
      <c r="A1757" s="54" t="s">
        <v>418</v>
      </c>
      <c r="B1757" s="51">
        <v>4.53</v>
      </c>
      <c r="C1757" s="51">
        <v>6.7</v>
      </c>
      <c r="D1757" s="51">
        <v>30.44</v>
      </c>
      <c r="E1757" s="50">
        <v>198</v>
      </c>
      <c r="F1757" s="336" t="s">
        <v>383</v>
      </c>
      <c r="G1757" s="167">
        <v>100</v>
      </c>
      <c r="H1757" s="450"/>
      <c r="J1757" s="23" t="e">
        <f>H1757*J1774/H1774</f>
        <v>#DIV/0!</v>
      </c>
      <c r="L1757" s="290">
        <f t="shared" si="278"/>
        <v>15</v>
      </c>
      <c r="M1757" s="287">
        <f t="shared" si="277"/>
        <v>4</v>
      </c>
      <c r="N1757" s="287" t="str">
        <f t="shared" ref="N1757:N1773" si="279">F1757</f>
        <v>Булочка домашняя 100 Тагил (80 шк)</v>
      </c>
    </row>
    <row r="1758" spans="1:14" ht="11.5" customHeight="1" x14ac:dyDescent="0.35">
      <c r="A1758" s="185" t="s">
        <v>16</v>
      </c>
      <c r="B1758" s="330">
        <v>1</v>
      </c>
      <c r="C1758" s="330"/>
      <c r="D1758" s="330">
        <v>20.2</v>
      </c>
      <c r="E1758" s="198">
        <v>85</v>
      </c>
      <c r="F1758" s="163" t="s">
        <v>139</v>
      </c>
      <c r="G1758" s="383">
        <v>200</v>
      </c>
      <c r="H1758" s="450"/>
      <c r="J1758" s="23" t="e">
        <f>H1758*J1774/H1774</f>
        <v>#DIV/0!</v>
      </c>
      <c r="L1758" s="290">
        <f t="shared" si="278"/>
        <v>15</v>
      </c>
      <c r="M1758" s="287">
        <f t="shared" si="277"/>
        <v>4</v>
      </c>
      <c r="N1758" s="287" t="str">
        <f t="shared" si="279"/>
        <v>Сок в ассортименте</v>
      </c>
    </row>
    <row r="1759" spans="1:14" s="1" customFormat="1" ht="11.5" hidden="1" customHeight="1" x14ac:dyDescent="0.35">
      <c r="A1759" s="19"/>
      <c r="B1759" s="18"/>
      <c r="C1759" s="18"/>
      <c r="D1759" s="18"/>
      <c r="E1759" s="17"/>
      <c r="F1759" s="20"/>
      <c r="G1759" s="149"/>
      <c r="H1759" s="451"/>
      <c r="J1759" s="23" t="e">
        <f>H1759*J1774/H1774</f>
        <v>#DIV/0!</v>
      </c>
      <c r="L1759" s="41">
        <f t="shared" si="278"/>
        <v>15</v>
      </c>
      <c r="M1759" s="39">
        <f t="shared" si="277"/>
        <v>4</v>
      </c>
      <c r="N1759" s="39">
        <f t="shared" si="279"/>
        <v>0</v>
      </c>
    </row>
    <row r="1760" spans="1:14" s="1" customFormat="1" ht="11.5" hidden="1" customHeight="1" x14ac:dyDescent="0.35">
      <c r="A1760" s="17"/>
      <c r="B1760" s="18"/>
      <c r="C1760" s="18"/>
      <c r="D1760" s="19"/>
      <c r="E1760" s="17"/>
      <c r="F1760" s="20"/>
      <c r="G1760" s="149"/>
      <c r="H1760" s="451"/>
      <c r="J1760" s="23" t="e">
        <f>H1760*J1774/H1774</f>
        <v>#DIV/0!</v>
      </c>
      <c r="L1760" s="41">
        <f t="shared" si="278"/>
        <v>15</v>
      </c>
      <c r="M1760" s="39">
        <f t="shared" si="277"/>
        <v>4</v>
      </c>
      <c r="N1760" s="39">
        <f t="shared" si="279"/>
        <v>0</v>
      </c>
    </row>
    <row r="1761" spans="1:14" s="1" customFormat="1" ht="11.5" hidden="1" customHeight="1" x14ac:dyDescent="0.35">
      <c r="A1761" s="17"/>
      <c r="B1761" s="18"/>
      <c r="C1761" s="18"/>
      <c r="D1761" s="18"/>
      <c r="E1761" s="17"/>
      <c r="F1761" s="20"/>
      <c r="G1761" s="149"/>
      <c r="H1761" s="451"/>
      <c r="J1761" s="23" t="e">
        <f>H1761*J1774/H1774</f>
        <v>#DIV/0!</v>
      </c>
      <c r="L1761" s="41">
        <f t="shared" si="278"/>
        <v>15</v>
      </c>
      <c r="M1761" s="39">
        <f t="shared" si="277"/>
        <v>4</v>
      </c>
      <c r="N1761" s="39">
        <f t="shared" si="279"/>
        <v>0</v>
      </c>
    </row>
    <row r="1762" spans="1:14" s="1" customFormat="1" ht="11.5" hidden="1" customHeight="1" x14ac:dyDescent="0.35">
      <c r="A1762" s="17"/>
      <c r="B1762" s="18"/>
      <c r="C1762" s="18"/>
      <c r="D1762" s="18"/>
      <c r="E1762" s="17"/>
      <c r="F1762" s="20"/>
      <c r="G1762" s="150"/>
      <c r="H1762" s="451"/>
      <c r="J1762" s="23" t="e">
        <f>H1762*J1774/H1774</f>
        <v>#DIV/0!</v>
      </c>
      <c r="L1762" s="41">
        <f t="shared" si="278"/>
        <v>15</v>
      </c>
      <c r="M1762" s="39">
        <f t="shared" si="277"/>
        <v>4</v>
      </c>
      <c r="N1762" s="39">
        <f t="shared" si="279"/>
        <v>0</v>
      </c>
    </row>
    <row r="1763" spans="1:14" s="1" customFormat="1" ht="11.5" hidden="1" customHeight="1" x14ac:dyDescent="0.35">
      <c r="A1763" s="19"/>
      <c r="B1763" s="18"/>
      <c r="C1763" s="18"/>
      <c r="D1763" s="18"/>
      <c r="E1763" s="17"/>
      <c r="F1763" s="20"/>
      <c r="G1763" s="149"/>
      <c r="H1763" s="451"/>
      <c r="J1763" s="23" t="e">
        <f>H1763*J1774/H1774</f>
        <v>#DIV/0!</v>
      </c>
      <c r="L1763" s="41">
        <f t="shared" si="278"/>
        <v>15</v>
      </c>
      <c r="M1763" s="39">
        <f t="shared" si="277"/>
        <v>4</v>
      </c>
      <c r="N1763" s="39">
        <f t="shared" si="279"/>
        <v>0</v>
      </c>
    </row>
    <row r="1764" spans="1:14" s="1" customFormat="1" ht="11.5" hidden="1" customHeight="1" x14ac:dyDescent="0.35">
      <c r="A1764" s="19"/>
      <c r="B1764" s="25"/>
      <c r="C1764" s="25"/>
      <c r="D1764" s="25"/>
      <c r="E1764" s="26"/>
      <c r="F1764" s="142"/>
      <c r="G1764" s="27"/>
      <c r="H1764" s="451"/>
      <c r="J1764" s="23" t="e">
        <f>H1764*J1774/H1774</f>
        <v>#DIV/0!</v>
      </c>
      <c r="L1764" s="41">
        <f t="shared" si="278"/>
        <v>15</v>
      </c>
      <c r="M1764" s="39">
        <f t="shared" si="277"/>
        <v>4</v>
      </c>
      <c r="N1764" s="39">
        <f t="shared" si="279"/>
        <v>0</v>
      </c>
    </row>
    <row r="1765" spans="1:14" s="1" customFormat="1" ht="11.5" hidden="1" customHeight="1" x14ac:dyDescent="0.35">
      <c r="A1765" s="17"/>
      <c r="B1765" s="18"/>
      <c r="C1765" s="18"/>
      <c r="D1765" s="18"/>
      <c r="E1765" s="17"/>
      <c r="F1765" s="20"/>
      <c r="G1765" s="21"/>
      <c r="H1765" s="451"/>
      <c r="J1765" s="23" t="e">
        <f>H1765*J1774/H1774</f>
        <v>#DIV/0!</v>
      </c>
      <c r="L1765" s="41">
        <f t="shared" si="278"/>
        <v>15</v>
      </c>
      <c r="M1765" s="39">
        <f t="shared" si="277"/>
        <v>4</v>
      </c>
      <c r="N1765" s="39">
        <f t="shared" si="279"/>
        <v>0</v>
      </c>
    </row>
    <row r="1766" spans="1:14" s="1" customFormat="1" ht="11.5" hidden="1" customHeight="1" x14ac:dyDescent="0.35">
      <c r="A1766" s="17"/>
      <c r="B1766" s="18"/>
      <c r="C1766" s="18"/>
      <c r="D1766" s="18"/>
      <c r="E1766" s="17"/>
      <c r="F1766" s="20"/>
      <c r="G1766" s="24"/>
      <c r="H1766" s="451"/>
      <c r="J1766" s="23" t="e">
        <f>H1766*J1774/H1774</f>
        <v>#DIV/0!</v>
      </c>
      <c r="L1766" s="41">
        <f t="shared" si="278"/>
        <v>15</v>
      </c>
      <c r="M1766" s="39">
        <f t="shared" si="277"/>
        <v>4</v>
      </c>
      <c r="N1766" s="39">
        <f t="shared" si="279"/>
        <v>0</v>
      </c>
    </row>
    <row r="1767" spans="1:14" s="1" customFormat="1" ht="11.5" hidden="1" customHeight="1" x14ac:dyDescent="0.35">
      <c r="A1767" s="17"/>
      <c r="B1767" s="18"/>
      <c r="C1767" s="18"/>
      <c r="D1767" s="18"/>
      <c r="E1767" s="17"/>
      <c r="F1767" s="20"/>
      <c r="G1767" s="24"/>
      <c r="H1767" s="451"/>
      <c r="J1767" s="23" t="e">
        <f>H1767*J1774/H1774</f>
        <v>#DIV/0!</v>
      </c>
      <c r="L1767" s="41">
        <f t="shared" si="278"/>
        <v>15</v>
      </c>
      <c r="M1767" s="39">
        <f t="shared" si="277"/>
        <v>4</v>
      </c>
      <c r="N1767" s="39">
        <f t="shared" si="279"/>
        <v>0</v>
      </c>
    </row>
    <row r="1768" spans="1:14" s="1" customFormat="1" ht="11.5" hidden="1" customHeight="1" x14ac:dyDescent="0.35">
      <c r="A1768" s="19"/>
      <c r="B1768" s="18"/>
      <c r="C1768" s="18"/>
      <c r="D1768" s="18"/>
      <c r="E1768" s="17"/>
      <c r="F1768" s="20"/>
      <c r="G1768" s="21"/>
      <c r="H1768" s="451"/>
      <c r="J1768" s="23" t="e">
        <f>H1768*J1774/H1774</f>
        <v>#DIV/0!</v>
      </c>
      <c r="L1768" s="41">
        <f t="shared" si="278"/>
        <v>15</v>
      </c>
      <c r="M1768" s="39">
        <f t="shared" si="277"/>
        <v>4</v>
      </c>
      <c r="N1768" s="39">
        <f t="shared" si="279"/>
        <v>0</v>
      </c>
    </row>
    <row r="1769" spans="1:14" s="1" customFormat="1" ht="11.5" hidden="1" customHeight="1" x14ac:dyDescent="0.25">
      <c r="A1769" s="17"/>
      <c r="B1769" s="18"/>
      <c r="C1769" s="18"/>
      <c r="D1769" s="18"/>
      <c r="E1769" s="17"/>
      <c r="F1769" s="28"/>
      <c r="G1769" s="21"/>
      <c r="H1769" s="451"/>
      <c r="J1769" s="23" t="e">
        <f>H1769*J1774/H1774</f>
        <v>#DIV/0!</v>
      </c>
      <c r="L1769" s="41">
        <f t="shared" si="278"/>
        <v>15</v>
      </c>
      <c r="M1769" s="39">
        <f t="shared" si="277"/>
        <v>4</v>
      </c>
      <c r="N1769" s="39">
        <f t="shared" si="279"/>
        <v>0</v>
      </c>
    </row>
    <row r="1770" spans="1:14" s="1" customFormat="1" ht="11.5" hidden="1" customHeight="1" x14ac:dyDescent="0.35">
      <c r="A1770" s="19"/>
      <c r="B1770" s="18"/>
      <c r="C1770" s="18"/>
      <c r="D1770" s="18"/>
      <c r="E1770" s="17"/>
      <c r="F1770" s="20"/>
      <c r="G1770" s="21"/>
      <c r="H1770" s="451"/>
      <c r="J1770" s="23" t="e">
        <f>H1770*J1774/H1774</f>
        <v>#DIV/0!</v>
      </c>
      <c r="L1770" s="41">
        <f t="shared" si="278"/>
        <v>15</v>
      </c>
      <c r="M1770" s="39">
        <f t="shared" si="277"/>
        <v>4</v>
      </c>
      <c r="N1770" s="39">
        <f t="shared" si="279"/>
        <v>0</v>
      </c>
    </row>
    <row r="1771" spans="1:14" s="1" customFormat="1" ht="11.5" hidden="1" customHeight="1" x14ac:dyDescent="0.25">
      <c r="A1771" s="17"/>
      <c r="B1771" s="18"/>
      <c r="C1771" s="18"/>
      <c r="D1771" s="18"/>
      <c r="E1771" s="17"/>
      <c r="F1771" s="28"/>
      <c r="G1771" s="21"/>
      <c r="H1771" s="451"/>
      <c r="J1771" s="23" t="e">
        <f>H1771*J1774/H1774</f>
        <v>#DIV/0!</v>
      </c>
      <c r="L1771" s="41">
        <f t="shared" si="278"/>
        <v>15</v>
      </c>
      <c r="M1771" s="39">
        <f t="shared" si="277"/>
        <v>4</v>
      </c>
      <c r="N1771" s="39">
        <f t="shared" si="279"/>
        <v>0</v>
      </c>
    </row>
    <row r="1772" spans="1:14" s="1" customFormat="1" ht="11.5" hidden="1" customHeight="1" x14ac:dyDescent="0.35">
      <c r="A1772" s="19"/>
      <c r="B1772" s="18"/>
      <c r="C1772" s="18"/>
      <c r="D1772" s="18"/>
      <c r="E1772" s="17"/>
      <c r="F1772" s="20"/>
      <c r="G1772" s="21"/>
      <c r="H1772" s="451"/>
      <c r="J1772" s="23" t="e">
        <f>H1772*J1774/H1774</f>
        <v>#DIV/0!</v>
      </c>
      <c r="L1772" s="41">
        <f t="shared" si="278"/>
        <v>15</v>
      </c>
      <c r="M1772" s="39">
        <f t="shared" si="277"/>
        <v>4</v>
      </c>
      <c r="N1772" s="39">
        <f t="shared" si="279"/>
        <v>0</v>
      </c>
    </row>
    <row r="1773" spans="1:14" s="1" customFormat="1" ht="11.5" hidden="1" customHeight="1" x14ac:dyDescent="0.35">
      <c r="A1773" s="19"/>
      <c r="B1773" s="18"/>
      <c r="C1773" s="18"/>
      <c r="D1773" s="18"/>
      <c r="E1773" s="17"/>
      <c r="F1773" s="20"/>
      <c r="G1773" s="21"/>
      <c r="H1773" s="451"/>
      <c r="J1773" s="23" t="e">
        <f>H1773*J1774/H1774</f>
        <v>#DIV/0!</v>
      </c>
      <c r="L1773" s="41">
        <f t="shared" si="278"/>
        <v>15</v>
      </c>
      <c r="M1773" s="39">
        <f t="shared" si="277"/>
        <v>4</v>
      </c>
      <c r="N1773" s="39">
        <f t="shared" si="279"/>
        <v>0</v>
      </c>
    </row>
    <row r="1774" spans="1:14" ht="11.5" customHeight="1" x14ac:dyDescent="0.35">
      <c r="A1774" s="291"/>
      <c r="B1774" s="292">
        <f>SUBTOTAL(9,B1756:B1773)</f>
        <v>5.9300000000000006</v>
      </c>
      <c r="C1774" s="292">
        <f t="shared" ref="C1774:E1774" si="280">SUBTOTAL(9,C1756:C1773)</f>
        <v>7.1000000000000005</v>
      </c>
      <c r="D1774" s="292">
        <f t="shared" si="280"/>
        <v>60.44</v>
      </c>
      <c r="E1774" s="293">
        <f t="shared" si="280"/>
        <v>330</v>
      </c>
      <c r="F1774" s="294" t="s">
        <v>18</v>
      </c>
      <c r="G1774" s="382"/>
      <c r="H1774" s="452"/>
      <c r="J1774" s="32">
        <f>D1753</f>
        <v>64.739999999999995</v>
      </c>
      <c r="L1774" s="290">
        <f t="shared" si="278"/>
        <v>15</v>
      </c>
      <c r="M1774" s="287">
        <f t="shared" si="277"/>
        <v>4</v>
      </c>
      <c r="N1774" s="287">
        <v>1</v>
      </c>
    </row>
    <row r="1775" spans="1:14" ht="11.5" customHeight="1" x14ac:dyDescent="0.35">
      <c r="A1775" s="297"/>
      <c r="B1775" s="298"/>
      <c r="C1775" s="298"/>
      <c r="D1775" s="298"/>
      <c r="E1775" s="299"/>
      <c r="F1775" s="300"/>
      <c r="G1775" s="301"/>
      <c r="H1775" s="302"/>
      <c r="J1775" s="38"/>
      <c r="L1775" s="290">
        <f t="shared" si="278"/>
        <v>15</v>
      </c>
      <c r="M1775" s="287">
        <f t="shared" si="277"/>
        <v>4</v>
      </c>
      <c r="N1775" s="287">
        <v>1</v>
      </c>
    </row>
    <row r="1776" spans="1:14" s="1" customFormat="1" ht="21" hidden="1" x14ac:dyDescent="0.35">
      <c r="A1776" s="14"/>
      <c r="B1776" s="14"/>
      <c r="C1776" s="14"/>
      <c r="D1776" s="427">
        <f>х!H$18</f>
        <v>103</v>
      </c>
      <c r="E1776" s="428"/>
      <c r="F1776" s="429" t="str">
        <f>х!I$18</f>
        <v>Абонемент платного питания №10 (СОШ № 12)</v>
      </c>
      <c r="G1776" s="430"/>
      <c r="H1776" s="430"/>
      <c r="I1776" s="13"/>
      <c r="J1776" s="13"/>
      <c r="K1776" s="13"/>
      <c r="L1776" s="40">
        <f>L1753+1</f>
        <v>16</v>
      </c>
      <c r="M1776" s="39">
        <f t="shared" si="277"/>
        <v>4</v>
      </c>
      <c r="N1776" s="39">
        <v>1</v>
      </c>
    </row>
    <row r="1777" spans="1:14" s="1" customFormat="1" ht="11.5" hidden="1" customHeight="1" x14ac:dyDescent="0.35">
      <c r="A1777" s="431" t="s">
        <v>3</v>
      </c>
      <c r="B1777" s="432" t="s">
        <v>4</v>
      </c>
      <c r="C1777" s="432"/>
      <c r="D1777" s="432"/>
      <c r="E1777" s="433" t="s">
        <v>5</v>
      </c>
      <c r="F1777" s="434" t="s">
        <v>6</v>
      </c>
      <c r="G1777" s="435" t="s">
        <v>7</v>
      </c>
      <c r="H1777" s="436" t="s">
        <v>8</v>
      </c>
      <c r="L1777" s="41">
        <f>L1776</f>
        <v>16</v>
      </c>
      <c r="M1777" s="39">
        <f t="shared" si="277"/>
        <v>4</v>
      </c>
      <c r="N1777" s="39">
        <v>1</v>
      </c>
    </row>
    <row r="1778" spans="1:14" s="1" customFormat="1" ht="11.5" hidden="1" customHeight="1" x14ac:dyDescent="0.35">
      <c r="A1778" s="431"/>
      <c r="B1778" s="15" t="s">
        <v>9</v>
      </c>
      <c r="C1778" s="16" t="s">
        <v>10</v>
      </c>
      <c r="D1778" s="16" t="s">
        <v>11</v>
      </c>
      <c r="E1778" s="433"/>
      <c r="F1778" s="434"/>
      <c r="G1778" s="435"/>
      <c r="H1778" s="436"/>
      <c r="L1778" s="41">
        <f t="shared" ref="L1778:L1798" si="281">L1777</f>
        <v>16</v>
      </c>
      <c r="M1778" s="39">
        <f t="shared" si="277"/>
        <v>4</v>
      </c>
      <c r="N1778" s="39">
        <v>1</v>
      </c>
    </row>
    <row r="1779" spans="1:14" s="1" customFormat="1" ht="11.5" hidden="1" customHeight="1" x14ac:dyDescent="0.35">
      <c r="A1779" s="236" t="s">
        <v>403</v>
      </c>
      <c r="B1779" s="113">
        <v>10.01</v>
      </c>
      <c r="C1779" s="113">
        <v>25.77</v>
      </c>
      <c r="D1779" s="113">
        <v>14.74</v>
      </c>
      <c r="E1779" s="217">
        <v>324</v>
      </c>
      <c r="F1779" s="237" t="s">
        <v>404</v>
      </c>
      <c r="G1779" s="206">
        <v>150</v>
      </c>
      <c r="H1779" s="453">
        <f>D1776</f>
        <v>103</v>
      </c>
      <c r="J1779" s="23" t="e">
        <f>H1779*J1797/H1797</f>
        <v>#DIV/0!</v>
      </c>
      <c r="L1779" s="41">
        <f t="shared" si="281"/>
        <v>16</v>
      </c>
      <c r="M1779" s="39">
        <f t="shared" si="277"/>
        <v>4</v>
      </c>
      <c r="N1779" s="39" t="str">
        <f>F1779</f>
        <v>Рагу из свинины 150 (СОШ_2018)</v>
      </c>
    </row>
    <row r="1780" spans="1:14" s="1" customFormat="1" ht="11.5" hidden="1" customHeight="1" x14ac:dyDescent="0.35">
      <c r="A1780" s="50">
        <v>628</v>
      </c>
      <c r="B1780" s="51">
        <v>0.1</v>
      </c>
      <c r="C1780" s="51">
        <v>0.03</v>
      </c>
      <c r="D1780" s="51">
        <v>15.28</v>
      </c>
      <c r="E1780" s="50">
        <v>62</v>
      </c>
      <c r="F1780" s="52" t="s">
        <v>241</v>
      </c>
      <c r="G1780" s="68">
        <v>215</v>
      </c>
      <c r="H1780" s="451"/>
      <c r="J1780" s="23" t="e">
        <f>H1780*J1797/H1797</f>
        <v>#DIV/0!</v>
      </c>
      <c r="L1780" s="41">
        <f t="shared" si="281"/>
        <v>16</v>
      </c>
      <c r="M1780" s="39">
        <f t="shared" si="277"/>
        <v>4</v>
      </c>
      <c r="N1780" s="39" t="str">
        <f t="shared" ref="N1780:N1796" si="282">F1780</f>
        <v>Чай с сахаром 200/15</v>
      </c>
    </row>
    <row r="1781" spans="1:14" s="1" customFormat="1" ht="11.5" hidden="1" customHeight="1" x14ac:dyDescent="0.35">
      <c r="A1781" s="54" t="s">
        <v>16</v>
      </c>
      <c r="B1781" s="51">
        <v>1.98</v>
      </c>
      <c r="C1781" s="51">
        <v>0.25</v>
      </c>
      <c r="D1781" s="51">
        <v>12.08</v>
      </c>
      <c r="E1781" s="50">
        <v>59</v>
      </c>
      <c r="F1781" s="52" t="s">
        <v>135</v>
      </c>
      <c r="G1781" s="69">
        <v>25</v>
      </c>
      <c r="H1781" s="451"/>
      <c r="J1781" s="23" t="e">
        <f>H1781*J1797/H1797</f>
        <v>#DIV/0!</v>
      </c>
      <c r="L1781" s="41">
        <f t="shared" si="281"/>
        <v>16</v>
      </c>
      <c r="M1781" s="39">
        <f t="shared" si="277"/>
        <v>4</v>
      </c>
      <c r="N1781" s="39" t="str">
        <f t="shared" si="282"/>
        <v>Хлеб пшеничный 25</v>
      </c>
    </row>
    <row r="1782" spans="1:14" s="1" customFormat="1" ht="11.5" hidden="1" customHeight="1" x14ac:dyDescent="0.35">
      <c r="A1782" s="54" t="s">
        <v>16</v>
      </c>
      <c r="B1782" s="51">
        <v>1.65</v>
      </c>
      <c r="C1782" s="51">
        <v>0.3</v>
      </c>
      <c r="D1782" s="51">
        <v>8.35</v>
      </c>
      <c r="E1782" s="50">
        <v>44</v>
      </c>
      <c r="F1782" s="52" t="s">
        <v>17</v>
      </c>
      <c r="G1782" s="69">
        <v>25</v>
      </c>
      <c r="H1782" s="451"/>
      <c r="J1782" s="23" t="e">
        <f>H1782*J1797/H1797</f>
        <v>#DIV/0!</v>
      </c>
      <c r="L1782" s="41">
        <f t="shared" si="281"/>
        <v>16</v>
      </c>
      <c r="M1782" s="39">
        <f t="shared" si="277"/>
        <v>4</v>
      </c>
      <c r="N1782" s="39" t="str">
        <f t="shared" si="282"/>
        <v>Хлеб  ржаной 25</v>
      </c>
    </row>
    <row r="1783" spans="1:14" s="1" customFormat="1" ht="11.5" hidden="1" customHeight="1" x14ac:dyDescent="0.35">
      <c r="A1783" s="55"/>
      <c r="B1783" s="56"/>
      <c r="C1783" s="56"/>
      <c r="D1783" s="56"/>
      <c r="E1783" s="57"/>
      <c r="F1783" s="58"/>
      <c r="G1783" s="165"/>
      <c r="H1783" s="451"/>
      <c r="J1783" s="23" t="e">
        <f>H1783*J1797/H1797</f>
        <v>#DIV/0!</v>
      </c>
      <c r="L1783" s="41">
        <f t="shared" si="281"/>
        <v>16</v>
      </c>
      <c r="M1783" s="39">
        <f t="shared" si="277"/>
        <v>4</v>
      </c>
      <c r="N1783" s="39">
        <f t="shared" si="282"/>
        <v>0</v>
      </c>
    </row>
    <row r="1784" spans="1:14" s="1" customFormat="1" ht="11.5" hidden="1" customHeight="1" x14ac:dyDescent="0.35">
      <c r="A1784" s="75"/>
      <c r="B1784" s="75"/>
      <c r="C1784" s="75"/>
      <c r="D1784" s="41"/>
      <c r="E1784" s="41"/>
      <c r="F1784" s="75"/>
      <c r="G1784" s="166"/>
      <c r="H1784" s="475"/>
      <c r="J1784" s="23" t="e">
        <f>H1784*J1797/H1797</f>
        <v>#DIV/0!</v>
      </c>
      <c r="L1784" s="41">
        <f t="shared" si="281"/>
        <v>16</v>
      </c>
      <c r="M1784" s="39">
        <f t="shared" si="277"/>
        <v>4</v>
      </c>
      <c r="N1784" s="39">
        <f t="shared" si="282"/>
        <v>0</v>
      </c>
    </row>
    <row r="1785" spans="1:14" s="1" customFormat="1" ht="11.5" hidden="1" customHeight="1" x14ac:dyDescent="0.35">
      <c r="A1785" s="75"/>
      <c r="B1785" s="75"/>
      <c r="C1785" s="75"/>
      <c r="D1785" s="41"/>
      <c r="E1785" s="41"/>
      <c r="F1785" s="75"/>
      <c r="G1785" s="166"/>
      <c r="H1785" s="475"/>
      <c r="J1785" s="23" t="e">
        <f>H1785*J1797/H1797</f>
        <v>#DIV/0!</v>
      </c>
      <c r="L1785" s="41">
        <f t="shared" si="281"/>
        <v>16</v>
      </c>
      <c r="M1785" s="39">
        <f t="shared" si="277"/>
        <v>4</v>
      </c>
      <c r="N1785" s="39">
        <f t="shared" si="282"/>
        <v>0</v>
      </c>
    </row>
    <row r="1786" spans="1:14" s="1" customFormat="1" ht="11.5" hidden="1" customHeight="1" x14ac:dyDescent="0.35">
      <c r="A1786" s="70"/>
      <c r="B1786" s="71"/>
      <c r="C1786" s="71"/>
      <c r="D1786" s="71"/>
      <c r="E1786" s="72"/>
      <c r="F1786" s="73"/>
      <c r="G1786" s="74"/>
      <c r="H1786" s="451"/>
      <c r="J1786" s="23" t="e">
        <f>H1786*J1797/H1797</f>
        <v>#DIV/0!</v>
      </c>
      <c r="L1786" s="41">
        <f t="shared" si="281"/>
        <v>16</v>
      </c>
      <c r="M1786" s="39">
        <f t="shared" si="277"/>
        <v>4</v>
      </c>
      <c r="N1786" s="39">
        <f t="shared" si="282"/>
        <v>0</v>
      </c>
    </row>
    <row r="1787" spans="1:14" s="1" customFormat="1" ht="11.5" hidden="1" customHeight="1" x14ac:dyDescent="0.35">
      <c r="A1787" s="19"/>
      <c r="B1787" s="25"/>
      <c r="C1787" s="25"/>
      <c r="D1787" s="25"/>
      <c r="E1787" s="26"/>
      <c r="F1787" s="42"/>
      <c r="G1787" s="42"/>
      <c r="H1787" s="451"/>
      <c r="J1787" s="23" t="e">
        <f>H1787*J1797/H1797</f>
        <v>#DIV/0!</v>
      </c>
      <c r="L1787" s="41">
        <f t="shared" si="281"/>
        <v>16</v>
      </c>
      <c r="M1787" s="39">
        <f t="shared" si="277"/>
        <v>4</v>
      </c>
      <c r="N1787" s="39">
        <f t="shared" si="282"/>
        <v>0</v>
      </c>
    </row>
    <row r="1788" spans="1:14" s="1" customFormat="1" ht="11.5" hidden="1" customHeight="1" x14ac:dyDescent="0.35">
      <c r="A1788" s="17"/>
      <c r="B1788" s="18"/>
      <c r="C1788" s="18"/>
      <c r="D1788" s="18"/>
      <c r="E1788" s="17"/>
      <c r="F1788" s="20"/>
      <c r="G1788" s="21"/>
      <c r="H1788" s="451"/>
      <c r="J1788" s="23" t="e">
        <f>H1788*J1797/H1797</f>
        <v>#DIV/0!</v>
      </c>
      <c r="L1788" s="41">
        <f t="shared" si="281"/>
        <v>16</v>
      </c>
      <c r="M1788" s="39">
        <f t="shared" si="277"/>
        <v>4</v>
      </c>
      <c r="N1788" s="39">
        <f t="shared" si="282"/>
        <v>0</v>
      </c>
    </row>
    <row r="1789" spans="1:14" s="1" customFormat="1" ht="11.5" hidden="1" customHeight="1" x14ac:dyDescent="0.35">
      <c r="A1789" s="17"/>
      <c r="B1789" s="18"/>
      <c r="C1789" s="18"/>
      <c r="D1789" s="18"/>
      <c r="E1789" s="17"/>
      <c r="F1789" s="20"/>
      <c r="G1789" s="24"/>
      <c r="H1789" s="451"/>
      <c r="J1789" s="23" t="e">
        <f>H1789*J1797/H1797</f>
        <v>#DIV/0!</v>
      </c>
      <c r="L1789" s="41">
        <f t="shared" si="281"/>
        <v>16</v>
      </c>
      <c r="M1789" s="39">
        <f t="shared" si="277"/>
        <v>4</v>
      </c>
      <c r="N1789" s="39">
        <f t="shared" si="282"/>
        <v>0</v>
      </c>
    </row>
    <row r="1790" spans="1:14" s="1" customFormat="1" ht="11.5" hidden="1" customHeight="1" x14ac:dyDescent="0.35">
      <c r="A1790" s="17"/>
      <c r="B1790" s="18"/>
      <c r="C1790" s="18"/>
      <c r="D1790" s="18"/>
      <c r="E1790" s="17"/>
      <c r="F1790" s="20"/>
      <c r="G1790" s="24"/>
      <c r="H1790" s="451"/>
      <c r="J1790" s="23" t="e">
        <f>H1790*J1797/H1797</f>
        <v>#DIV/0!</v>
      </c>
      <c r="L1790" s="41">
        <f t="shared" si="281"/>
        <v>16</v>
      </c>
      <c r="M1790" s="39">
        <f t="shared" si="277"/>
        <v>4</v>
      </c>
      <c r="N1790" s="39">
        <f t="shared" si="282"/>
        <v>0</v>
      </c>
    </row>
    <row r="1791" spans="1:14" s="1" customFormat="1" ht="11.5" hidden="1" customHeight="1" x14ac:dyDescent="0.35">
      <c r="A1791" s="19"/>
      <c r="B1791" s="18"/>
      <c r="C1791" s="18"/>
      <c r="D1791" s="18"/>
      <c r="E1791" s="17"/>
      <c r="F1791" s="20"/>
      <c r="G1791" s="21"/>
      <c r="H1791" s="451"/>
      <c r="J1791" s="23" t="e">
        <f>H1791*J1797/H1797</f>
        <v>#DIV/0!</v>
      </c>
      <c r="L1791" s="41">
        <f t="shared" si="281"/>
        <v>16</v>
      </c>
      <c r="M1791" s="39">
        <f t="shared" si="277"/>
        <v>4</v>
      </c>
      <c r="N1791" s="39">
        <f t="shared" si="282"/>
        <v>0</v>
      </c>
    </row>
    <row r="1792" spans="1:14" s="1" customFormat="1" ht="11.5" hidden="1" customHeight="1" x14ac:dyDescent="0.25">
      <c r="A1792" s="17"/>
      <c r="B1792" s="18"/>
      <c r="C1792" s="18"/>
      <c r="D1792" s="18"/>
      <c r="E1792" s="17"/>
      <c r="F1792" s="28"/>
      <c r="G1792" s="21"/>
      <c r="H1792" s="451"/>
      <c r="J1792" s="23" t="e">
        <f>H1792*J1797/H1797</f>
        <v>#DIV/0!</v>
      </c>
      <c r="L1792" s="41">
        <f t="shared" si="281"/>
        <v>16</v>
      </c>
      <c r="M1792" s="39">
        <f t="shared" si="277"/>
        <v>4</v>
      </c>
      <c r="N1792" s="39">
        <f t="shared" si="282"/>
        <v>0</v>
      </c>
    </row>
    <row r="1793" spans="1:14" s="1" customFormat="1" ht="11.5" hidden="1" customHeight="1" x14ac:dyDescent="0.35">
      <c r="A1793" s="19"/>
      <c r="B1793" s="18"/>
      <c r="C1793" s="18"/>
      <c r="D1793" s="18"/>
      <c r="E1793" s="17"/>
      <c r="F1793" s="20"/>
      <c r="G1793" s="21"/>
      <c r="H1793" s="451"/>
      <c r="J1793" s="23" t="e">
        <f>H1793*J1797/H1797</f>
        <v>#DIV/0!</v>
      </c>
      <c r="L1793" s="41">
        <f t="shared" si="281"/>
        <v>16</v>
      </c>
      <c r="M1793" s="39">
        <f t="shared" si="277"/>
        <v>4</v>
      </c>
      <c r="N1793" s="39">
        <f t="shared" si="282"/>
        <v>0</v>
      </c>
    </row>
    <row r="1794" spans="1:14" s="1" customFormat="1" ht="11.5" hidden="1" customHeight="1" x14ac:dyDescent="0.25">
      <c r="A1794" s="17"/>
      <c r="B1794" s="18"/>
      <c r="C1794" s="18"/>
      <c r="D1794" s="18"/>
      <c r="E1794" s="17"/>
      <c r="F1794" s="28"/>
      <c r="G1794" s="21"/>
      <c r="H1794" s="451"/>
      <c r="J1794" s="23" t="e">
        <f>H1794*J1797/H1797</f>
        <v>#DIV/0!</v>
      </c>
      <c r="L1794" s="41">
        <f t="shared" si="281"/>
        <v>16</v>
      </c>
      <c r="M1794" s="39">
        <f t="shared" si="277"/>
        <v>4</v>
      </c>
      <c r="N1794" s="39">
        <f t="shared" si="282"/>
        <v>0</v>
      </c>
    </row>
    <row r="1795" spans="1:14" s="1" customFormat="1" ht="11.5" hidden="1" customHeight="1" x14ac:dyDescent="0.35">
      <c r="A1795" s="19"/>
      <c r="B1795" s="18"/>
      <c r="C1795" s="18"/>
      <c r="D1795" s="18"/>
      <c r="E1795" s="17"/>
      <c r="F1795" s="20"/>
      <c r="G1795" s="21"/>
      <c r="H1795" s="451"/>
      <c r="J1795" s="23" t="e">
        <f>H1795*J1797/H1797</f>
        <v>#DIV/0!</v>
      </c>
      <c r="L1795" s="41">
        <f t="shared" si="281"/>
        <v>16</v>
      </c>
      <c r="M1795" s="39">
        <f t="shared" si="277"/>
        <v>4</v>
      </c>
      <c r="N1795" s="39">
        <f t="shared" si="282"/>
        <v>0</v>
      </c>
    </row>
    <row r="1796" spans="1:14" s="1" customFormat="1" ht="11.5" hidden="1" customHeight="1" x14ac:dyDescent="0.35">
      <c r="A1796" s="19"/>
      <c r="B1796" s="18"/>
      <c r="C1796" s="18"/>
      <c r="D1796" s="18"/>
      <c r="E1796" s="17"/>
      <c r="F1796" s="20"/>
      <c r="G1796" s="21"/>
      <c r="H1796" s="451"/>
      <c r="J1796" s="23" t="e">
        <f>H1796*J1797/H1797</f>
        <v>#DIV/0!</v>
      </c>
      <c r="L1796" s="41">
        <f t="shared" si="281"/>
        <v>16</v>
      </c>
      <c r="M1796" s="39">
        <f t="shared" si="277"/>
        <v>4</v>
      </c>
      <c r="N1796" s="39">
        <f t="shared" si="282"/>
        <v>0</v>
      </c>
    </row>
    <row r="1797" spans="1:14" s="1" customFormat="1" ht="11.5" hidden="1" customHeight="1" x14ac:dyDescent="0.35">
      <c r="A1797" s="19"/>
      <c r="B1797" s="25">
        <f>SUBTOTAL(9,B1779:B1796)</f>
        <v>0</v>
      </c>
      <c r="C1797" s="25">
        <f>SUBTOTAL(9,C1779:C1796)</f>
        <v>0</v>
      </c>
      <c r="D1797" s="25">
        <f>SUBTOTAL(9,D1779:D1796)</f>
        <v>0</v>
      </c>
      <c r="E1797" s="26">
        <f>SUBTOTAL(9,E1779:E1796)</f>
        <v>0</v>
      </c>
      <c r="F1797" s="29" t="s">
        <v>18</v>
      </c>
      <c r="G1797" s="42"/>
      <c r="H1797" s="454"/>
      <c r="J1797" s="32">
        <f>D1776</f>
        <v>103</v>
      </c>
      <c r="L1797" s="41">
        <f t="shared" si="281"/>
        <v>16</v>
      </c>
      <c r="M1797" s="39">
        <f t="shared" si="277"/>
        <v>4</v>
      </c>
      <c r="N1797" s="39">
        <v>1</v>
      </c>
    </row>
    <row r="1798" spans="1:14" s="1" customFormat="1" ht="11.5" hidden="1" customHeight="1" x14ac:dyDescent="0.35">
      <c r="A1798" s="33"/>
      <c r="B1798" s="34"/>
      <c r="C1798" s="34"/>
      <c r="D1798" s="34"/>
      <c r="E1798" s="35"/>
      <c r="F1798" s="36"/>
      <c r="G1798" s="37"/>
      <c r="H1798" s="38"/>
      <c r="J1798" s="38"/>
      <c r="L1798" s="41">
        <f t="shared" si="281"/>
        <v>16</v>
      </c>
      <c r="M1798" s="39">
        <f t="shared" si="277"/>
        <v>4</v>
      </c>
      <c r="N1798" s="39">
        <v>1</v>
      </c>
    </row>
    <row r="1799" spans="1:14" ht="21" hidden="1" x14ac:dyDescent="0.35">
      <c r="A1799" s="275"/>
      <c r="B1799" s="275"/>
      <c r="C1799" s="275"/>
      <c r="D1799" s="443">
        <f>х!H$19</f>
        <v>176.93</v>
      </c>
      <c r="E1799" s="444"/>
      <c r="F1799" s="445" t="str">
        <f>х!I$19</f>
        <v>Абонемент платного питания №11 (Обед 5-11)</v>
      </c>
      <c r="G1799" s="446"/>
      <c r="H1799" s="446"/>
      <c r="I1799" s="270"/>
      <c r="J1799" s="13"/>
      <c r="K1799" s="13"/>
      <c r="L1799" s="289">
        <f>L1776+1</f>
        <v>17</v>
      </c>
      <c r="M1799" s="287">
        <f t="shared" si="277"/>
        <v>4</v>
      </c>
      <c r="N1799" s="287">
        <v>1</v>
      </c>
    </row>
    <row r="1800" spans="1:14" ht="11.5" hidden="1" customHeight="1" x14ac:dyDescent="0.35">
      <c r="A1800" s="437" t="s">
        <v>3</v>
      </c>
      <c r="B1800" s="438" t="s">
        <v>4</v>
      </c>
      <c r="C1800" s="438"/>
      <c r="D1800" s="438"/>
      <c r="E1800" s="439" t="s">
        <v>5</v>
      </c>
      <c r="F1800" s="440" t="s">
        <v>6</v>
      </c>
      <c r="G1800" s="441" t="s">
        <v>7</v>
      </c>
      <c r="H1800" s="442" t="s">
        <v>8</v>
      </c>
      <c r="L1800" s="290">
        <f>L1799</f>
        <v>17</v>
      </c>
      <c r="M1800" s="287">
        <f t="shared" si="277"/>
        <v>4</v>
      </c>
      <c r="N1800" s="287">
        <v>1</v>
      </c>
    </row>
    <row r="1801" spans="1:14" ht="11.5" hidden="1" customHeight="1" x14ac:dyDescent="0.35">
      <c r="A1801" s="437"/>
      <c r="B1801" s="277" t="s">
        <v>9</v>
      </c>
      <c r="C1801" s="278" t="s">
        <v>10</v>
      </c>
      <c r="D1801" s="278" t="s">
        <v>11</v>
      </c>
      <c r="E1801" s="439"/>
      <c r="F1801" s="440"/>
      <c r="G1801" s="441"/>
      <c r="H1801" s="442"/>
      <c r="L1801" s="290">
        <f t="shared" ref="L1801:L1821" si="283">L1800</f>
        <v>17</v>
      </c>
      <c r="M1801" s="287">
        <f t="shared" si="277"/>
        <v>4</v>
      </c>
      <c r="N1801" s="287">
        <v>1</v>
      </c>
    </row>
    <row r="1802" spans="1:14" ht="11.5" hidden="1" customHeight="1" x14ac:dyDescent="0.35">
      <c r="A1802" s="234" t="s">
        <v>259</v>
      </c>
      <c r="B1802" s="282">
        <v>0.8</v>
      </c>
      <c r="C1802" s="282">
        <v>0.1</v>
      </c>
      <c r="D1802" s="282">
        <v>1.7</v>
      </c>
      <c r="E1802" s="238">
        <v>10</v>
      </c>
      <c r="F1802" s="229" t="s">
        <v>92</v>
      </c>
      <c r="G1802" s="337">
        <v>100</v>
      </c>
      <c r="H1802" s="449">
        <f>D1799</f>
        <v>176.93</v>
      </c>
      <c r="J1802" s="23" t="e">
        <f>H1802*J1820/H1820</f>
        <v>#DIV/0!</v>
      </c>
      <c r="L1802" s="290">
        <f t="shared" si="283"/>
        <v>17</v>
      </c>
      <c r="M1802" s="287">
        <f t="shared" si="277"/>
        <v>4</v>
      </c>
      <c r="N1802" s="287" t="str">
        <f>F1802</f>
        <v>Овощи натуральные соленые (огурец) 100 (СОШ_2018)</v>
      </c>
    </row>
    <row r="1803" spans="1:14" ht="11.5" hidden="1" customHeight="1" x14ac:dyDescent="0.35">
      <c r="A1803" s="54" t="s">
        <v>275</v>
      </c>
      <c r="B1803" s="51">
        <v>4.9000000000000004</v>
      </c>
      <c r="C1803" s="51">
        <v>7.4</v>
      </c>
      <c r="D1803" s="51">
        <v>11.67</v>
      </c>
      <c r="E1803" s="50">
        <v>142</v>
      </c>
      <c r="F1803" s="268" t="s">
        <v>405</v>
      </c>
      <c r="G1803" s="362">
        <v>260</v>
      </c>
      <c r="H1803" s="450"/>
      <c r="J1803" s="23" t="e">
        <f>H1803*J1820/H1820</f>
        <v>#DIV/0!</v>
      </c>
      <c r="L1803" s="290">
        <f t="shared" si="283"/>
        <v>17</v>
      </c>
      <c r="M1803" s="287">
        <f t="shared" si="277"/>
        <v>4</v>
      </c>
      <c r="N1803" s="287" t="str">
        <f t="shared" ref="N1803:N1819" si="284">F1803</f>
        <v>Суп-лапша домашняя с птицей 250/10 (СОШ_2018)</v>
      </c>
    </row>
    <row r="1804" spans="1:14" ht="11.5" hidden="1" customHeight="1" x14ac:dyDescent="0.35">
      <c r="A1804" s="54" t="s">
        <v>403</v>
      </c>
      <c r="B1804" s="51">
        <v>13.35</v>
      </c>
      <c r="C1804" s="51">
        <v>34.35</v>
      </c>
      <c r="D1804" s="51">
        <v>19.66</v>
      </c>
      <c r="E1804" s="50">
        <v>432</v>
      </c>
      <c r="F1804" s="268" t="s">
        <v>406</v>
      </c>
      <c r="G1804" s="337">
        <v>200</v>
      </c>
      <c r="H1804" s="450"/>
      <c r="J1804" s="23" t="e">
        <f>H1804*J1820/H1820</f>
        <v>#DIV/0!</v>
      </c>
      <c r="L1804" s="290">
        <f t="shared" si="283"/>
        <v>17</v>
      </c>
      <c r="M1804" s="287">
        <f t="shared" si="277"/>
        <v>4</v>
      </c>
      <c r="N1804" s="287" t="str">
        <f t="shared" si="284"/>
        <v>Рагу из свинины 200 (СОШ_2018)</v>
      </c>
    </row>
    <row r="1805" spans="1:14" ht="11.5" hidden="1" customHeight="1" x14ac:dyDescent="0.35">
      <c r="A1805" s="234" t="s">
        <v>279</v>
      </c>
      <c r="B1805" s="280">
        <v>1.04</v>
      </c>
      <c r="C1805" s="279"/>
      <c r="D1805" s="280">
        <v>30.96</v>
      </c>
      <c r="E1805" s="240">
        <v>127</v>
      </c>
      <c r="F1805" s="235" t="s">
        <v>174</v>
      </c>
      <c r="G1805" s="357">
        <v>200</v>
      </c>
      <c r="H1805" s="450"/>
      <c r="J1805" s="23" t="e">
        <f>H1805*J1820/H1820</f>
        <v>#DIV/0!</v>
      </c>
      <c r="L1805" s="290">
        <f t="shared" si="283"/>
        <v>17</v>
      </c>
      <c r="M1805" s="287">
        <f t="shared" si="277"/>
        <v>4</v>
      </c>
      <c r="N1805" s="287" t="str">
        <f t="shared" si="284"/>
        <v>Компот из кураги</v>
      </c>
    </row>
    <row r="1806" spans="1:14" ht="11.5" hidden="1" customHeight="1" x14ac:dyDescent="0.35">
      <c r="A1806" s="228" t="s">
        <v>235</v>
      </c>
      <c r="B1806" s="51">
        <v>5.53</v>
      </c>
      <c r="C1806" s="51">
        <v>0.7</v>
      </c>
      <c r="D1806" s="51">
        <v>33.81</v>
      </c>
      <c r="E1806" s="50">
        <v>165</v>
      </c>
      <c r="F1806" s="363" t="s">
        <v>148</v>
      </c>
      <c r="G1806" s="206">
        <v>70</v>
      </c>
      <c r="H1806" s="450"/>
      <c r="J1806" s="23" t="e">
        <f>H1806*J1820/H1820</f>
        <v>#DIV/0!</v>
      </c>
      <c r="L1806" s="290">
        <f t="shared" si="283"/>
        <v>17</v>
      </c>
      <c r="M1806" s="287">
        <f t="shared" si="277"/>
        <v>4</v>
      </c>
      <c r="N1806" s="287" t="str">
        <f t="shared" si="284"/>
        <v>Батон витаминизированный</v>
      </c>
    </row>
    <row r="1807" spans="1:14" ht="11.5" hidden="1" customHeight="1" x14ac:dyDescent="0.35">
      <c r="A1807" s="185" t="s">
        <v>235</v>
      </c>
      <c r="B1807" s="285">
        <v>1.65</v>
      </c>
      <c r="C1807" s="285">
        <v>0.3</v>
      </c>
      <c r="D1807" s="285">
        <v>8.35</v>
      </c>
      <c r="E1807" s="191">
        <v>44</v>
      </c>
      <c r="F1807" s="173" t="s">
        <v>236</v>
      </c>
      <c r="G1807" s="337">
        <v>25</v>
      </c>
      <c r="H1807" s="450"/>
      <c r="J1807" s="23" t="e">
        <f>H1807*J1820/H1820</f>
        <v>#DIV/0!</v>
      </c>
      <c r="L1807" s="290">
        <f t="shared" si="283"/>
        <v>17</v>
      </c>
      <c r="M1807" s="287">
        <f t="shared" si="277"/>
        <v>4</v>
      </c>
      <c r="N1807" s="287" t="str">
        <f t="shared" si="284"/>
        <v xml:space="preserve">Хлеб ржаной </v>
      </c>
    </row>
    <row r="1808" spans="1:14" s="1" customFormat="1" ht="11.5" hidden="1" customHeight="1" x14ac:dyDescent="0.35">
      <c r="A1808" s="47"/>
      <c r="B1808" s="44"/>
      <c r="C1808" s="44"/>
      <c r="D1808" s="44"/>
      <c r="E1808" s="43"/>
      <c r="F1808" s="45"/>
      <c r="G1808" s="154"/>
      <c r="H1808" s="451"/>
      <c r="J1808" s="23" t="e">
        <f>H1808*J1820/H1820</f>
        <v>#DIV/0!</v>
      </c>
      <c r="L1808" s="41">
        <f t="shared" si="283"/>
        <v>17</v>
      </c>
      <c r="M1808" s="39">
        <f t="shared" si="277"/>
        <v>4</v>
      </c>
      <c r="N1808" s="39">
        <f t="shared" si="284"/>
        <v>0</v>
      </c>
    </row>
    <row r="1809" spans="1:14" s="1" customFormat="1" ht="11.5" hidden="1" customHeight="1" x14ac:dyDescent="0.35">
      <c r="A1809" s="19"/>
      <c r="B1809" s="18"/>
      <c r="C1809" s="18"/>
      <c r="D1809" s="18"/>
      <c r="E1809" s="17"/>
      <c r="F1809" s="20"/>
      <c r="G1809" s="149"/>
      <c r="H1809" s="451"/>
      <c r="J1809" s="23" t="e">
        <f>H1809*J1820/H1820</f>
        <v>#DIV/0!</v>
      </c>
      <c r="L1809" s="41">
        <f t="shared" si="283"/>
        <v>17</v>
      </c>
      <c r="M1809" s="39">
        <f t="shared" si="277"/>
        <v>4</v>
      </c>
      <c r="N1809" s="39">
        <f t="shared" si="284"/>
        <v>0</v>
      </c>
    </row>
    <row r="1810" spans="1:14" s="1" customFormat="1" ht="11.5" hidden="1" customHeight="1" x14ac:dyDescent="0.35">
      <c r="A1810" s="19"/>
      <c r="B1810" s="25"/>
      <c r="C1810" s="25"/>
      <c r="D1810" s="25"/>
      <c r="E1810" s="26"/>
      <c r="F1810" s="42"/>
      <c r="G1810" s="142"/>
      <c r="H1810" s="451"/>
      <c r="J1810" s="23" t="e">
        <f>H1810*J1820/H1820</f>
        <v>#DIV/0!</v>
      </c>
      <c r="L1810" s="41">
        <f t="shared" si="283"/>
        <v>17</v>
      </c>
      <c r="M1810" s="39">
        <f t="shared" si="277"/>
        <v>4</v>
      </c>
      <c r="N1810" s="39">
        <f t="shared" si="284"/>
        <v>0</v>
      </c>
    </row>
    <row r="1811" spans="1:14" s="1" customFormat="1" ht="11.5" hidden="1" customHeight="1" x14ac:dyDescent="0.35">
      <c r="A1811" s="17"/>
      <c r="B1811" s="18"/>
      <c r="C1811" s="18"/>
      <c r="D1811" s="18"/>
      <c r="E1811" s="17"/>
      <c r="F1811" s="20"/>
      <c r="G1811" s="149"/>
      <c r="H1811" s="451"/>
      <c r="J1811" s="23" t="e">
        <f>H1811*J1820/H1820</f>
        <v>#DIV/0!</v>
      </c>
      <c r="L1811" s="41">
        <f t="shared" si="283"/>
        <v>17</v>
      </c>
      <c r="M1811" s="39">
        <f t="shared" si="277"/>
        <v>4</v>
      </c>
      <c r="N1811" s="39">
        <f t="shared" si="284"/>
        <v>0</v>
      </c>
    </row>
    <row r="1812" spans="1:14" s="1" customFormat="1" ht="11.5" hidden="1" customHeight="1" x14ac:dyDescent="0.35">
      <c r="A1812" s="17"/>
      <c r="B1812" s="18"/>
      <c r="C1812" s="18"/>
      <c r="D1812" s="18"/>
      <c r="E1812" s="17"/>
      <c r="F1812" s="20"/>
      <c r="G1812" s="150"/>
      <c r="H1812" s="451"/>
      <c r="J1812" s="23" t="e">
        <f>H1812*J1820/H1820</f>
        <v>#DIV/0!</v>
      </c>
      <c r="L1812" s="41">
        <f t="shared" si="283"/>
        <v>17</v>
      </c>
      <c r="M1812" s="39">
        <f t="shared" si="277"/>
        <v>4</v>
      </c>
      <c r="N1812" s="39">
        <f t="shared" si="284"/>
        <v>0</v>
      </c>
    </row>
    <row r="1813" spans="1:14" s="1" customFormat="1" ht="11.5" hidden="1" customHeight="1" x14ac:dyDescent="0.35">
      <c r="A1813" s="17"/>
      <c r="B1813" s="18"/>
      <c r="C1813" s="18"/>
      <c r="D1813" s="18"/>
      <c r="E1813" s="17"/>
      <c r="F1813" s="20"/>
      <c r="G1813" s="24"/>
      <c r="H1813" s="451"/>
      <c r="J1813" s="23" t="e">
        <f>H1813*J1820/H1820</f>
        <v>#DIV/0!</v>
      </c>
      <c r="L1813" s="41">
        <f t="shared" si="283"/>
        <v>17</v>
      </c>
      <c r="M1813" s="39">
        <f t="shared" si="277"/>
        <v>4</v>
      </c>
      <c r="N1813" s="39">
        <f t="shared" si="284"/>
        <v>0</v>
      </c>
    </row>
    <row r="1814" spans="1:14" s="1" customFormat="1" ht="11.5" hidden="1" customHeight="1" x14ac:dyDescent="0.35">
      <c r="A1814" s="19"/>
      <c r="B1814" s="18"/>
      <c r="C1814" s="18"/>
      <c r="D1814" s="18"/>
      <c r="E1814" s="17"/>
      <c r="F1814" s="20"/>
      <c r="G1814" s="21"/>
      <c r="H1814" s="451"/>
      <c r="J1814" s="23" t="e">
        <f>H1814*J1820/H1820</f>
        <v>#DIV/0!</v>
      </c>
      <c r="L1814" s="41">
        <f t="shared" si="283"/>
        <v>17</v>
      </c>
      <c r="M1814" s="39">
        <f t="shared" si="277"/>
        <v>4</v>
      </c>
      <c r="N1814" s="39">
        <f t="shared" si="284"/>
        <v>0</v>
      </c>
    </row>
    <row r="1815" spans="1:14" s="1" customFormat="1" ht="11.5" hidden="1" customHeight="1" x14ac:dyDescent="0.25">
      <c r="A1815" s="17"/>
      <c r="B1815" s="18"/>
      <c r="C1815" s="18"/>
      <c r="D1815" s="18"/>
      <c r="E1815" s="17"/>
      <c r="F1815" s="28"/>
      <c r="G1815" s="21"/>
      <c r="H1815" s="451"/>
      <c r="J1815" s="23" t="e">
        <f>H1815*J1820/H1820</f>
        <v>#DIV/0!</v>
      </c>
      <c r="L1815" s="41">
        <f t="shared" si="283"/>
        <v>17</v>
      </c>
      <c r="M1815" s="39">
        <f t="shared" si="277"/>
        <v>4</v>
      </c>
      <c r="N1815" s="39">
        <f t="shared" si="284"/>
        <v>0</v>
      </c>
    </row>
    <row r="1816" spans="1:14" s="1" customFormat="1" ht="11.5" hidden="1" customHeight="1" x14ac:dyDescent="0.35">
      <c r="A1816" s="19"/>
      <c r="B1816" s="18"/>
      <c r="C1816" s="18"/>
      <c r="D1816" s="18"/>
      <c r="E1816" s="17"/>
      <c r="F1816" s="20"/>
      <c r="G1816" s="21"/>
      <c r="H1816" s="451"/>
      <c r="J1816" s="23" t="e">
        <f>H1816*J1820/H1820</f>
        <v>#DIV/0!</v>
      </c>
      <c r="L1816" s="41">
        <f t="shared" si="283"/>
        <v>17</v>
      </c>
      <c r="M1816" s="39">
        <f t="shared" ref="M1816:M1879" si="285">M1815</f>
        <v>4</v>
      </c>
      <c r="N1816" s="39">
        <f t="shared" si="284"/>
        <v>0</v>
      </c>
    </row>
    <row r="1817" spans="1:14" s="1" customFormat="1" ht="11.5" hidden="1" customHeight="1" x14ac:dyDescent="0.25">
      <c r="A1817" s="17"/>
      <c r="B1817" s="18"/>
      <c r="C1817" s="18"/>
      <c r="D1817" s="18"/>
      <c r="E1817" s="17"/>
      <c r="F1817" s="28"/>
      <c r="G1817" s="21"/>
      <c r="H1817" s="451"/>
      <c r="J1817" s="23" t="e">
        <f>H1817*J1820/H1820</f>
        <v>#DIV/0!</v>
      </c>
      <c r="L1817" s="41">
        <f t="shared" si="283"/>
        <v>17</v>
      </c>
      <c r="M1817" s="39">
        <f t="shared" si="285"/>
        <v>4</v>
      </c>
      <c r="N1817" s="39">
        <f t="shared" si="284"/>
        <v>0</v>
      </c>
    </row>
    <row r="1818" spans="1:14" s="1" customFormat="1" ht="11.5" hidden="1" customHeight="1" x14ac:dyDescent="0.35">
      <c r="A1818" s="19"/>
      <c r="B1818" s="18"/>
      <c r="C1818" s="18"/>
      <c r="D1818" s="18"/>
      <c r="E1818" s="17"/>
      <c r="F1818" s="20"/>
      <c r="G1818" s="21"/>
      <c r="H1818" s="451"/>
      <c r="J1818" s="23" t="e">
        <f>H1818*J1820/H1820</f>
        <v>#DIV/0!</v>
      </c>
      <c r="L1818" s="41">
        <f t="shared" si="283"/>
        <v>17</v>
      </c>
      <c r="M1818" s="39">
        <f t="shared" si="285"/>
        <v>4</v>
      </c>
      <c r="N1818" s="39">
        <f t="shared" si="284"/>
        <v>0</v>
      </c>
    </row>
    <row r="1819" spans="1:14" s="1" customFormat="1" ht="11.5" hidden="1" customHeight="1" x14ac:dyDescent="0.35">
      <c r="A1819" s="19"/>
      <c r="B1819" s="18"/>
      <c r="C1819" s="18"/>
      <c r="D1819" s="18"/>
      <c r="E1819" s="17"/>
      <c r="F1819" s="20"/>
      <c r="G1819" s="21"/>
      <c r="H1819" s="451"/>
      <c r="J1819" s="23" t="e">
        <f>H1819*J1820/H1820</f>
        <v>#DIV/0!</v>
      </c>
      <c r="L1819" s="41">
        <f t="shared" si="283"/>
        <v>17</v>
      </c>
      <c r="M1819" s="39">
        <f t="shared" si="285"/>
        <v>4</v>
      </c>
      <c r="N1819" s="39">
        <f t="shared" si="284"/>
        <v>0</v>
      </c>
    </row>
    <row r="1820" spans="1:14" ht="11.5" hidden="1" customHeight="1" x14ac:dyDescent="0.35">
      <c r="A1820" s="291"/>
      <c r="B1820" s="292">
        <f>SUBTOTAL(9,B1802:B1819)</f>
        <v>0</v>
      </c>
      <c r="C1820" s="292">
        <f t="shared" ref="C1820:D1820" si="286">SUBTOTAL(9,C1802:C1819)</f>
        <v>0</v>
      </c>
      <c r="D1820" s="292">
        <f t="shared" si="286"/>
        <v>0</v>
      </c>
      <c r="E1820" s="293">
        <f>SUBTOTAL(9,E1802:E1819)</f>
        <v>0</v>
      </c>
      <c r="F1820" s="294" t="s">
        <v>18</v>
      </c>
      <c r="G1820" s="295"/>
      <c r="H1820" s="452"/>
      <c r="J1820" s="32">
        <f>D1799</f>
        <v>176.93</v>
      </c>
      <c r="L1820" s="290">
        <f t="shared" si="283"/>
        <v>17</v>
      </c>
      <c r="M1820" s="287">
        <f t="shared" si="285"/>
        <v>4</v>
      </c>
      <c r="N1820" s="287">
        <v>1</v>
      </c>
    </row>
    <row r="1821" spans="1:14" ht="11.5" hidden="1" customHeight="1" x14ac:dyDescent="0.35">
      <c r="A1821" s="297"/>
      <c r="B1821" s="298"/>
      <c r="C1821" s="298"/>
      <c r="D1821" s="298"/>
      <c r="E1821" s="299"/>
      <c r="F1821" s="300"/>
      <c r="G1821" s="301"/>
      <c r="H1821" s="302"/>
      <c r="J1821" s="38"/>
      <c r="L1821" s="290">
        <f t="shared" si="283"/>
        <v>17</v>
      </c>
      <c r="M1821" s="287">
        <f t="shared" si="285"/>
        <v>4</v>
      </c>
      <c r="N1821" s="287">
        <v>1</v>
      </c>
    </row>
    <row r="1822" spans="1:14" s="1" customFormat="1" ht="21" hidden="1" x14ac:dyDescent="0.35">
      <c r="A1822" s="14"/>
      <c r="B1822" s="14"/>
      <c r="C1822" s="14"/>
      <c r="D1822" s="427">
        <f>х!H$20</f>
        <v>0</v>
      </c>
      <c r="E1822" s="428"/>
      <c r="F1822" s="429">
        <f>х!I$20</f>
        <v>0</v>
      </c>
      <c r="G1822" s="430"/>
      <c r="H1822" s="430"/>
      <c r="I1822" s="13"/>
      <c r="J1822" s="13"/>
      <c r="K1822" s="13"/>
      <c r="L1822" s="40">
        <f>L1799+1</f>
        <v>18</v>
      </c>
      <c r="M1822" s="39">
        <f t="shared" si="285"/>
        <v>4</v>
      </c>
      <c r="N1822" s="39">
        <v>1</v>
      </c>
    </row>
    <row r="1823" spans="1:14" s="1" customFormat="1" ht="11.5" hidden="1" customHeight="1" x14ac:dyDescent="0.35">
      <c r="A1823" s="431" t="s">
        <v>3</v>
      </c>
      <c r="B1823" s="432" t="s">
        <v>4</v>
      </c>
      <c r="C1823" s="432"/>
      <c r="D1823" s="432"/>
      <c r="E1823" s="433" t="s">
        <v>5</v>
      </c>
      <c r="F1823" s="434" t="s">
        <v>6</v>
      </c>
      <c r="G1823" s="435" t="s">
        <v>7</v>
      </c>
      <c r="H1823" s="436" t="s">
        <v>8</v>
      </c>
      <c r="L1823" s="41">
        <f>L1822</f>
        <v>18</v>
      </c>
      <c r="M1823" s="39">
        <f t="shared" si="285"/>
        <v>4</v>
      </c>
      <c r="N1823" s="39">
        <v>1</v>
      </c>
    </row>
    <row r="1824" spans="1:14" s="1" customFormat="1" ht="11.5" hidden="1" customHeight="1" x14ac:dyDescent="0.35">
      <c r="A1824" s="431"/>
      <c r="B1824" s="15" t="s">
        <v>9</v>
      </c>
      <c r="C1824" s="16" t="s">
        <v>10</v>
      </c>
      <c r="D1824" s="16" t="s">
        <v>11</v>
      </c>
      <c r="E1824" s="433"/>
      <c r="F1824" s="434"/>
      <c r="G1824" s="435"/>
      <c r="H1824" s="436"/>
      <c r="L1824" s="41">
        <f t="shared" ref="L1824:L1844" si="287">L1823</f>
        <v>18</v>
      </c>
      <c r="M1824" s="39">
        <f t="shared" si="285"/>
        <v>4</v>
      </c>
      <c r="N1824" s="39">
        <v>1</v>
      </c>
    </row>
    <row r="1825" spans="1:14" s="1" customFormat="1" ht="11.5" hidden="1" customHeight="1" x14ac:dyDescent="0.35">
      <c r="A1825" s="17"/>
      <c r="B1825" s="18"/>
      <c r="C1825" s="18"/>
      <c r="D1825" s="19"/>
      <c r="E1825" s="17"/>
      <c r="F1825" s="20"/>
      <c r="G1825" s="21"/>
      <c r="H1825" s="453">
        <f>D1822</f>
        <v>0</v>
      </c>
      <c r="J1825" s="23" t="e">
        <f>H1825*J1843/H1843</f>
        <v>#DIV/0!</v>
      </c>
      <c r="L1825" s="41">
        <f t="shared" si="287"/>
        <v>18</v>
      </c>
      <c r="M1825" s="39">
        <f t="shared" si="285"/>
        <v>4</v>
      </c>
      <c r="N1825" s="39">
        <f>F1825</f>
        <v>0</v>
      </c>
    </row>
    <row r="1826" spans="1:14" s="1" customFormat="1" ht="11.5" hidden="1" customHeight="1" x14ac:dyDescent="0.35">
      <c r="A1826" s="17"/>
      <c r="B1826" s="18"/>
      <c r="C1826" s="18"/>
      <c r="D1826" s="18"/>
      <c r="E1826" s="17"/>
      <c r="F1826" s="20"/>
      <c r="G1826" s="21"/>
      <c r="H1826" s="451"/>
      <c r="J1826" s="23" t="e">
        <f>H1826*J1843/H1843</f>
        <v>#DIV/0!</v>
      </c>
      <c r="L1826" s="41">
        <f t="shared" si="287"/>
        <v>18</v>
      </c>
      <c r="M1826" s="39">
        <f t="shared" si="285"/>
        <v>4</v>
      </c>
      <c r="N1826" s="39">
        <f t="shared" ref="N1826:N1842" si="288">F1826</f>
        <v>0</v>
      </c>
    </row>
    <row r="1827" spans="1:14" s="1" customFormat="1" ht="11.5" hidden="1" customHeight="1" x14ac:dyDescent="0.35">
      <c r="A1827" s="17"/>
      <c r="B1827" s="18"/>
      <c r="C1827" s="18"/>
      <c r="D1827" s="18"/>
      <c r="E1827" s="17"/>
      <c r="F1827" s="20"/>
      <c r="G1827" s="24"/>
      <c r="H1827" s="451"/>
      <c r="J1827" s="23" t="e">
        <f>H1827*J1843/H1843</f>
        <v>#DIV/0!</v>
      </c>
      <c r="L1827" s="41">
        <f t="shared" si="287"/>
        <v>18</v>
      </c>
      <c r="M1827" s="39">
        <f t="shared" si="285"/>
        <v>4</v>
      </c>
      <c r="N1827" s="39">
        <f t="shared" si="288"/>
        <v>0</v>
      </c>
    </row>
    <row r="1828" spans="1:14" s="1" customFormat="1" ht="11.5" hidden="1" customHeight="1" x14ac:dyDescent="0.35">
      <c r="A1828" s="19"/>
      <c r="B1828" s="18"/>
      <c r="C1828" s="18"/>
      <c r="D1828" s="18"/>
      <c r="E1828" s="17"/>
      <c r="F1828" s="20"/>
      <c r="G1828" s="21"/>
      <c r="H1828" s="451"/>
      <c r="J1828" s="23" t="e">
        <f>H1828*J1843/H1843</f>
        <v>#DIV/0!</v>
      </c>
      <c r="L1828" s="41">
        <f t="shared" si="287"/>
        <v>18</v>
      </c>
      <c r="M1828" s="39">
        <f t="shared" si="285"/>
        <v>4</v>
      </c>
      <c r="N1828" s="39">
        <f t="shared" si="288"/>
        <v>0</v>
      </c>
    </row>
    <row r="1829" spans="1:14" s="1" customFormat="1" ht="11.5" hidden="1" customHeight="1" x14ac:dyDescent="0.35">
      <c r="A1829" s="17"/>
      <c r="B1829" s="18"/>
      <c r="C1829" s="18"/>
      <c r="D1829" s="19"/>
      <c r="E1829" s="17"/>
      <c r="F1829" s="20"/>
      <c r="G1829" s="21"/>
      <c r="H1829" s="451"/>
      <c r="J1829" s="23" t="e">
        <f>H1829*J1843/H1843</f>
        <v>#DIV/0!</v>
      </c>
      <c r="L1829" s="41">
        <f t="shared" si="287"/>
        <v>18</v>
      </c>
      <c r="M1829" s="39">
        <f t="shared" si="285"/>
        <v>4</v>
      </c>
      <c r="N1829" s="39">
        <f t="shared" si="288"/>
        <v>0</v>
      </c>
    </row>
    <row r="1830" spans="1:14" s="1" customFormat="1" ht="11.5" hidden="1" customHeight="1" x14ac:dyDescent="0.35">
      <c r="A1830" s="17"/>
      <c r="B1830" s="18"/>
      <c r="C1830" s="18"/>
      <c r="D1830" s="18"/>
      <c r="E1830" s="17"/>
      <c r="F1830" s="20"/>
      <c r="G1830" s="21"/>
      <c r="H1830" s="451"/>
      <c r="J1830" s="23" t="e">
        <f>H1830*J1843/H1843</f>
        <v>#DIV/0!</v>
      </c>
      <c r="L1830" s="41">
        <f t="shared" si="287"/>
        <v>18</v>
      </c>
      <c r="M1830" s="39">
        <f t="shared" si="285"/>
        <v>4</v>
      </c>
      <c r="N1830" s="39">
        <f t="shared" si="288"/>
        <v>0</v>
      </c>
    </row>
    <row r="1831" spans="1:14" s="1" customFormat="1" ht="11.5" hidden="1" customHeight="1" x14ac:dyDescent="0.35">
      <c r="A1831" s="17"/>
      <c r="B1831" s="18"/>
      <c r="C1831" s="18"/>
      <c r="D1831" s="18"/>
      <c r="E1831" s="17"/>
      <c r="F1831" s="20"/>
      <c r="G1831" s="24"/>
      <c r="H1831" s="451"/>
      <c r="J1831" s="23" t="e">
        <f>H1831*J1843/H1843</f>
        <v>#DIV/0!</v>
      </c>
      <c r="L1831" s="41">
        <f t="shared" si="287"/>
        <v>18</v>
      </c>
      <c r="M1831" s="39">
        <f t="shared" si="285"/>
        <v>4</v>
      </c>
      <c r="N1831" s="39">
        <f t="shared" si="288"/>
        <v>0</v>
      </c>
    </row>
    <row r="1832" spans="1:14" s="1" customFormat="1" ht="11.5" hidden="1" customHeight="1" x14ac:dyDescent="0.35">
      <c r="A1832" s="19"/>
      <c r="B1832" s="18"/>
      <c r="C1832" s="18"/>
      <c r="D1832" s="18"/>
      <c r="E1832" s="17"/>
      <c r="F1832" s="20"/>
      <c r="G1832" s="21"/>
      <c r="H1832" s="451"/>
      <c r="J1832" s="23" t="e">
        <f>H1832*J1843/H1843</f>
        <v>#DIV/0!</v>
      </c>
      <c r="L1832" s="41">
        <f t="shared" si="287"/>
        <v>18</v>
      </c>
      <c r="M1832" s="39">
        <f t="shared" si="285"/>
        <v>4</v>
      </c>
      <c r="N1832" s="39">
        <f t="shared" si="288"/>
        <v>0</v>
      </c>
    </row>
    <row r="1833" spans="1:14" s="1" customFormat="1" ht="11.5" hidden="1" customHeight="1" x14ac:dyDescent="0.35">
      <c r="A1833" s="19"/>
      <c r="B1833" s="25"/>
      <c r="C1833" s="25"/>
      <c r="D1833" s="25"/>
      <c r="E1833" s="26"/>
      <c r="F1833" s="27"/>
      <c r="G1833" s="27"/>
      <c r="H1833" s="451"/>
      <c r="J1833" s="23" t="e">
        <f>H1833*J1843/H1843</f>
        <v>#DIV/0!</v>
      </c>
      <c r="L1833" s="41">
        <f t="shared" si="287"/>
        <v>18</v>
      </c>
      <c r="M1833" s="39">
        <f t="shared" si="285"/>
        <v>4</v>
      </c>
      <c r="N1833" s="39">
        <f t="shared" si="288"/>
        <v>0</v>
      </c>
    </row>
    <row r="1834" spans="1:14" s="1" customFormat="1" ht="11.5" hidden="1" customHeight="1" x14ac:dyDescent="0.35">
      <c r="A1834" s="17"/>
      <c r="B1834" s="18"/>
      <c r="C1834" s="18"/>
      <c r="D1834" s="18"/>
      <c r="E1834" s="17"/>
      <c r="F1834" s="20"/>
      <c r="G1834" s="21"/>
      <c r="H1834" s="451"/>
      <c r="J1834" s="23" t="e">
        <f>H1834*J1843/H1843</f>
        <v>#DIV/0!</v>
      </c>
      <c r="L1834" s="41">
        <f t="shared" si="287"/>
        <v>18</v>
      </c>
      <c r="M1834" s="39">
        <f t="shared" si="285"/>
        <v>4</v>
      </c>
      <c r="N1834" s="39">
        <f t="shared" si="288"/>
        <v>0</v>
      </c>
    </row>
    <row r="1835" spans="1:14" s="1" customFormat="1" ht="11.5" hidden="1" customHeight="1" x14ac:dyDescent="0.35">
      <c r="A1835" s="17"/>
      <c r="B1835" s="18"/>
      <c r="C1835" s="18"/>
      <c r="D1835" s="18"/>
      <c r="E1835" s="17"/>
      <c r="F1835" s="20"/>
      <c r="G1835" s="24"/>
      <c r="H1835" s="451"/>
      <c r="J1835" s="23" t="e">
        <f>H1835*J1843/H1843</f>
        <v>#DIV/0!</v>
      </c>
      <c r="L1835" s="41">
        <f t="shared" si="287"/>
        <v>18</v>
      </c>
      <c r="M1835" s="39">
        <f t="shared" si="285"/>
        <v>4</v>
      </c>
      <c r="N1835" s="39">
        <f t="shared" si="288"/>
        <v>0</v>
      </c>
    </row>
    <row r="1836" spans="1:14" s="1" customFormat="1" ht="11.5" hidden="1" customHeight="1" x14ac:dyDescent="0.35">
      <c r="A1836" s="17"/>
      <c r="B1836" s="18"/>
      <c r="C1836" s="18"/>
      <c r="D1836" s="18"/>
      <c r="E1836" s="17"/>
      <c r="F1836" s="20"/>
      <c r="G1836" s="24"/>
      <c r="H1836" s="451"/>
      <c r="J1836" s="23" t="e">
        <f>H1836*J1843/H1843</f>
        <v>#DIV/0!</v>
      </c>
      <c r="L1836" s="41">
        <f t="shared" si="287"/>
        <v>18</v>
      </c>
      <c r="M1836" s="39">
        <f t="shared" si="285"/>
        <v>4</v>
      </c>
      <c r="N1836" s="39">
        <f t="shared" si="288"/>
        <v>0</v>
      </c>
    </row>
    <row r="1837" spans="1:14" s="1" customFormat="1" ht="11.5" hidden="1" customHeight="1" x14ac:dyDescent="0.35">
      <c r="A1837" s="19"/>
      <c r="B1837" s="18"/>
      <c r="C1837" s="18"/>
      <c r="D1837" s="18"/>
      <c r="E1837" s="17"/>
      <c r="F1837" s="20"/>
      <c r="G1837" s="21"/>
      <c r="H1837" s="451"/>
      <c r="J1837" s="23" t="e">
        <f>H1837*J1843/H1843</f>
        <v>#DIV/0!</v>
      </c>
      <c r="L1837" s="41">
        <f t="shared" si="287"/>
        <v>18</v>
      </c>
      <c r="M1837" s="39">
        <f t="shared" si="285"/>
        <v>4</v>
      </c>
      <c r="N1837" s="39">
        <f t="shared" si="288"/>
        <v>0</v>
      </c>
    </row>
    <row r="1838" spans="1:14" s="1" customFormat="1" ht="11.5" hidden="1" customHeight="1" x14ac:dyDescent="0.25">
      <c r="A1838" s="17"/>
      <c r="B1838" s="18"/>
      <c r="C1838" s="18"/>
      <c r="D1838" s="18"/>
      <c r="E1838" s="17"/>
      <c r="F1838" s="28"/>
      <c r="G1838" s="21"/>
      <c r="H1838" s="451"/>
      <c r="J1838" s="23" t="e">
        <f>H1838*J1843/H1843</f>
        <v>#DIV/0!</v>
      </c>
      <c r="L1838" s="41">
        <f t="shared" si="287"/>
        <v>18</v>
      </c>
      <c r="M1838" s="39">
        <f t="shared" si="285"/>
        <v>4</v>
      </c>
      <c r="N1838" s="39">
        <f t="shared" si="288"/>
        <v>0</v>
      </c>
    </row>
    <row r="1839" spans="1:14" s="1" customFormat="1" ht="11.5" hidden="1" customHeight="1" x14ac:dyDescent="0.35">
      <c r="A1839" s="19"/>
      <c r="B1839" s="18"/>
      <c r="C1839" s="18"/>
      <c r="D1839" s="18"/>
      <c r="E1839" s="17"/>
      <c r="F1839" s="20"/>
      <c r="G1839" s="21"/>
      <c r="H1839" s="451"/>
      <c r="J1839" s="23" t="e">
        <f>H1839*J1843/H1843</f>
        <v>#DIV/0!</v>
      </c>
      <c r="L1839" s="41">
        <f t="shared" si="287"/>
        <v>18</v>
      </c>
      <c r="M1839" s="39">
        <f t="shared" si="285"/>
        <v>4</v>
      </c>
      <c r="N1839" s="39">
        <f t="shared" si="288"/>
        <v>0</v>
      </c>
    </row>
    <row r="1840" spans="1:14" s="1" customFormat="1" ht="11.5" hidden="1" customHeight="1" x14ac:dyDescent="0.25">
      <c r="A1840" s="17"/>
      <c r="B1840" s="18"/>
      <c r="C1840" s="18"/>
      <c r="D1840" s="18"/>
      <c r="E1840" s="17"/>
      <c r="F1840" s="28"/>
      <c r="G1840" s="21"/>
      <c r="H1840" s="451"/>
      <c r="J1840" s="23" t="e">
        <f>H1840*J1843/H1843</f>
        <v>#DIV/0!</v>
      </c>
      <c r="L1840" s="41">
        <f t="shared" si="287"/>
        <v>18</v>
      </c>
      <c r="M1840" s="39">
        <f t="shared" si="285"/>
        <v>4</v>
      </c>
      <c r="N1840" s="39">
        <f t="shared" si="288"/>
        <v>0</v>
      </c>
    </row>
    <row r="1841" spans="1:14" s="1" customFormat="1" ht="11.5" hidden="1" customHeight="1" x14ac:dyDescent="0.35">
      <c r="A1841" s="19"/>
      <c r="B1841" s="18"/>
      <c r="C1841" s="18"/>
      <c r="D1841" s="18"/>
      <c r="E1841" s="17"/>
      <c r="F1841" s="20"/>
      <c r="G1841" s="21"/>
      <c r="H1841" s="451"/>
      <c r="J1841" s="23" t="e">
        <f>H1841*J1843/H1843</f>
        <v>#DIV/0!</v>
      </c>
      <c r="L1841" s="41">
        <f t="shared" si="287"/>
        <v>18</v>
      </c>
      <c r="M1841" s="39">
        <f t="shared" si="285"/>
        <v>4</v>
      </c>
      <c r="N1841" s="39">
        <f t="shared" si="288"/>
        <v>0</v>
      </c>
    </row>
    <row r="1842" spans="1:14" s="1" customFormat="1" ht="11.5" hidden="1" customHeight="1" x14ac:dyDescent="0.35">
      <c r="A1842" s="19"/>
      <c r="B1842" s="18"/>
      <c r="C1842" s="18"/>
      <c r="D1842" s="18"/>
      <c r="E1842" s="17"/>
      <c r="F1842" s="20"/>
      <c r="G1842" s="21"/>
      <c r="H1842" s="451"/>
      <c r="J1842" s="23" t="e">
        <f>H1842*J1843/H1843</f>
        <v>#DIV/0!</v>
      </c>
      <c r="L1842" s="41">
        <f t="shared" si="287"/>
        <v>18</v>
      </c>
      <c r="M1842" s="39">
        <f t="shared" si="285"/>
        <v>4</v>
      </c>
      <c r="N1842" s="39">
        <f t="shared" si="288"/>
        <v>0</v>
      </c>
    </row>
    <row r="1843" spans="1:14" s="1" customFormat="1" ht="11.5" hidden="1" customHeight="1" x14ac:dyDescent="0.35">
      <c r="A1843" s="19"/>
      <c r="B1843" s="25"/>
      <c r="C1843" s="25"/>
      <c r="D1843" s="25"/>
      <c r="E1843" s="26"/>
      <c r="F1843" s="29" t="s">
        <v>18</v>
      </c>
      <c r="G1843" s="27"/>
      <c r="H1843" s="454"/>
      <c r="J1843" s="32">
        <f>D1822</f>
        <v>0</v>
      </c>
      <c r="L1843" s="41">
        <f t="shared" si="287"/>
        <v>18</v>
      </c>
      <c r="M1843" s="39">
        <f t="shared" si="285"/>
        <v>4</v>
      </c>
      <c r="N1843" s="39">
        <v>1</v>
      </c>
    </row>
    <row r="1844" spans="1:14" s="1" customFormat="1" ht="11.5" hidden="1" customHeight="1" x14ac:dyDescent="0.35">
      <c r="A1844" s="33"/>
      <c r="B1844" s="34"/>
      <c r="C1844" s="34"/>
      <c r="D1844" s="34"/>
      <c r="E1844" s="35"/>
      <c r="F1844" s="36"/>
      <c r="G1844" s="37"/>
      <c r="H1844" s="38"/>
      <c r="J1844" s="38"/>
      <c r="L1844" s="41">
        <f t="shared" si="287"/>
        <v>18</v>
      </c>
      <c r="M1844" s="39">
        <f t="shared" si="285"/>
        <v>4</v>
      </c>
      <c r="N1844" s="39">
        <v>1</v>
      </c>
    </row>
    <row r="1845" spans="1:14" s="1" customFormat="1" ht="21" hidden="1" x14ac:dyDescent="0.35">
      <c r="A1845" s="14"/>
      <c r="B1845" s="14"/>
      <c r="C1845" s="14"/>
      <c r="D1845" s="427">
        <f>х!H$21</f>
        <v>64.739999999999995</v>
      </c>
      <c r="E1845" s="428"/>
      <c r="F1845" s="429" t="str">
        <f>х!I$21</f>
        <v>Абонемент платного питания №19 (ГПД Полдник 1-4)</v>
      </c>
      <c r="G1845" s="430"/>
      <c r="H1845" s="430"/>
      <c r="I1845" s="13"/>
      <c r="J1845" s="13"/>
      <c r="K1845" s="13"/>
      <c r="L1845" s="40">
        <f>L1822+1</f>
        <v>19</v>
      </c>
      <c r="M1845" s="39">
        <f t="shared" si="285"/>
        <v>4</v>
      </c>
      <c r="N1845" s="39">
        <v>1</v>
      </c>
    </row>
    <row r="1846" spans="1:14" s="1" customFormat="1" ht="11.5" hidden="1" customHeight="1" x14ac:dyDescent="0.35">
      <c r="A1846" s="431" t="s">
        <v>3</v>
      </c>
      <c r="B1846" s="432" t="s">
        <v>4</v>
      </c>
      <c r="C1846" s="432"/>
      <c r="D1846" s="432"/>
      <c r="E1846" s="433" t="s">
        <v>5</v>
      </c>
      <c r="F1846" s="434" t="s">
        <v>6</v>
      </c>
      <c r="G1846" s="435" t="s">
        <v>7</v>
      </c>
      <c r="H1846" s="436" t="s">
        <v>8</v>
      </c>
      <c r="L1846" s="41">
        <f>L1845</f>
        <v>19</v>
      </c>
      <c r="M1846" s="39">
        <f t="shared" si="285"/>
        <v>4</v>
      </c>
      <c r="N1846" s="39">
        <v>1</v>
      </c>
    </row>
    <row r="1847" spans="1:14" s="1" customFormat="1" ht="11.5" hidden="1" customHeight="1" x14ac:dyDescent="0.35">
      <c r="A1847" s="431"/>
      <c r="B1847" s="15" t="s">
        <v>9</v>
      </c>
      <c r="C1847" s="16" t="s">
        <v>10</v>
      </c>
      <c r="D1847" s="16" t="s">
        <v>11</v>
      </c>
      <c r="E1847" s="433"/>
      <c r="F1847" s="434"/>
      <c r="G1847" s="435"/>
      <c r="H1847" s="436"/>
      <c r="L1847" s="41">
        <f t="shared" ref="L1847:L1867" si="289">L1846</f>
        <v>19</v>
      </c>
      <c r="M1847" s="39">
        <f t="shared" si="285"/>
        <v>4</v>
      </c>
      <c r="N1847" s="39">
        <v>1</v>
      </c>
    </row>
    <row r="1848" spans="1:14" s="1" customFormat="1" ht="11.5" hidden="1" customHeight="1" x14ac:dyDescent="0.35">
      <c r="A1848" s="50">
        <v>324</v>
      </c>
      <c r="B1848" s="51">
        <v>6.35</v>
      </c>
      <c r="C1848" s="51">
        <v>5.75</v>
      </c>
      <c r="D1848" s="51">
        <v>0.35</v>
      </c>
      <c r="E1848" s="50">
        <v>79</v>
      </c>
      <c r="F1848" s="52" t="s">
        <v>255</v>
      </c>
      <c r="G1848" s="69">
        <v>50</v>
      </c>
      <c r="H1848" s="453">
        <f>D1845</f>
        <v>64.739999999999995</v>
      </c>
      <c r="J1848" s="23" t="e">
        <f>H1848*J1866/H1866</f>
        <v>#DIV/0!</v>
      </c>
      <c r="L1848" s="41">
        <f t="shared" si="289"/>
        <v>19</v>
      </c>
      <c r="M1848" s="39">
        <f t="shared" si="285"/>
        <v>4</v>
      </c>
      <c r="N1848" s="39" t="str">
        <f>F1848</f>
        <v>Яйцо вареное 1шт.</v>
      </c>
    </row>
    <row r="1849" spans="1:14" s="1" customFormat="1" ht="11.5" hidden="1" customHeight="1" x14ac:dyDescent="0.35">
      <c r="A1849" s="50">
        <v>175</v>
      </c>
      <c r="B1849" s="51">
        <v>4.5999999999999996</v>
      </c>
      <c r="C1849" s="51">
        <v>11.23</v>
      </c>
      <c r="D1849" s="51">
        <v>25.38</v>
      </c>
      <c r="E1849" s="50">
        <v>221</v>
      </c>
      <c r="F1849" s="52" t="s">
        <v>188</v>
      </c>
      <c r="G1849" s="153">
        <v>160</v>
      </c>
      <c r="H1849" s="451"/>
      <c r="J1849" s="23" t="e">
        <f>H1849*J1866/H1866</f>
        <v>#DIV/0!</v>
      </c>
      <c r="L1849" s="41">
        <f t="shared" si="289"/>
        <v>19</v>
      </c>
      <c r="M1849" s="39">
        <f t="shared" si="285"/>
        <v>4</v>
      </c>
      <c r="N1849" s="39" t="str">
        <f t="shared" ref="N1849:N1865" si="290">F1849</f>
        <v>Каша молочная Дружба с маслом сливочным 150/10</v>
      </c>
    </row>
    <row r="1850" spans="1:14" s="1" customFormat="1" ht="11.5" hidden="1" customHeight="1" x14ac:dyDescent="0.35">
      <c r="A1850" s="50">
        <v>629</v>
      </c>
      <c r="B1850" s="51">
        <v>0.16</v>
      </c>
      <c r="C1850" s="51">
        <v>0.03</v>
      </c>
      <c r="D1850" s="51">
        <v>15.49</v>
      </c>
      <c r="E1850" s="50">
        <v>64</v>
      </c>
      <c r="F1850" s="52" t="s">
        <v>244</v>
      </c>
      <c r="G1850" s="153">
        <v>222</v>
      </c>
      <c r="H1850" s="451"/>
      <c r="J1850" s="23" t="e">
        <f>H1850*J1866/H1866</f>
        <v>#DIV/0!</v>
      </c>
      <c r="L1850" s="41">
        <f t="shared" si="289"/>
        <v>19</v>
      </c>
      <c r="M1850" s="39">
        <f t="shared" si="285"/>
        <v>4</v>
      </c>
      <c r="N1850" s="39" t="str">
        <f t="shared" si="290"/>
        <v>Чай с сахаром с лимоном 200/15/7</v>
      </c>
    </row>
    <row r="1851" spans="1:14" s="1" customFormat="1" ht="11.5" hidden="1" customHeight="1" x14ac:dyDescent="0.35">
      <c r="A1851" s="54" t="s">
        <v>16</v>
      </c>
      <c r="B1851" s="51">
        <v>3.95</v>
      </c>
      <c r="C1851" s="51">
        <v>0.5</v>
      </c>
      <c r="D1851" s="51">
        <v>24.15</v>
      </c>
      <c r="E1851" s="50">
        <v>118</v>
      </c>
      <c r="F1851" s="52" t="s">
        <v>343</v>
      </c>
      <c r="G1851" s="154">
        <v>50</v>
      </c>
      <c r="H1851" s="451"/>
      <c r="J1851" s="23" t="e">
        <f>H1851*J1866/H1866</f>
        <v>#DIV/0!</v>
      </c>
      <c r="L1851" s="41">
        <f t="shared" si="289"/>
        <v>19</v>
      </c>
      <c r="M1851" s="39">
        <f t="shared" si="285"/>
        <v>4</v>
      </c>
      <c r="N1851" s="39" t="str">
        <f t="shared" si="290"/>
        <v>Хлеб пшеничный 50</v>
      </c>
    </row>
    <row r="1852" spans="1:14" s="1" customFormat="1" ht="11.5" hidden="1" customHeight="1" x14ac:dyDescent="0.35">
      <c r="A1852" s="17"/>
      <c r="B1852" s="18"/>
      <c r="C1852" s="18"/>
      <c r="D1852" s="19"/>
      <c r="E1852" s="17"/>
      <c r="F1852" s="20"/>
      <c r="G1852" s="149"/>
      <c r="H1852" s="451"/>
      <c r="J1852" s="23" t="e">
        <f>H1852*J1866/H1866</f>
        <v>#DIV/0!</v>
      </c>
      <c r="L1852" s="41">
        <f t="shared" si="289"/>
        <v>19</v>
      </c>
      <c r="M1852" s="39">
        <f t="shared" si="285"/>
        <v>4</v>
      </c>
      <c r="N1852" s="39">
        <f t="shared" si="290"/>
        <v>0</v>
      </c>
    </row>
    <row r="1853" spans="1:14" s="1" customFormat="1" ht="11.5" hidden="1" customHeight="1" x14ac:dyDescent="0.35">
      <c r="A1853" s="17"/>
      <c r="B1853" s="18"/>
      <c r="C1853" s="18"/>
      <c r="D1853" s="18"/>
      <c r="E1853" s="17"/>
      <c r="F1853" s="20"/>
      <c r="G1853" s="149"/>
      <c r="H1853" s="451"/>
      <c r="J1853" s="23" t="e">
        <f>H1853*J1866/H1866</f>
        <v>#DIV/0!</v>
      </c>
      <c r="L1853" s="41">
        <f t="shared" si="289"/>
        <v>19</v>
      </c>
      <c r="M1853" s="39">
        <f t="shared" si="285"/>
        <v>4</v>
      </c>
      <c r="N1853" s="39">
        <f t="shared" si="290"/>
        <v>0</v>
      </c>
    </row>
    <row r="1854" spans="1:14" s="1" customFormat="1" ht="11.5" hidden="1" customHeight="1" x14ac:dyDescent="0.35">
      <c r="A1854" s="17"/>
      <c r="B1854" s="18"/>
      <c r="C1854" s="18"/>
      <c r="D1854" s="18"/>
      <c r="E1854" s="17"/>
      <c r="F1854" s="20"/>
      <c r="G1854" s="150"/>
      <c r="H1854" s="451"/>
      <c r="J1854" s="23" t="e">
        <f>H1854*J1866/H1866</f>
        <v>#DIV/0!</v>
      </c>
      <c r="L1854" s="41">
        <f t="shared" si="289"/>
        <v>19</v>
      </c>
      <c r="M1854" s="39">
        <f t="shared" si="285"/>
        <v>4</v>
      </c>
      <c r="N1854" s="39">
        <f t="shared" si="290"/>
        <v>0</v>
      </c>
    </row>
    <row r="1855" spans="1:14" s="1" customFormat="1" ht="11.5" hidden="1" customHeight="1" x14ac:dyDescent="0.35">
      <c r="A1855" s="19"/>
      <c r="B1855" s="18"/>
      <c r="C1855" s="18"/>
      <c r="D1855" s="18"/>
      <c r="E1855" s="17"/>
      <c r="F1855" s="20"/>
      <c r="G1855" s="149"/>
      <c r="H1855" s="451"/>
      <c r="J1855" s="23" t="e">
        <f>H1855*J1866/H1866</f>
        <v>#DIV/0!</v>
      </c>
      <c r="L1855" s="41">
        <f t="shared" si="289"/>
        <v>19</v>
      </c>
      <c r="M1855" s="39">
        <f t="shared" si="285"/>
        <v>4</v>
      </c>
      <c r="N1855" s="39">
        <f t="shared" si="290"/>
        <v>0</v>
      </c>
    </row>
    <row r="1856" spans="1:14" s="1" customFormat="1" ht="11.5" hidden="1" customHeight="1" x14ac:dyDescent="0.35">
      <c r="A1856" s="19"/>
      <c r="B1856" s="25"/>
      <c r="C1856" s="25"/>
      <c r="D1856" s="25"/>
      <c r="E1856" s="26"/>
      <c r="F1856" s="112"/>
      <c r="G1856" s="142"/>
      <c r="H1856" s="451"/>
      <c r="J1856" s="23" t="e">
        <f>H1856*J1866/H1866</f>
        <v>#DIV/0!</v>
      </c>
      <c r="L1856" s="41">
        <f t="shared" si="289"/>
        <v>19</v>
      </c>
      <c r="M1856" s="39">
        <f t="shared" si="285"/>
        <v>4</v>
      </c>
      <c r="N1856" s="39">
        <f t="shared" si="290"/>
        <v>0</v>
      </c>
    </row>
    <row r="1857" spans="1:14" s="1" customFormat="1" ht="11.5" hidden="1" customHeight="1" x14ac:dyDescent="0.35">
      <c r="A1857" s="17"/>
      <c r="B1857" s="18"/>
      <c r="C1857" s="18"/>
      <c r="D1857" s="18"/>
      <c r="E1857" s="17"/>
      <c r="F1857" s="20"/>
      <c r="G1857" s="149"/>
      <c r="H1857" s="451"/>
      <c r="J1857" s="23" t="e">
        <f>H1857*J1866/H1866</f>
        <v>#DIV/0!</v>
      </c>
      <c r="L1857" s="41">
        <f t="shared" si="289"/>
        <v>19</v>
      </c>
      <c r="M1857" s="39">
        <f t="shared" si="285"/>
        <v>4</v>
      </c>
      <c r="N1857" s="39">
        <f t="shared" si="290"/>
        <v>0</v>
      </c>
    </row>
    <row r="1858" spans="1:14" s="1" customFormat="1" ht="11.5" hidden="1" customHeight="1" x14ac:dyDescent="0.35">
      <c r="A1858" s="17"/>
      <c r="B1858" s="18"/>
      <c r="C1858" s="18"/>
      <c r="D1858" s="18"/>
      <c r="E1858" s="17"/>
      <c r="F1858" s="20"/>
      <c r="G1858" s="150"/>
      <c r="H1858" s="451"/>
      <c r="J1858" s="23" t="e">
        <f>H1858*J1866/H1866</f>
        <v>#DIV/0!</v>
      </c>
      <c r="L1858" s="41">
        <f t="shared" si="289"/>
        <v>19</v>
      </c>
      <c r="M1858" s="39">
        <f t="shared" si="285"/>
        <v>4</v>
      </c>
      <c r="N1858" s="39">
        <f t="shared" si="290"/>
        <v>0</v>
      </c>
    </row>
    <row r="1859" spans="1:14" s="1" customFormat="1" ht="11.5" hidden="1" customHeight="1" x14ac:dyDescent="0.35">
      <c r="A1859" s="17"/>
      <c r="B1859" s="18"/>
      <c r="C1859" s="18"/>
      <c r="D1859" s="18"/>
      <c r="E1859" s="17"/>
      <c r="F1859" s="20"/>
      <c r="G1859" s="24"/>
      <c r="H1859" s="451"/>
      <c r="J1859" s="23" t="e">
        <f>H1859*J1866/H1866</f>
        <v>#DIV/0!</v>
      </c>
      <c r="L1859" s="41">
        <f t="shared" si="289"/>
        <v>19</v>
      </c>
      <c r="M1859" s="39">
        <f t="shared" si="285"/>
        <v>4</v>
      </c>
      <c r="N1859" s="39">
        <f t="shared" si="290"/>
        <v>0</v>
      </c>
    </row>
    <row r="1860" spans="1:14" s="1" customFormat="1" ht="11.5" hidden="1" customHeight="1" x14ac:dyDescent="0.35">
      <c r="A1860" s="19"/>
      <c r="B1860" s="18"/>
      <c r="C1860" s="18"/>
      <c r="D1860" s="18"/>
      <c r="E1860" s="17"/>
      <c r="F1860" s="20"/>
      <c r="G1860" s="21"/>
      <c r="H1860" s="451"/>
      <c r="J1860" s="23" t="e">
        <f>H1860*J1866/H1866</f>
        <v>#DIV/0!</v>
      </c>
      <c r="L1860" s="41">
        <f t="shared" si="289"/>
        <v>19</v>
      </c>
      <c r="M1860" s="39">
        <f t="shared" si="285"/>
        <v>4</v>
      </c>
      <c r="N1860" s="39">
        <f t="shared" si="290"/>
        <v>0</v>
      </c>
    </row>
    <row r="1861" spans="1:14" s="1" customFormat="1" ht="11.5" hidden="1" customHeight="1" x14ac:dyDescent="0.25">
      <c r="A1861" s="17"/>
      <c r="B1861" s="18"/>
      <c r="C1861" s="18"/>
      <c r="D1861" s="18"/>
      <c r="E1861" s="17"/>
      <c r="F1861" s="28"/>
      <c r="G1861" s="21"/>
      <c r="H1861" s="451"/>
      <c r="J1861" s="23" t="e">
        <f>H1861*J1866/H1866</f>
        <v>#DIV/0!</v>
      </c>
      <c r="L1861" s="41">
        <f t="shared" si="289"/>
        <v>19</v>
      </c>
      <c r="M1861" s="39">
        <f t="shared" si="285"/>
        <v>4</v>
      </c>
      <c r="N1861" s="39">
        <f t="shared" si="290"/>
        <v>0</v>
      </c>
    </row>
    <row r="1862" spans="1:14" s="1" customFormat="1" ht="11.5" hidden="1" customHeight="1" x14ac:dyDescent="0.35">
      <c r="A1862" s="19"/>
      <c r="B1862" s="18"/>
      <c r="C1862" s="18"/>
      <c r="D1862" s="18"/>
      <c r="E1862" s="17"/>
      <c r="F1862" s="20"/>
      <c r="G1862" s="21"/>
      <c r="H1862" s="451"/>
      <c r="J1862" s="23" t="e">
        <f>H1862*J1866/H1866</f>
        <v>#DIV/0!</v>
      </c>
      <c r="L1862" s="41">
        <f t="shared" si="289"/>
        <v>19</v>
      </c>
      <c r="M1862" s="39">
        <f t="shared" si="285"/>
        <v>4</v>
      </c>
      <c r="N1862" s="39">
        <f t="shared" si="290"/>
        <v>0</v>
      </c>
    </row>
    <row r="1863" spans="1:14" s="1" customFormat="1" ht="11.5" hidden="1" customHeight="1" x14ac:dyDescent="0.25">
      <c r="A1863" s="17"/>
      <c r="B1863" s="18"/>
      <c r="C1863" s="18"/>
      <c r="D1863" s="18"/>
      <c r="E1863" s="17"/>
      <c r="F1863" s="28"/>
      <c r="G1863" s="21"/>
      <c r="H1863" s="451"/>
      <c r="J1863" s="23" t="e">
        <f>H1863*J1866/H1866</f>
        <v>#DIV/0!</v>
      </c>
      <c r="L1863" s="41">
        <f t="shared" si="289"/>
        <v>19</v>
      </c>
      <c r="M1863" s="39">
        <f t="shared" si="285"/>
        <v>4</v>
      </c>
      <c r="N1863" s="39">
        <f t="shared" si="290"/>
        <v>0</v>
      </c>
    </row>
    <row r="1864" spans="1:14" s="1" customFormat="1" ht="11.5" hidden="1" customHeight="1" x14ac:dyDescent="0.35">
      <c r="A1864" s="19"/>
      <c r="B1864" s="18"/>
      <c r="C1864" s="18"/>
      <c r="D1864" s="18"/>
      <c r="E1864" s="17"/>
      <c r="F1864" s="20"/>
      <c r="G1864" s="21"/>
      <c r="H1864" s="451"/>
      <c r="J1864" s="23" t="e">
        <f>H1864*J1866/H1866</f>
        <v>#DIV/0!</v>
      </c>
      <c r="L1864" s="41">
        <f t="shared" si="289"/>
        <v>19</v>
      </c>
      <c r="M1864" s="39">
        <f t="shared" si="285"/>
        <v>4</v>
      </c>
      <c r="N1864" s="39">
        <f t="shared" si="290"/>
        <v>0</v>
      </c>
    </row>
    <row r="1865" spans="1:14" s="1" customFormat="1" ht="11.5" hidden="1" customHeight="1" x14ac:dyDescent="0.35">
      <c r="A1865" s="19"/>
      <c r="B1865" s="18"/>
      <c r="C1865" s="18"/>
      <c r="D1865" s="18"/>
      <c r="E1865" s="17"/>
      <c r="F1865" s="20"/>
      <c r="G1865" s="21"/>
      <c r="H1865" s="451"/>
      <c r="J1865" s="23" t="e">
        <f>H1865*J1866/H1866</f>
        <v>#DIV/0!</v>
      </c>
      <c r="L1865" s="41">
        <f t="shared" si="289"/>
        <v>19</v>
      </c>
      <c r="M1865" s="39">
        <f t="shared" si="285"/>
        <v>4</v>
      </c>
      <c r="N1865" s="39">
        <f t="shared" si="290"/>
        <v>0</v>
      </c>
    </row>
    <row r="1866" spans="1:14" s="1" customFormat="1" ht="11.5" hidden="1" customHeight="1" x14ac:dyDescent="0.35">
      <c r="A1866" s="19"/>
      <c r="B1866" s="25">
        <f>SUBTOTAL(9,B1848:B1865)</f>
        <v>0</v>
      </c>
      <c r="C1866" s="25">
        <f t="shared" ref="C1866" si="291">SUBTOTAL(9,C1848:C1865)</f>
        <v>0</v>
      </c>
      <c r="D1866" s="25">
        <f t="shared" ref="D1866" si="292">SUBTOTAL(9,D1848:D1865)</f>
        <v>0</v>
      </c>
      <c r="E1866" s="26">
        <f t="shared" ref="E1866" si="293">SUBTOTAL(9,E1848:E1865)</f>
        <v>0</v>
      </c>
      <c r="F1866" s="29" t="s">
        <v>18</v>
      </c>
      <c r="G1866" s="112"/>
      <c r="H1866" s="454"/>
      <c r="J1866" s="32">
        <f>D1845</f>
        <v>64.739999999999995</v>
      </c>
      <c r="L1866" s="41">
        <f t="shared" si="289"/>
        <v>19</v>
      </c>
      <c r="M1866" s="39">
        <f t="shared" si="285"/>
        <v>4</v>
      </c>
      <c r="N1866" s="39">
        <v>1</v>
      </c>
    </row>
    <row r="1867" spans="1:14" s="1" customFormat="1" ht="11.5" hidden="1" customHeight="1" x14ac:dyDescent="0.35">
      <c r="A1867" s="33"/>
      <c r="B1867" s="34"/>
      <c r="C1867" s="34"/>
      <c r="D1867" s="34"/>
      <c r="E1867" s="35"/>
      <c r="F1867" s="36"/>
      <c r="G1867" s="37"/>
      <c r="H1867" s="38"/>
      <c r="J1867" s="38"/>
      <c r="L1867" s="41">
        <f t="shared" si="289"/>
        <v>19</v>
      </c>
      <c r="M1867" s="39">
        <f t="shared" si="285"/>
        <v>4</v>
      </c>
      <c r="N1867" s="39">
        <v>1</v>
      </c>
    </row>
    <row r="1868" spans="1:14" s="1" customFormat="1" ht="21" hidden="1" x14ac:dyDescent="0.35">
      <c r="A1868" s="14"/>
      <c r="B1868" s="14"/>
      <c r="C1868" s="14"/>
      <c r="D1868" s="427">
        <f>х!H$22</f>
        <v>64.739999999999995</v>
      </c>
      <c r="E1868" s="428"/>
      <c r="F1868" s="429" t="str">
        <f>х!I$22</f>
        <v>Абонемент платного питания №20 (ГПД Полдник 1-4)</v>
      </c>
      <c r="G1868" s="430"/>
      <c r="H1868" s="430"/>
      <c r="I1868" s="13"/>
      <c r="J1868" s="13"/>
      <c r="K1868" s="13"/>
      <c r="L1868" s="40">
        <f>L1845+1</f>
        <v>20</v>
      </c>
      <c r="M1868" s="39">
        <f t="shared" si="285"/>
        <v>4</v>
      </c>
      <c r="N1868" s="39">
        <v>1</v>
      </c>
    </row>
    <row r="1869" spans="1:14" s="1" customFormat="1" ht="11.5" hidden="1" customHeight="1" x14ac:dyDescent="0.35">
      <c r="A1869" s="431" t="s">
        <v>3</v>
      </c>
      <c r="B1869" s="432" t="s">
        <v>4</v>
      </c>
      <c r="C1869" s="432"/>
      <c r="D1869" s="432"/>
      <c r="E1869" s="433" t="s">
        <v>5</v>
      </c>
      <c r="F1869" s="434" t="s">
        <v>6</v>
      </c>
      <c r="G1869" s="435" t="s">
        <v>7</v>
      </c>
      <c r="H1869" s="436" t="s">
        <v>8</v>
      </c>
      <c r="L1869" s="41">
        <f>L1868</f>
        <v>20</v>
      </c>
      <c r="M1869" s="39">
        <f t="shared" si="285"/>
        <v>4</v>
      </c>
      <c r="N1869" s="39">
        <v>1</v>
      </c>
    </row>
    <row r="1870" spans="1:14" s="1" customFormat="1" ht="11.5" hidden="1" customHeight="1" x14ac:dyDescent="0.35">
      <c r="A1870" s="431"/>
      <c r="B1870" s="15" t="s">
        <v>9</v>
      </c>
      <c r="C1870" s="16" t="s">
        <v>10</v>
      </c>
      <c r="D1870" s="16" t="s">
        <v>11</v>
      </c>
      <c r="E1870" s="433"/>
      <c r="F1870" s="434"/>
      <c r="G1870" s="435"/>
      <c r="H1870" s="436"/>
      <c r="L1870" s="41">
        <f t="shared" ref="L1870:L1889" si="294">L1869</f>
        <v>20</v>
      </c>
      <c r="M1870" s="39">
        <f t="shared" si="285"/>
        <v>4</v>
      </c>
      <c r="N1870" s="39">
        <v>1</v>
      </c>
    </row>
    <row r="1871" spans="1:14" s="1" customFormat="1" ht="11.5" hidden="1" customHeight="1" x14ac:dyDescent="0.35">
      <c r="A1871" s="50">
        <v>22</v>
      </c>
      <c r="B1871" s="51">
        <v>0.05</v>
      </c>
      <c r="C1871" s="51">
        <v>8.25</v>
      </c>
      <c r="D1871" s="51">
        <v>0.08</v>
      </c>
      <c r="E1871" s="50">
        <v>75</v>
      </c>
      <c r="F1871" s="52" t="s">
        <v>187</v>
      </c>
      <c r="G1871" s="154">
        <v>10</v>
      </c>
      <c r="H1871" s="453">
        <f>D1868</f>
        <v>64.739999999999995</v>
      </c>
      <c r="J1871" s="23" t="e">
        <f>H1871*J1889/H1889</f>
        <v>#DIV/0!</v>
      </c>
      <c r="L1871" s="41">
        <f t="shared" si="294"/>
        <v>20</v>
      </c>
      <c r="M1871" s="39">
        <f t="shared" si="285"/>
        <v>4</v>
      </c>
      <c r="N1871" s="39" t="str">
        <f>F1871</f>
        <v>Масло сливочное</v>
      </c>
    </row>
    <row r="1872" spans="1:14" s="1" customFormat="1" ht="11.5" hidden="1" customHeight="1" x14ac:dyDescent="0.35">
      <c r="A1872" s="50">
        <v>175</v>
      </c>
      <c r="B1872" s="51">
        <v>4.5999999999999996</v>
      </c>
      <c r="C1872" s="51">
        <v>11.23</v>
      </c>
      <c r="D1872" s="51">
        <v>25.38</v>
      </c>
      <c r="E1872" s="50">
        <v>221</v>
      </c>
      <c r="F1872" s="52" t="s">
        <v>188</v>
      </c>
      <c r="G1872" s="153" t="s">
        <v>182</v>
      </c>
      <c r="H1872" s="451"/>
      <c r="J1872" s="23" t="e">
        <f>H1872*J1889/H1889</f>
        <v>#DIV/0!</v>
      </c>
      <c r="L1872" s="41">
        <f t="shared" si="294"/>
        <v>20</v>
      </c>
      <c r="M1872" s="39">
        <f t="shared" si="285"/>
        <v>4</v>
      </c>
      <c r="N1872" s="39" t="str">
        <f t="shared" ref="N1872:N1888" si="295">F1872</f>
        <v>Каша молочная Дружба с маслом сливочным 150/10</v>
      </c>
    </row>
    <row r="1873" spans="1:14" s="1" customFormat="1" ht="11.5" hidden="1" customHeight="1" x14ac:dyDescent="0.35">
      <c r="A1873" s="50">
        <v>629</v>
      </c>
      <c r="B1873" s="51">
        <v>0.16</v>
      </c>
      <c r="C1873" s="51">
        <v>0.03</v>
      </c>
      <c r="D1873" s="51">
        <v>15.49</v>
      </c>
      <c r="E1873" s="50">
        <v>64</v>
      </c>
      <c r="F1873" s="52" t="s">
        <v>133</v>
      </c>
      <c r="G1873" s="153" t="s">
        <v>103</v>
      </c>
      <c r="H1873" s="451"/>
      <c r="J1873" s="23" t="e">
        <f>H1873*J1889/H1889</f>
        <v>#DIV/0!</v>
      </c>
      <c r="L1873" s="41">
        <f t="shared" si="294"/>
        <v>20</v>
      </c>
      <c r="M1873" s="39">
        <f t="shared" si="285"/>
        <v>4</v>
      </c>
      <c r="N1873" s="39" t="str">
        <f t="shared" si="295"/>
        <v>Чай с сахаром с лимоном</v>
      </c>
    </row>
    <row r="1874" spans="1:14" s="1" customFormat="1" ht="11.5" hidden="1" customHeight="1" x14ac:dyDescent="0.35">
      <c r="A1874" s="54" t="s">
        <v>16</v>
      </c>
      <c r="B1874" s="51">
        <v>3.95</v>
      </c>
      <c r="C1874" s="51">
        <v>0.5</v>
      </c>
      <c r="D1874" s="51">
        <v>24.15</v>
      </c>
      <c r="E1874" s="50">
        <v>118</v>
      </c>
      <c r="F1874" s="52" t="s">
        <v>134</v>
      </c>
      <c r="G1874" s="154">
        <v>50</v>
      </c>
      <c r="H1874" s="451"/>
      <c r="J1874" s="23" t="e">
        <f>H1874*J1889/H1889</f>
        <v>#DIV/0!</v>
      </c>
      <c r="L1874" s="41">
        <f t="shared" si="294"/>
        <v>20</v>
      </c>
      <c r="M1874" s="39">
        <f t="shared" si="285"/>
        <v>4</v>
      </c>
      <c r="N1874" s="39" t="str">
        <f t="shared" si="295"/>
        <v>Хлеб пшеничный</v>
      </c>
    </row>
    <row r="1875" spans="1:14" s="1" customFormat="1" ht="11.5" hidden="1" customHeight="1" x14ac:dyDescent="0.35">
      <c r="A1875" s="17"/>
      <c r="B1875" s="18"/>
      <c r="C1875" s="18"/>
      <c r="D1875" s="19"/>
      <c r="E1875" s="17"/>
      <c r="F1875" s="20"/>
      <c r="G1875" s="149"/>
      <c r="H1875" s="451"/>
      <c r="J1875" s="23" t="e">
        <f>H1875*J1889/H1889</f>
        <v>#DIV/0!</v>
      </c>
      <c r="L1875" s="41">
        <f t="shared" si="294"/>
        <v>20</v>
      </c>
      <c r="M1875" s="39">
        <f t="shared" si="285"/>
        <v>4</v>
      </c>
      <c r="N1875" s="39">
        <f t="shared" si="295"/>
        <v>0</v>
      </c>
    </row>
    <row r="1876" spans="1:14" s="1" customFormat="1" ht="11.5" hidden="1" customHeight="1" x14ac:dyDescent="0.35">
      <c r="A1876" s="17"/>
      <c r="B1876" s="18"/>
      <c r="C1876" s="18"/>
      <c r="D1876" s="18"/>
      <c r="E1876" s="17"/>
      <c r="F1876" s="20"/>
      <c r="G1876" s="149"/>
      <c r="H1876" s="451"/>
      <c r="J1876" s="23" t="e">
        <f>H1876*J1889/H1889</f>
        <v>#DIV/0!</v>
      </c>
      <c r="L1876" s="41">
        <f t="shared" si="294"/>
        <v>20</v>
      </c>
      <c r="M1876" s="39">
        <f t="shared" si="285"/>
        <v>4</v>
      </c>
      <c r="N1876" s="39">
        <f t="shared" si="295"/>
        <v>0</v>
      </c>
    </row>
    <row r="1877" spans="1:14" s="1" customFormat="1" ht="11.5" hidden="1" customHeight="1" x14ac:dyDescent="0.35">
      <c r="A1877" s="17"/>
      <c r="B1877" s="18"/>
      <c r="C1877" s="18"/>
      <c r="D1877" s="18"/>
      <c r="E1877" s="17"/>
      <c r="F1877" s="20"/>
      <c r="G1877" s="150"/>
      <c r="H1877" s="451"/>
      <c r="J1877" s="23" t="e">
        <f>H1877*J1889/H1889</f>
        <v>#DIV/0!</v>
      </c>
      <c r="L1877" s="41">
        <f t="shared" si="294"/>
        <v>20</v>
      </c>
      <c r="M1877" s="39">
        <f t="shared" si="285"/>
        <v>4</v>
      </c>
      <c r="N1877" s="39">
        <f t="shared" si="295"/>
        <v>0</v>
      </c>
    </row>
    <row r="1878" spans="1:14" s="1" customFormat="1" ht="11.5" hidden="1" customHeight="1" x14ac:dyDescent="0.35">
      <c r="A1878" s="19"/>
      <c r="B1878" s="18"/>
      <c r="C1878" s="18"/>
      <c r="D1878" s="18"/>
      <c r="E1878" s="17"/>
      <c r="F1878" s="20"/>
      <c r="G1878" s="21"/>
      <c r="H1878" s="451"/>
      <c r="J1878" s="23" t="e">
        <f>H1878*J1889/H1889</f>
        <v>#DIV/0!</v>
      </c>
      <c r="L1878" s="41">
        <f t="shared" si="294"/>
        <v>20</v>
      </c>
      <c r="M1878" s="39">
        <f t="shared" si="285"/>
        <v>4</v>
      </c>
      <c r="N1878" s="39">
        <f t="shared" si="295"/>
        <v>0</v>
      </c>
    </row>
    <row r="1879" spans="1:14" s="1" customFormat="1" ht="11.5" hidden="1" customHeight="1" x14ac:dyDescent="0.35">
      <c r="A1879" s="19"/>
      <c r="B1879" s="25"/>
      <c r="C1879" s="25"/>
      <c r="D1879" s="25"/>
      <c r="E1879" s="26"/>
      <c r="F1879" s="112"/>
      <c r="G1879" s="112"/>
      <c r="H1879" s="451"/>
      <c r="J1879" s="23" t="e">
        <f>H1879*J1889/H1889</f>
        <v>#DIV/0!</v>
      </c>
      <c r="L1879" s="41">
        <f t="shared" si="294"/>
        <v>20</v>
      </c>
      <c r="M1879" s="39">
        <f t="shared" si="285"/>
        <v>4</v>
      </c>
      <c r="N1879" s="39">
        <f t="shared" si="295"/>
        <v>0</v>
      </c>
    </row>
    <row r="1880" spans="1:14" s="1" customFormat="1" ht="11.5" hidden="1" customHeight="1" x14ac:dyDescent="0.35">
      <c r="A1880" s="17"/>
      <c r="B1880" s="18"/>
      <c r="C1880" s="18"/>
      <c r="D1880" s="18"/>
      <c r="E1880" s="17"/>
      <c r="F1880" s="20"/>
      <c r="G1880" s="21"/>
      <c r="H1880" s="451"/>
      <c r="J1880" s="23" t="e">
        <f>H1880*J1889/H1889</f>
        <v>#DIV/0!</v>
      </c>
      <c r="L1880" s="41">
        <f t="shared" si="294"/>
        <v>20</v>
      </c>
      <c r="M1880" s="39">
        <f t="shared" ref="M1880:M1904" si="296">M1879</f>
        <v>4</v>
      </c>
      <c r="N1880" s="39">
        <f t="shared" si="295"/>
        <v>0</v>
      </c>
    </row>
    <row r="1881" spans="1:14" s="1" customFormat="1" ht="11.5" hidden="1" customHeight="1" x14ac:dyDescent="0.35">
      <c r="A1881" s="17"/>
      <c r="B1881" s="18"/>
      <c r="C1881" s="18"/>
      <c r="D1881" s="18"/>
      <c r="E1881" s="17"/>
      <c r="F1881" s="20"/>
      <c r="G1881" s="24"/>
      <c r="H1881" s="451"/>
      <c r="J1881" s="23" t="e">
        <f>H1881*J1889/H1889</f>
        <v>#DIV/0!</v>
      </c>
      <c r="L1881" s="41">
        <f t="shared" si="294"/>
        <v>20</v>
      </c>
      <c r="M1881" s="39">
        <f t="shared" si="296"/>
        <v>4</v>
      </c>
      <c r="N1881" s="39">
        <f t="shared" si="295"/>
        <v>0</v>
      </c>
    </row>
    <row r="1882" spans="1:14" s="1" customFormat="1" ht="11.5" hidden="1" customHeight="1" x14ac:dyDescent="0.35">
      <c r="A1882" s="17"/>
      <c r="B1882" s="18"/>
      <c r="C1882" s="18"/>
      <c r="D1882" s="18"/>
      <c r="E1882" s="17"/>
      <c r="F1882" s="20"/>
      <c r="G1882" s="24"/>
      <c r="H1882" s="451"/>
      <c r="J1882" s="23" t="e">
        <f>H1882*J1889/H1889</f>
        <v>#DIV/0!</v>
      </c>
      <c r="L1882" s="41">
        <f t="shared" si="294"/>
        <v>20</v>
      </c>
      <c r="M1882" s="39">
        <f t="shared" si="296"/>
        <v>4</v>
      </c>
      <c r="N1882" s="39">
        <f t="shared" si="295"/>
        <v>0</v>
      </c>
    </row>
    <row r="1883" spans="1:14" s="1" customFormat="1" ht="11.5" hidden="1" customHeight="1" x14ac:dyDescent="0.35">
      <c r="A1883" s="19"/>
      <c r="B1883" s="18"/>
      <c r="C1883" s="18"/>
      <c r="D1883" s="18"/>
      <c r="E1883" s="17"/>
      <c r="F1883" s="20"/>
      <c r="G1883" s="21"/>
      <c r="H1883" s="451"/>
      <c r="J1883" s="23" t="e">
        <f>H1883*J1889/H1889</f>
        <v>#DIV/0!</v>
      </c>
      <c r="L1883" s="41">
        <f t="shared" si="294"/>
        <v>20</v>
      </c>
      <c r="M1883" s="39">
        <f t="shared" si="296"/>
        <v>4</v>
      </c>
      <c r="N1883" s="39">
        <f t="shared" si="295"/>
        <v>0</v>
      </c>
    </row>
    <row r="1884" spans="1:14" s="1" customFormat="1" ht="11.5" hidden="1" customHeight="1" x14ac:dyDescent="0.25">
      <c r="A1884" s="17"/>
      <c r="B1884" s="18"/>
      <c r="C1884" s="18"/>
      <c r="D1884" s="18"/>
      <c r="E1884" s="17"/>
      <c r="F1884" s="28"/>
      <c r="G1884" s="21"/>
      <c r="H1884" s="451"/>
      <c r="J1884" s="23" t="e">
        <f>H1884*J1889/H1889</f>
        <v>#DIV/0!</v>
      </c>
      <c r="L1884" s="41">
        <f t="shared" si="294"/>
        <v>20</v>
      </c>
      <c r="M1884" s="39">
        <f t="shared" si="296"/>
        <v>4</v>
      </c>
      <c r="N1884" s="39">
        <f t="shared" si="295"/>
        <v>0</v>
      </c>
    </row>
    <row r="1885" spans="1:14" s="1" customFormat="1" ht="11.5" hidden="1" customHeight="1" x14ac:dyDescent="0.35">
      <c r="A1885" s="19"/>
      <c r="B1885" s="18"/>
      <c r="C1885" s="18"/>
      <c r="D1885" s="18"/>
      <c r="E1885" s="17"/>
      <c r="F1885" s="20"/>
      <c r="G1885" s="21"/>
      <c r="H1885" s="451"/>
      <c r="J1885" s="23" t="e">
        <f>H1885*J1889/H1889</f>
        <v>#DIV/0!</v>
      </c>
      <c r="L1885" s="41">
        <f t="shared" si="294"/>
        <v>20</v>
      </c>
      <c r="M1885" s="39">
        <f t="shared" si="296"/>
        <v>4</v>
      </c>
      <c r="N1885" s="39">
        <f t="shared" si="295"/>
        <v>0</v>
      </c>
    </row>
    <row r="1886" spans="1:14" s="1" customFormat="1" ht="11.5" hidden="1" customHeight="1" x14ac:dyDescent="0.25">
      <c r="A1886" s="17"/>
      <c r="B1886" s="18"/>
      <c r="C1886" s="18"/>
      <c r="D1886" s="18"/>
      <c r="E1886" s="17"/>
      <c r="F1886" s="28"/>
      <c r="G1886" s="21"/>
      <c r="H1886" s="451"/>
      <c r="J1886" s="23" t="e">
        <f>H1886*J1889/H1889</f>
        <v>#DIV/0!</v>
      </c>
      <c r="L1886" s="41">
        <f t="shared" si="294"/>
        <v>20</v>
      </c>
      <c r="M1886" s="39">
        <f t="shared" si="296"/>
        <v>4</v>
      </c>
      <c r="N1886" s="39">
        <f t="shared" si="295"/>
        <v>0</v>
      </c>
    </row>
    <row r="1887" spans="1:14" s="1" customFormat="1" ht="11.5" hidden="1" customHeight="1" x14ac:dyDescent="0.35">
      <c r="A1887" s="19"/>
      <c r="B1887" s="18"/>
      <c r="C1887" s="18"/>
      <c r="D1887" s="18"/>
      <c r="E1887" s="17"/>
      <c r="F1887" s="20"/>
      <c r="G1887" s="21"/>
      <c r="H1887" s="451"/>
      <c r="J1887" s="23" t="e">
        <f>H1887*J1889/H1889</f>
        <v>#DIV/0!</v>
      </c>
      <c r="L1887" s="41">
        <f t="shared" si="294"/>
        <v>20</v>
      </c>
      <c r="M1887" s="39">
        <f t="shared" si="296"/>
        <v>4</v>
      </c>
      <c r="N1887" s="39">
        <f t="shared" si="295"/>
        <v>0</v>
      </c>
    </row>
    <row r="1888" spans="1:14" s="1" customFormat="1" ht="11.5" hidden="1" customHeight="1" x14ac:dyDescent="0.35">
      <c r="A1888" s="19"/>
      <c r="B1888" s="18"/>
      <c r="C1888" s="18"/>
      <c r="D1888" s="18"/>
      <c r="E1888" s="17"/>
      <c r="F1888" s="20"/>
      <c r="G1888" s="21"/>
      <c r="H1888" s="451"/>
      <c r="J1888" s="23" t="e">
        <f>H1888*J1889/H1889</f>
        <v>#DIV/0!</v>
      </c>
      <c r="L1888" s="41">
        <f t="shared" si="294"/>
        <v>20</v>
      </c>
      <c r="M1888" s="39">
        <f t="shared" si="296"/>
        <v>4</v>
      </c>
      <c r="N1888" s="39">
        <f t="shared" si="295"/>
        <v>0</v>
      </c>
    </row>
    <row r="1889" spans="1:14" s="1" customFormat="1" ht="11.5" hidden="1" customHeight="1" x14ac:dyDescent="0.35">
      <c r="A1889" s="19"/>
      <c r="B1889" s="25">
        <f>SUBTOTAL(9,B1871:B1888)</f>
        <v>0</v>
      </c>
      <c r="C1889" s="25">
        <f t="shared" ref="C1889" si="297">SUBTOTAL(9,C1871:C1888)</f>
        <v>0</v>
      </c>
      <c r="D1889" s="25">
        <f t="shared" ref="D1889" si="298">SUBTOTAL(9,D1871:D1888)</f>
        <v>0</v>
      </c>
      <c r="E1889" s="26">
        <f t="shared" ref="E1889" si="299">SUBTOTAL(9,E1871:E1888)</f>
        <v>0</v>
      </c>
      <c r="F1889" s="29" t="s">
        <v>18</v>
      </c>
      <c r="G1889" s="112"/>
      <c r="H1889" s="454"/>
      <c r="J1889" s="32">
        <f>D1868</f>
        <v>64.739999999999995</v>
      </c>
      <c r="L1889" s="41">
        <f t="shared" si="294"/>
        <v>20</v>
      </c>
      <c r="M1889" s="39">
        <f t="shared" si="296"/>
        <v>4</v>
      </c>
      <c r="N1889" s="39">
        <v>1</v>
      </c>
    </row>
    <row r="1890" spans="1:14" ht="11.5" customHeight="1" x14ac:dyDescent="0.35">
      <c r="L1890" s="290">
        <v>0</v>
      </c>
      <c r="M1890" s="287">
        <f t="shared" si="296"/>
        <v>4</v>
      </c>
      <c r="N1890" s="287">
        <v>1</v>
      </c>
    </row>
    <row r="1891" spans="1:14" ht="11.5" customHeight="1" x14ac:dyDescent="0.35">
      <c r="L1891" s="290">
        <v>0</v>
      </c>
      <c r="M1891" s="287">
        <f t="shared" si="296"/>
        <v>4</v>
      </c>
      <c r="N1891" s="287">
        <v>1</v>
      </c>
    </row>
    <row r="1892" spans="1:14" ht="11.5" customHeight="1" x14ac:dyDescent="0.35">
      <c r="A1892" s="309" t="s">
        <v>458</v>
      </c>
      <c r="B1892" s="310"/>
      <c r="C1892" s="310"/>
      <c r="D1892" s="311"/>
      <c r="E1892" s="311"/>
      <c r="F1892" s="312"/>
      <c r="G1892" s="313"/>
      <c r="H1892" s="314"/>
      <c r="L1892" s="290">
        <v>0</v>
      </c>
      <c r="M1892" s="287">
        <f t="shared" si="296"/>
        <v>4</v>
      </c>
      <c r="N1892" s="287">
        <v>1</v>
      </c>
    </row>
    <row r="1893" spans="1:14" ht="11.5" customHeight="1" x14ac:dyDescent="0.35">
      <c r="A1893" s="309"/>
      <c r="B1893" s="310"/>
      <c r="C1893" s="310"/>
      <c r="D1893" s="311"/>
      <c r="E1893" s="311"/>
      <c r="F1893" s="315"/>
      <c r="G1893" s="313"/>
      <c r="H1893" s="314"/>
      <c r="L1893" s="290">
        <v>0</v>
      </c>
      <c r="M1893" s="287">
        <f t="shared" si="296"/>
        <v>4</v>
      </c>
      <c r="N1893" s="287">
        <v>1</v>
      </c>
    </row>
    <row r="1894" spans="1:14" ht="11.5" customHeight="1" x14ac:dyDescent="0.35">
      <c r="A1894" s="309"/>
      <c r="B1894" s="310"/>
      <c r="C1894" s="310"/>
      <c r="D1894" s="311"/>
      <c r="E1894" s="311"/>
      <c r="F1894" s="315"/>
      <c r="G1894" s="313"/>
      <c r="H1894" s="314"/>
      <c r="L1894" s="290">
        <v>0</v>
      </c>
      <c r="M1894" s="287">
        <f t="shared" si="296"/>
        <v>4</v>
      </c>
      <c r="N1894" s="287">
        <v>1</v>
      </c>
    </row>
    <row r="1895" spans="1:14" ht="11.5" customHeight="1" x14ac:dyDescent="0.35">
      <c r="A1895" s="309" t="s">
        <v>24</v>
      </c>
      <c r="B1895" s="310"/>
      <c r="C1895" s="310"/>
      <c r="D1895" s="311"/>
      <c r="E1895" s="311"/>
      <c r="F1895" s="312"/>
      <c r="G1895" s="313"/>
      <c r="H1895" s="314"/>
      <c r="L1895" s="290">
        <v>0</v>
      </c>
      <c r="M1895" s="287">
        <f t="shared" si="296"/>
        <v>4</v>
      </c>
      <c r="N1895" s="287">
        <v>1</v>
      </c>
    </row>
    <row r="1896" spans="1:14" ht="11.5" customHeight="1" x14ac:dyDescent="0.35">
      <c r="A1896" s="309"/>
      <c r="B1896" s="310"/>
      <c r="C1896" s="310"/>
      <c r="D1896" s="311"/>
      <c r="E1896" s="311"/>
      <c r="F1896" s="315"/>
      <c r="G1896" s="313"/>
      <c r="H1896" s="314"/>
      <c r="L1896" s="290">
        <v>0</v>
      </c>
      <c r="M1896" s="287">
        <f t="shared" si="296"/>
        <v>4</v>
      </c>
      <c r="N1896" s="287">
        <v>1</v>
      </c>
    </row>
    <row r="1897" spans="1:14" ht="11.5" customHeight="1" x14ac:dyDescent="0.35">
      <c r="A1897" s="309"/>
      <c r="B1897" s="310"/>
      <c r="C1897" s="310"/>
      <c r="D1897" s="311"/>
      <c r="E1897" s="311"/>
      <c r="F1897" s="315"/>
      <c r="G1897" s="313"/>
      <c r="H1897" s="314"/>
      <c r="L1897" s="290">
        <v>0</v>
      </c>
      <c r="M1897" s="287">
        <f t="shared" si="296"/>
        <v>4</v>
      </c>
      <c r="N1897" s="287">
        <v>1</v>
      </c>
    </row>
    <row r="1898" spans="1:14" ht="11.5" customHeight="1" x14ac:dyDescent="0.35">
      <c r="A1898" s="424" t="s">
        <v>25</v>
      </c>
      <c r="B1898" s="424"/>
      <c r="C1898" s="424"/>
      <c r="D1898" s="424"/>
      <c r="E1898" s="424"/>
      <c r="F1898" s="312"/>
      <c r="G1898" s="313"/>
      <c r="H1898" s="314"/>
      <c r="L1898" s="290">
        <v>0</v>
      </c>
      <c r="M1898" s="287">
        <f t="shared" si="296"/>
        <v>4</v>
      </c>
      <c r="N1898" s="287">
        <v>1</v>
      </c>
    </row>
    <row r="1899" spans="1:14" ht="11.5" customHeight="1" x14ac:dyDescent="0.35">
      <c r="A1899" s="316"/>
      <c r="B1899" s="316"/>
      <c r="C1899" s="316"/>
      <c r="D1899" s="316"/>
      <c r="E1899" s="316"/>
      <c r="F1899" s="315"/>
      <c r="G1899" s="313"/>
      <c r="H1899" s="314"/>
      <c r="L1899" s="290">
        <v>0</v>
      </c>
      <c r="M1899" s="287">
        <f t="shared" si="296"/>
        <v>4</v>
      </c>
      <c r="N1899" s="287">
        <v>1</v>
      </c>
    </row>
    <row r="1900" spans="1:14" ht="11.5" customHeight="1" x14ac:dyDescent="0.35">
      <c r="A1900" s="316"/>
      <c r="B1900" s="316"/>
      <c r="C1900" s="316"/>
      <c r="D1900" s="316"/>
      <c r="E1900" s="316"/>
      <c r="F1900" s="315"/>
      <c r="G1900" s="313"/>
      <c r="H1900" s="314"/>
      <c r="L1900" s="290">
        <v>0</v>
      </c>
      <c r="M1900" s="287">
        <f t="shared" si="296"/>
        <v>4</v>
      </c>
      <c r="N1900" s="287">
        <v>1</v>
      </c>
    </row>
    <row r="1901" spans="1:14" ht="11.5" customHeight="1" x14ac:dyDescent="0.35">
      <c r="A1901" s="425" t="s">
        <v>26</v>
      </c>
      <c r="B1901" s="425"/>
      <c r="C1901" s="425"/>
      <c r="D1901" s="425"/>
      <c r="E1901" s="425"/>
      <c r="F1901" s="425"/>
      <c r="G1901" s="425"/>
      <c r="H1901" s="425"/>
      <c r="L1901" s="290">
        <v>0</v>
      </c>
      <c r="M1901" s="287">
        <f t="shared" si="296"/>
        <v>4</v>
      </c>
      <c r="N1901" s="287">
        <v>1</v>
      </c>
    </row>
    <row r="1902" spans="1:14" ht="11.5" customHeight="1" x14ac:dyDescent="0.35">
      <c r="A1902" s="426"/>
      <c r="B1902" s="426"/>
      <c r="C1902" s="426"/>
      <c r="D1902" s="426"/>
      <c r="E1902" s="426"/>
      <c r="F1902" s="426"/>
      <c r="G1902" s="426"/>
      <c r="H1902" s="426"/>
      <c r="L1902" s="290">
        <v>0</v>
      </c>
      <c r="M1902" s="287">
        <f t="shared" si="296"/>
        <v>4</v>
      </c>
      <c r="N1902" s="287">
        <v>1</v>
      </c>
    </row>
    <row r="1903" spans="1:14" ht="11.5" customHeight="1" x14ac:dyDescent="0.35">
      <c r="A1903" s="426"/>
      <c r="B1903" s="426"/>
      <c r="C1903" s="426"/>
      <c r="D1903" s="426"/>
      <c r="E1903" s="426"/>
      <c r="F1903" s="426"/>
      <c r="G1903" s="426"/>
      <c r="H1903" s="426"/>
      <c r="L1903" s="290">
        <v>0</v>
      </c>
      <c r="M1903" s="287">
        <f t="shared" si="296"/>
        <v>4</v>
      </c>
      <c r="N1903" s="287">
        <v>1</v>
      </c>
    </row>
    <row r="1904" spans="1:14" ht="11.5" customHeight="1" x14ac:dyDescent="0.35">
      <c r="L1904" s="290">
        <v>0</v>
      </c>
      <c r="M1904" s="287">
        <f t="shared" si="296"/>
        <v>4</v>
      </c>
      <c r="N1904" s="287">
        <v>1</v>
      </c>
    </row>
    <row r="1905" spans="1:14" ht="21" x14ac:dyDescent="0.35">
      <c r="A1905" s="269" t="str">
        <f>х!X$1</f>
        <v>ОМС-Лечебное питание</v>
      </c>
      <c r="B1905" s="270"/>
      <c r="C1905" s="270"/>
      <c r="D1905" s="271"/>
      <c r="E1905" s="271"/>
      <c r="F1905" s="270"/>
      <c r="G1905" s="270"/>
      <c r="H1905" s="272"/>
      <c r="L1905" s="289">
        <v>0</v>
      </c>
      <c r="M1905" s="287">
        <f>M1430+1</f>
        <v>5</v>
      </c>
      <c r="N1905" s="287">
        <v>1</v>
      </c>
    </row>
    <row r="1906" spans="1:14" ht="32.5" x14ac:dyDescent="0.35">
      <c r="A1906" s="447" t="str">
        <f>A1430</f>
        <v>МЕНЮ МАОУ СОШ №138</v>
      </c>
      <c r="B1906" s="447"/>
      <c r="C1906" s="447"/>
      <c r="D1906" s="447"/>
      <c r="E1906" s="447"/>
      <c r="F1906" s="447"/>
      <c r="G1906" s="448">
        <f>х!A6</f>
        <v>46087</v>
      </c>
      <c r="H1906" s="448"/>
      <c r="L1906" s="318">
        <v>0</v>
      </c>
      <c r="M1906" s="287">
        <f t="shared" ref="M1906" si="300">M1905</f>
        <v>5</v>
      </c>
      <c r="N1906" s="287">
        <v>1</v>
      </c>
    </row>
    <row r="1907" spans="1:14" ht="21" x14ac:dyDescent="0.35">
      <c r="A1907" s="275"/>
      <c r="B1907" s="275"/>
      <c r="C1907" s="275"/>
      <c r="D1907" s="443">
        <f>х!H$3</f>
        <v>151.08000000000001</v>
      </c>
      <c r="E1907" s="444"/>
      <c r="F1907" s="445" t="str">
        <f>х!I$3</f>
        <v>Обед 1-4 (льготное питание)</v>
      </c>
      <c r="G1907" s="446"/>
      <c r="H1907" s="446"/>
      <c r="I1907" s="270"/>
      <c r="J1907" s="13"/>
      <c r="K1907" s="13"/>
      <c r="L1907" s="289">
        <v>1</v>
      </c>
      <c r="M1907" s="287">
        <f>M1906</f>
        <v>5</v>
      </c>
      <c r="N1907" s="287">
        <v>1</v>
      </c>
    </row>
    <row r="1908" spans="1:14" ht="11.5" customHeight="1" x14ac:dyDescent="0.35">
      <c r="A1908" s="437" t="s">
        <v>3</v>
      </c>
      <c r="B1908" s="438" t="s">
        <v>4</v>
      </c>
      <c r="C1908" s="438"/>
      <c r="D1908" s="438"/>
      <c r="E1908" s="439" t="s">
        <v>5</v>
      </c>
      <c r="F1908" s="440" t="s">
        <v>6</v>
      </c>
      <c r="G1908" s="441" t="s">
        <v>7</v>
      </c>
      <c r="H1908" s="442" t="s">
        <v>8</v>
      </c>
      <c r="L1908" s="290">
        <f>L1907</f>
        <v>1</v>
      </c>
      <c r="M1908" s="287">
        <f t="shared" ref="M1908:M1971" si="301">M1907</f>
        <v>5</v>
      </c>
      <c r="N1908" s="287">
        <v>1</v>
      </c>
    </row>
    <row r="1909" spans="1:14" ht="11.5" customHeight="1" x14ac:dyDescent="0.35">
      <c r="A1909" s="437"/>
      <c r="B1909" s="277" t="s">
        <v>9</v>
      </c>
      <c r="C1909" s="278" t="s">
        <v>10</v>
      </c>
      <c r="D1909" s="278" t="s">
        <v>11</v>
      </c>
      <c r="E1909" s="439"/>
      <c r="F1909" s="440"/>
      <c r="G1909" s="441"/>
      <c r="H1909" s="442"/>
      <c r="L1909" s="290">
        <f t="shared" ref="L1909:L1929" si="302">L1908</f>
        <v>1</v>
      </c>
      <c r="M1909" s="287">
        <f t="shared" si="301"/>
        <v>5</v>
      </c>
      <c r="N1909" s="287">
        <v>1</v>
      </c>
    </row>
    <row r="1910" spans="1:14" ht="11.5" customHeight="1" x14ac:dyDescent="0.35">
      <c r="A1910" s="180" t="s">
        <v>229</v>
      </c>
      <c r="B1910" s="181">
        <v>0.83</v>
      </c>
      <c r="C1910" s="181">
        <v>3.05</v>
      </c>
      <c r="D1910" s="181">
        <v>4.9400000000000004</v>
      </c>
      <c r="E1910" s="182">
        <v>50</v>
      </c>
      <c r="F1910" s="173" t="s">
        <v>305</v>
      </c>
      <c r="G1910" s="183">
        <v>60</v>
      </c>
      <c r="H1910" s="22">
        <v>15</v>
      </c>
      <c r="J1910" s="23">
        <f>H1910*J1928/H1928</f>
        <v>22.859412231930104</v>
      </c>
      <c r="L1910" s="290">
        <f t="shared" si="302"/>
        <v>1</v>
      </c>
      <c r="M1910" s="287">
        <f t="shared" si="301"/>
        <v>5</v>
      </c>
      <c r="N1910" s="287" t="str">
        <f>F1910</f>
        <v xml:space="preserve">Икра овощная закусочная </v>
      </c>
    </row>
    <row r="1911" spans="1:14" ht="11.5" customHeight="1" x14ac:dyDescent="0.35">
      <c r="A1911" s="234" t="s">
        <v>284</v>
      </c>
      <c r="B1911" s="282">
        <v>1.63</v>
      </c>
      <c r="C1911" s="282">
        <v>5.64</v>
      </c>
      <c r="D1911" s="282">
        <v>7.63</v>
      </c>
      <c r="E1911" s="238">
        <v>82</v>
      </c>
      <c r="F1911" s="229" t="s">
        <v>175</v>
      </c>
      <c r="G1911" s="362">
        <v>205</v>
      </c>
      <c r="H1911" s="281">
        <v>20</v>
      </c>
      <c r="J1911" s="23">
        <f>H1911*J1928/H1928</f>
        <v>30.479216309240137</v>
      </c>
      <c r="L1911" s="290">
        <f t="shared" si="302"/>
        <v>1</v>
      </c>
      <c r="M1911" s="287">
        <f t="shared" si="301"/>
        <v>5</v>
      </c>
      <c r="N1911" s="287" t="str">
        <f t="shared" ref="N1911:N1927" si="303">F1911</f>
        <v>Щи из свежей капусты с картофелем со сметаной 200/5</v>
      </c>
    </row>
    <row r="1912" spans="1:14" ht="11.5" customHeight="1" x14ac:dyDescent="0.35">
      <c r="A1912" s="234" t="s">
        <v>285</v>
      </c>
      <c r="B1912" s="282">
        <v>20.78</v>
      </c>
      <c r="C1912" s="282">
        <v>24.57</v>
      </c>
      <c r="D1912" s="282">
        <v>2.73</v>
      </c>
      <c r="E1912" s="238">
        <v>222</v>
      </c>
      <c r="F1912" s="229" t="s">
        <v>286</v>
      </c>
      <c r="G1912" s="362">
        <v>110</v>
      </c>
      <c r="H1912" s="281">
        <f>5.37+60.81+5.59+5.81</f>
        <v>77.580000000000013</v>
      </c>
      <c r="J1912" s="23">
        <f>H1912*J1928/H1928</f>
        <v>118.2288800635425</v>
      </c>
      <c r="L1912" s="290">
        <f t="shared" si="302"/>
        <v>1</v>
      </c>
      <c r="M1912" s="287">
        <f t="shared" si="301"/>
        <v>5</v>
      </c>
      <c r="N1912" s="287" t="str">
        <f t="shared" si="303"/>
        <v>Птица, тушёная в томатном соусе 80/30</v>
      </c>
    </row>
    <row r="1913" spans="1:14" ht="11.5" customHeight="1" x14ac:dyDescent="0.35">
      <c r="A1913" s="234" t="s">
        <v>266</v>
      </c>
      <c r="B1913" s="280">
        <v>7.22</v>
      </c>
      <c r="C1913" s="280">
        <v>12.6</v>
      </c>
      <c r="D1913" s="280">
        <v>35.380000000000003</v>
      </c>
      <c r="E1913" s="240">
        <v>272</v>
      </c>
      <c r="F1913" s="235" t="s">
        <v>267</v>
      </c>
      <c r="G1913" s="383">
        <v>150</v>
      </c>
      <c r="H1913" s="281">
        <v>20</v>
      </c>
      <c r="J1913" s="23">
        <f>H1913*J1928/H1928</f>
        <v>30.479216309240137</v>
      </c>
      <c r="L1913" s="290">
        <f t="shared" si="302"/>
        <v>1</v>
      </c>
      <c r="M1913" s="287">
        <f t="shared" si="301"/>
        <v>5</v>
      </c>
      <c r="N1913" s="287" t="str">
        <f t="shared" si="303"/>
        <v xml:space="preserve">Каша гречневая рассыпчатая </v>
      </c>
    </row>
    <row r="1914" spans="1:14" ht="11.5" customHeight="1" x14ac:dyDescent="0.35">
      <c r="A1914" s="234" t="s">
        <v>289</v>
      </c>
      <c r="B1914" s="280">
        <v>0.16</v>
      </c>
      <c r="C1914" s="280">
        <v>0.16</v>
      </c>
      <c r="D1914" s="280">
        <v>27.87</v>
      </c>
      <c r="E1914" s="240">
        <v>114</v>
      </c>
      <c r="F1914" s="235" t="s">
        <v>176</v>
      </c>
      <c r="G1914" s="357">
        <v>200</v>
      </c>
      <c r="H1914" s="281">
        <v>14</v>
      </c>
      <c r="J1914" s="23">
        <f>H1914*J1928/H1928</f>
        <v>21.335451416468096</v>
      </c>
      <c r="L1914" s="290">
        <f t="shared" si="302"/>
        <v>1</v>
      </c>
      <c r="M1914" s="287">
        <f t="shared" si="301"/>
        <v>5</v>
      </c>
      <c r="N1914" s="287" t="str">
        <f t="shared" si="303"/>
        <v>Компот из свежих яблок</v>
      </c>
    </row>
    <row r="1915" spans="1:14" ht="11.5" customHeight="1" x14ac:dyDescent="0.35">
      <c r="A1915" s="185" t="s">
        <v>235</v>
      </c>
      <c r="B1915" s="285">
        <v>3.95</v>
      </c>
      <c r="C1915" s="285">
        <v>0.5</v>
      </c>
      <c r="D1915" s="285">
        <v>24.15</v>
      </c>
      <c r="E1915" s="191">
        <v>118</v>
      </c>
      <c r="F1915" s="173" t="s">
        <v>148</v>
      </c>
      <c r="G1915" s="337">
        <v>50</v>
      </c>
      <c r="H1915" s="281">
        <v>3</v>
      </c>
      <c r="J1915" s="23">
        <f>H1915*J1928/H1928</f>
        <v>4.5718824463860201</v>
      </c>
      <c r="L1915" s="290">
        <f t="shared" si="302"/>
        <v>1</v>
      </c>
      <c r="M1915" s="287">
        <f t="shared" si="301"/>
        <v>5</v>
      </c>
      <c r="N1915" s="287" t="str">
        <f t="shared" si="303"/>
        <v>Батон витаминизированный</v>
      </c>
    </row>
    <row r="1916" spans="1:14" ht="11.5" customHeight="1" x14ac:dyDescent="0.35">
      <c r="A1916" s="185" t="s">
        <v>235</v>
      </c>
      <c r="B1916" s="285">
        <v>1.65</v>
      </c>
      <c r="C1916" s="285">
        <v>0.3</v>
      </c>
      <c r="D1916" s="285">
        <v>8.35</v>
      </c>
      <c r="E1916" s="191">
        <v>44</v>
      </c>
      <c r="F1916" s="173" t="s">
        <v>236</v>
      </c>
      <c r="G1916" s="337">
        <v>25</v>
      </c>
      <c r="H1916" s="281">
        <v>1.5</v>
      </c>
      <c r="J1916" s="23">
        <f>H1916*J1928/H1928</f>
        <v>2.2859412231930101</v>
      </c>
      <c r="L1916" s="290">
        <f t="shared" si="302"/>
        <v>1</v>
      </c>
      <c r="M1916" s="287">
        <f t="shared" si="301"/>
        <v>5</v>
      </c>
      <c r="N1916" s="287" t="str">
        <f t="shared" si="303"/>
        <v xml:space="preserve">Хлеб ржаной </v>
      </c>
    </row>
    <row r="1917" spans="1:14" s="1" customFormat="1" ht="11.5" hidden="1" customHeight="1" x14ac:dyDescent="0.35">
      <c r="A1917" s="19"/>
      <c r="B1917" s="18"/>
      <c r="C1917" s="18"/>
      <c r="D1917" s="18"/>
      <c r="E1917" s="17"/>
      <c r="F1917" s="20"/>
      <c r="G1917" s="149"/>
      <c r="H1917" s="22"/>
      <c r="J1917" s="23">
        <f>H1917*J1928/H1928</f>
        <v>0</v>
      </c>
      <c r="L1917" s="41">
        <f t="shared" si="302"/>
        <v>1</v>
      </c>
      <c r="M1917" s="39">
        <f t="shared" si="301"/>
        <v>5</v>
      </c>
      <c r="N1917" s="39">
        <f t="shared" si="303"/>
        <v>0</v>
      </c>
    </row>
    <row r="1918" spans="1:14" s="1" customFormat="1" ht="11.5" hidden="1" customHeight="1" x14ac:dyDescent="0.35">
      <c r="A1918" s="19"/>
      <c r="B1918" s="25"/>
      <c r="C1918" s="25"/>
      <c r="D1918" s="25"/>
      <c r="E1918" s="26"/>
      <c r="F1918" s="27"/>
      <c r="G1918" s="142"/>
      <c r="H1918" s="22"/>
      <c r="J1918" s="23">
        <f>H1918*J1928/H1928</f>
        <v>0</v>
      </c>
      <c r="L1918" s="41">
        <f t="shared" si="302"/>
        <v>1</v>
      </c>
      <c r="M1918" s="39">
        <f t="shared" si="301"/>
        <v>5</v>
      </c>
      <c r="N1918" s="39">
        <f t="shared" si="303"/>
        <v>0</v>
      </c>
    </row>
    <row r="1919" spans="1:14" s="1" customFormat="1" ht="11.5" hidden="1" customHeight="1" x14ac:dyDescent="0.35">
      <c r="A1919" s="17"/>
      <c r="B1919" s="18"/>
      <c r="C1919" s="18"/>
      <c r="D1919" s="18"/>
      <c r="E1919" s="17"/>
      <c r="F1919" s="20"/>
      <c r="G1919" s="149"/>
      <c r="H1919" s="22"/>
      <c r="J1919" s="23">
        <f>H1919*J1928/H1928</f>
        <v>0</v>
      </c>
      <c r="L1919" s="41">
        <f t="shared" si="302"/>
        <v>1</v>
      </c>
      <c r="M1919" s="39">
        <f t="shared" si="301"/>
        <v>5</v>
      </c>
      <c r="N1919" s="39">
        <f t="shared" si="303"/>
        <v>0</v>
      </c>
    </row>
    <row r="1920" spans="1:14" s="1" customFormat="1" ht="11.5" hidden="1" customHeight="1" x14ac:dyDescent="0.35">
      <c r="A1920" s="17"/>
      <c r="B1920" s="18"/>
      <c r="C1920" s="18"/>
      <c r="D1920" s="18"/>
      <c r="E1920" s="17"/>
      <c r="F1920" s="20"/>
      <c r="G1920" s="150"/>
      <c r="H1920" s="22"/>
      <c r="J1920" s="23">
        <f>H1920*J1928/H1928</f>
        <v>0</v>
      </c>
      <c r="L1920" s="41">
        <f t="shared" si="302"/>
        <v>1</v>
      </c>
      <c r="M1920" s="39">
        <f t="shared" si="301"/>
        <v>5</v>
      </c>
      <c r="N1920" s="39">
        <f t="shared" si="303"/>
        <v>0</v>
      </c>
    </row>
    <row r="1921" spans="1:14" s="1" customFormat="1" ht="11.5" hidden="1" customHeight="1" x14ac:dyDescent="0.35">
      <c r="A1921" s="17"/>
      <c r="B1921" s="18"/>
      <c r="C1921" s="18"/>
      <c r="D1921" s="18"/>
      <c r="E1921" s="17"/>
      <c r="F1921" s="20"/>
      <c r="G1921" s="150"/>
      <c r="H1921" s="22"/>
      <c r="J1921" s="23">
        <f>H1921*J1928/H1928</f>
        <v>0</v>
      </c>
      <c r="L1921" s="41">
        <f t="shared" si="302"/>
        <v>1</v>
      </c>
      <c r="M1921" s="39">
        <f t="shared" si="301"/>
        <v>5</v>
      </c>
      <c r="N1921" s="39">
        <f t="shared" si="303"/>
        <v>0</v>
      </c>
    </row>
    <row r="1922" spans="1:14" s="1" customFormat="1" ht="11.5" hidden="1" customHeight="1" x14ac:dyDescent="0.35">
      <c r="A1922" s="19"/>
      <c r="B1922" s="18"/>
      <c r="C1922" s="18"/>
      <c r="D1922" s="18"/>
      <c r="E1922" s="17"/>
      <c r="F1922" s="20"/>
      <c r="G1922" s="21"/>
      <c r="H1922" s="22"/>
      <c r="J1922" s="23">
        <f>H1922*J1928/H1928</f>
        <v>0</v>
      </c>
      <c r="L1922" s="41">
        <f t="shared" si="302"/>
        <v>1</v>
      </c>
      <c r="M1922" s="39">
        <f t="shared" si="301"/>
        <v>5</v>
      </c>
      <c r="N1922" s="39">
        <f t="shared" si="303"/>
        <v>0</v>
      </c>
    </row>
    <row r="1923" spans="1:14" s="1" customFormat="1" ht="11.5" hidden="1" customHeight="1" x14ac:dyDescent="0.25">
      <c r="A1923" s="17"/>
      <c r="B1923" s="18"/>
      <c r="C1923" s="18"/>
      <c r="D1923" s="18"/>
      <c r="E1923" s="17"/>
      <c r="F1923" s="28"/>
      <c r="G1923" s="21"/>
      <c r="H1923" s="22"/>
      <c r="J1923" s="23">
        <f>H1923*J1928/H1928</f>
        <v>0</v>
      </c>
      <c r="L1923" s="41">
        <f t="shared" si="302"/>
        <v>1</v>
      </c>
      <c r="M1923" s="39">
        <f t="shared" si="301"/>
        <v>5</v>
      </c>
      <c r="N1923" s="39">
        <f t="shared" si="303"/>
        <v>0</v>
      </c>
    </row>
    <row r="1924" spans="1:14" s="1" customFormat="1" ht="11.5" hidden="1" customHeight="1" x14ac:dyDescent="0.35">
      <c r="A1924" s="19"/>
      <c r="B1924" s="18"/>
      <c r="C1924" s="18"/>
      <c r="D1924" s="18"/>
      <c r="E1924" s="17"/>
      <c r="F1924" s="20"/>
      <c r="G1924" s="21"/>
      <c r="H1924" s="22"/>
      <c r="J1924" s="23">
        <f>H1924*J1928/H1928</f>
        <v>0</v>
      </c>
      <c r="L1924" s="41">
        <f t="shared" si="302"/>
        <v>1</v>
      </c>
      <c r="M1924" s="39">
        <f t="shared" si="301"/>
        <v>5</v>
      </c>
      <c r="N1924" s="39">
        <f t="shared" si="303"/>
        <v>0</v>
      </c>
    </row>
    <row r="1925" spans="1:14" s="1" customFormat="1" ht="11.5" hidden="1" customHeight="1" x14ac:dyDescent="0.25">
      <c r="A1925" s="17"/>
      <c r="B1925" s="18"/>
      <c r="C1925" s="18"/>
      <c r="D1925" s="18"/>
      <c r="E1925" s="17"/>
      <c r="F1925" s="28"/>
      <c r="G1925" s="21"/>
      <c r="H1925" s="22"/>
      <c r="J1925" s="23">
        <f>H1925*J1928/H1928</f>
        <v>0</v>
      </c>
      <c r="L1925" s="41">
        <f t="shared" si="302"/>
        <v>1</v>
      </c>
      <c r="M1925" s="39">
        <f t="shared" si="301"/>
        <v>5</v>
      </c>
      <c r="N1925" s="39">
        <f t="shared" si="303"/>
        <v>0</v>
      </c>
    </row>
    <row r="1926" spans="1:14" s="1" customFormat="1" ht="11.5" hidden="1" customHeight="1" x14ac:dyDescent="0.35">
      <c r="A1926" s="19"/>
      <c r="B1926" s="18"/>
      <c r="C1926" s="18"/>
      <c r="D1926" s="18"/>
      <c r="E1926" s="17"/>
      <c r="F1926" s="20"/>
      <c r="G1926" s="21"/>
      <c r="H1926" s="22"/>
      <c r="J1926" s="23">
        <f>H1926*J1928/H1928</f>
        <v>0</v>
      </c>
      <c r="L1926" s="41">
        <f t="shared" si="302"/>
        <v>1</v>
      </c>
      <c r="M1926" s="39">
        <f t="shared" si="301"/>
        <v>5</v>
      </c>
      <c r="N1926" s="39">
        <f t="shared" si="303"/>
        <v>0</v>
      </c>
    </row>
    <row r="1927" spans="1:14" s="1" customFormat="1" ht="11.5" hidden="1" customHeight="1" x14ac:dyDescent="0.35">
      <c r="A1927" s="19"/>
      <c r="B1927" s="18"/>
      <c r="C1927" s="18"/>
      <c r="D1927" s="18"/>
      <c r="E1927" s="17"/>
      <c r="F1927" s="20"/>
      <c r="G1927" s="21"/>
      <c r="H1927" s="22"/>
      <c r="J1927" s="23">
        <f>H1927*J1928/H1928</f>
        <v>0</v>
      </c>
      <c r="L1927" s="41">
        <f t="shared" si="302"/>
        <v>1</v>
      </c>
      <c r="M1927" s="39">
        <f t="shared" si="301"/>
        <v>5</v>
      </c>
      <c r="N1927" s="39">
        <f t="shared" si="303"/>
        <v>0</v>
      </c>
    </row>
    <row r="1928" spans="1:14" ht="11.5" customHeight="1" x14ac:dyDescent="0.35">
      <c r="A1928" s="291"/>
      <c r="B1928" s="292">
        <f>SUBTOTAL(9,B1910:B1927)</f>
        <v>36.22</v>
      </c>
      <c r="C1928" s="292">
        <f t="shared" ref="C1928:E1928" si="304">SUBTOTAL(9,C1910:C1927)</f>
        <v>46.819999999999993</v>
      </c>
      <c r="D1928" s="292">
        <f t="shared" si="304"/>
        <v>111.05000000000001</v>
      </c>
      <c r="E1928" s="293">
        <f t="shared" si="304"/>
        <v>902</v>
      </c>
      <c r="F1928" s="294" t="s">
        <v>18</v>
      </c>
      <c r="G1928" s="295"/>
      <c r="H1928" s="296">
        <f>SUM(H1910:H1927)</f>
        <v>151.08000000000001</v>
      </c>
      <c r="J1928" s="2">
        <v>230.24</v>
      </c>
      <c r="L1928" s="290">
        <f t="shared" si="302"/>
        <v>1</v>
      </c>
      <c r="M1928" s="287">
        <f t="shared" si="301"/>
        <v>5</v>
      </c>
      <c r="N1928" s="287">
        <v>1</v>
      </c>
    </row>
    <row r="1929" spans="1:14" ht="11.5" customHeight="1" x14ac:dyDescent="0.35">
      <c r="A1929" s="297"/>
      <c r="B1929" s="298"/>
      <c r="C1929" s="298"/>
      <c r="D1929" s="298"/>
      <c r="E1929" s="299"/>
      <c r="F1929" s="300"/>
      <c r="G1929" s="301"/>
      <c r="H1929" s="302"/>
      <c r="J1929" s="37"/>
      <c r="L1929" s="290">
        <f t="shared" si="302"/>
        <v>1</v>
      </c>
      <c r="M1929" s="287">
        <f t="shared" si="301"/>
        <v>5</v>
      </c>
      <c r="N1929" s="287">
        <v>1</v>
      </c>
    </row>
    <row r="1930" spans="1:14" ht="21" x14ac:dyDescent="0.35">
      <c r="A1930" s="275"/>
      <c r="B1930" s="275"/>
      <c r="C1930" s="275"/>
      <c r="D1930" s="443">
        <f>х!H$4</f>
        <v>176.93</v>
      </c>
      <c r="E1930" s="444"/>
      <c r="F1930" s="445" t="str">
        <f>х!I$4</f>
        <v>Обед 5-11 (льготное питание)</v>
      </c>
      <c r="G1930" s="446"/>
      <c r="H1930" s="446"/>
      <c r="I1930" s="270"/>
      <c r="J1930" s="13"/>
      <c r="K1930" s="13"/>
      <c r="L1930" s="289">
        <f>L1907+1</f>
        <v>2</v>
      </c>
      <c r="M1930" s="287">
        <f t="shared" si="301"/>
        <v>5</v>
      </c>
      <c r="N1930" s="287">
        <v>1</v>
      </c>
    </row>
    <row r="1931" spans="1:14" ht="11.5" customHeight="1" x14ac:dyDescent="0.35">
      <c r="A1931" s="437" t="s">
        <v>3</v>
      </c>
      <c r="B1931" s="438" t="s">
        <v>4</v>
      </c>
      <c r="C1931" s="438"/>
      <c r="D1931" s="438"/>
      <c r="E1931" s="439" t="s">
        <v>5</v>
      </c>
      <c r="F1931" s="440" t="s">
        <v>6</v>
      </c>
      <c r="G1931" s="441" t="s">
        <v>7</v>
      </c>
      <c r="H1931" s="442" t="s">
        <v>8</v>
      </c>
      <c r="L1931" s="290">
        <f>L1930</f>
        <v>2</v>
      </c>
      <c r="M1931" s="287">
        <f t="shared" si="301"/>
        <v>5</v>
      </c>
      <c r="N1931" s="287">
        <v>1</v>
      </c>
    </row>
    <row r="1932" spans="1:14" ht="11.5" customHeight="1" x14ac:dyDescent="0.35">
      <c r="A1932" s="437"/>
      <c r="B1932" s="277" t="s">
        <v>9</v>
      </c>
      <c r="C1932" s="278" t="s">
        <v>10</v>
      </c>
      <c r="D1932" s="278" t="s">
        <v>11</v>
      </c>
      <c r="E1932" s="439"/>
      <c r="F1932" s="440"/>
      <c r="G1932" s="441"/>
      <c r="H1932" s="442"/>
      <c r="L1932" s="290">
        <f t="shared" ref="L1932:L1952" si="305">L1931</f>
        <v>2</v>
      </c>
      <c r="M1932" s="287">
        <f t="shared" si="301"/>
        <v>5</v>
      </c>
      <c r="N1932" s="287">
        <v>1</v>
      </c>
    </row>
    <row r="1933" spans="1:14" ht="11.5" customHeight="1" x14ac:dyDescent="0.35">
      <c r="A1933" s="180" t="s">
        <v>229</v>
      </c>
      <c r="B1933" s="181">
        <v>1.39</v>
      </c>
      <c r="C1933" s="181">
        <v>5.08</v>
      </c>
      <c r="D1933" s="181">
        <v>8.23</v>
      </c>
      <c r="E1933" s="191">
        <v>84</v>
      </c>
      <c r="F1933" s="173" t="s">
        <v>305</v>
      </c>
      <c r="G1933" s="423">
        <v>100</v>
      </c>
      <c r="H1933" s="281">
        <v>25</v>
      </c>
      <c r="J1933" s="23">
        <f>H1933*J1951/H1951</f>
        <v>25</v>
      </c>
      <c r="L1933" s="290">
        <f t="shared" si="305"/>
        <v>2</v>
      </c>
      <c r="M1933" s="287">
        <f t="shared" si="301"/>
        <v>5</v>
      </c>
      <c r="N1933" s="287" t="str">
        <f>F1933</f>
        <v xml:space="preserve">Икра овощная закусочная </v>
      </c>
    </row>
    <row r="1934" spans="1:14" ht="11.5" customHeight="1" x14ac:dyDescent="0.35">
      <c r="A1934" s="234" t="s">
        <v>284</v>
      </c>
      <c r="B1934" s="282">
        <v>2.0099999999999998</v>
      </c>
      <c r="C1934" s="282">
        <v>6.68</v>
      </c>
      <c r="D1934" s="282">
        <v>9.5</v>
      </c>
      <c r="E1934" s="238">
        <v>100</v>
      </c>
      <c r="F1934" s="229" t="s">
        <v>290</v>
      </c>
      <c r="G1934" s="362">
        <v>255</v>
      </c>
      <c r="H1934" s="281">
        <v>25</v>
      </c>
      <c r="J1934" s="23">
        <f>H1934*J1951/H1951</f>
        <v>25</v>
      </c>
      <c r="L1934" s="290">
        <f t="shared" si="305"/>
        <v>2</v>
      </c>
      <c r="M1934" s="287">
        <f t="shared" si="301"/>
        <v>5</v>
      </c>
      <c r="N1934" s="287" t="str">
        <f t="shared" ref="N1934:N1950" si="306">F1934</f>
        <v>Щи из свежей капусты с картофелем со сметаной 250/5</v>
      </c>
    </row>
    <row r="1935" spans="1:14" ht="11.5" customHeight="1" x14ac:dyDescent="0.35">
      <c r="A1935" s="234" t="s">
        <v>285</v>
      </c>
      <c r="B1935" s="282">
        <v>25.91</v>
      </c>
      <c r="C1935" s="282">
        <v>30.56</v>
      </c>
      <c r="D1935" s="282">
        <v>2.93</v>
      </c>
      <c r="E1935" s="238">
        <v>274</v>
      </c>
      <c r="F1935" s="229" t="s">
        <v>291</v>
      </c>
      <c r="G1935" s="362">
        <v>130</v>
      </c>
      <c r="H1935" s="281">
        <f>6.29+66.79+6.54+6.81</f>
        <v>86.430000000000021</v>
      </c>
      <c r="J1935" s="23">
        <f>H1935*J1951/H1951</f>
        <v>86.430000000000021</v>
      </c>
      <c r="L1935" s="290">
        <f t="shared" si="305"/>
        <v>2</v>
      </c>
      <c r="M1935" s="287">
        <f t="shared" si="301"/>
        <v>5</v>
      </c>
      <c r="N1935" s="287" t="str">
        <f t="shared" si="306"/>
        <v>Птица, тушёная в томатном соусе 100/30</v>
      </c>
    </row>
    <row r="1936" spans="1:14" ht="11.5" customHeight="1" x14ac:dyDescent="0.35">
      <c r="A1936" s="234" t="s">
        <v>266</v>
      </c>
      <c r="B1936" s="280">
        <v>8.67</v>
      </c>
      <c r="C1936" s="280">
        <v>15.12</v>
      </c>
      <c r="D1936" s="280">
        <v>42.45</v>
      </c>
      <c r="E1936" s="240">
        <v>327</v>
      </c>
      <c r="F1936" s="235" t="s">
        <v>267</v>
      </c>
      <c r="G1936" s="383">
        <v>180</v>
      </c>
      <c r="H1936" s="281">
        <v>22</v>
      </c>
      <c r="J1936" s="23">
        <f>H1936*J1951/H1951</f>
        <v>22</v>
      </c>
      <c r="L1936" s="290">
        <f t="shared" si="305"/>
        <v>2</v>
      </c>
      <c r="M1936" s="287">
        <f t="shared" si="301"/>
        <v>5</v>
      </c>
      <c r="N1936" s="287" t="str">
        <f t="shared" si="306"/>
        <v xml:space="preserve">Каша гречневая рассыпчатая </v>
      </c>
    </row>
    <row r="1937" spans="1:14" ht="11.5" customHeight="1" x14ac:dyDescent="0.35">
      <c r="A1937" s="234" t="s">
        <v>289</v>
      </c>
      <c r="B1937" s="280">
        <v>0.16</v>
      </c>
      <c r="C1937" s="280">
        <v>0.16</v>
      </c>
      <c r="D1937" s="280">
        <v>27.87</v>
      </c>
      <c r="E1937" s="240">
        <v>114</v>
      </c>
      <c r="F1937" s="235" t="s">
        <v>176</v>
      </c>
      <c r="G1937" s="357">
        <v>200</v>
      </c>
      <c r="H1937" s="281">
        <v>14</v>
      </c>
      <c r="J1937" s="23">
        <f>H1937*J1951/H1951</f>
        <v>14</v>
      </c>
      <c r="L1937" s="290">
        <f t="shared" si="305"/>
        <v>2</v>
      </c>
      <c r="M1937" s="287">
        <f t="shared" si="301"/>
        <v>5</v>
      </c>
      <c r="N1937" s="287" t="str">
        <f t="shared" si="306"/>
        <v>Компот из свежих яблок</v>
      </c>
    </row>
    <row r="1938" spans="1:14" ht="11.5" customHeight="1" x14ac:dyDescent="0.35">
      <c r="A1938" s="185" t="s">
        <v>235</v>
      </c>
      <c r="B1938" s="285">
        <v>3.95</v>
      </c>
      <c r="C1938" s="285">
        <v>0.5</v>
      </c>
      <c r="D1938" s="285">
        <v>24.15</v>
      </c>
      <c r="E1938" s="191">
        <v>118</v>
      </c>
      <c r="F1938" s="173" t="s">
        <v>148</v>
      </c>
      <c r="G1938" s="337">
        <v>50</v>
      </c>
      <c r="H1938" s="281">
        <v>3</v>
      </c>
      <c r="J1938" s="23">
        <f>H1938*J1951/H1951</f>
        <v>2.9999999999999996</v>
      </c>
      <c r="L1938" s="290">
        <f t="shared" si="305"/>
        <v>2</v>
      </c>
      <c r="M1938" s="287">
        <f t="shared" si="301"/>
        <v>5</v>
      </c>
      <c r="N1938" s="287" t="str">
        <f t="shared" si="306"/>
        <v>Батон витаминизированный</v>
      </c>
    </row>
    <row r="1939" spans="1:14" ht="11.5" customHeight="1" x14ac:dyDescent="0.35">
      <c r="A1939" s="185" t="s">
        <v>235</v>
      </c>
      <c r="B1939" s="285">
        <v>1.65</v>
      </c>
      <c r="C1939" s="285">
        <v>0.3</v>
      </c>
      <c r="D1939" s="285">
        <v>8.35</v>
      </c>
      <c r="E1939" s="191">
        <v>44</v>
      </c>
      <c r="F1939" s="173" t="s">
        <v>236</v>
      </c>
      <c r="G1939" s="337">
        <v>25</v>
      </c>
      <c r="H1939" s="281">
        <v>1.5</v>
      </c>
      <c r="J1939" s="23">
        <f>H1939*J1951/H1951</f>
        <v>1.4999999999999998</v>
      </c>
      <c r="L1939" s="290">
        <f t="shared" si="305"/>
        <v>2</v>
      </c>
      <c r="M1939" s="287">
        <f t="shared" si="301"/>
        <v>5</v>
      </c>
      <c r="N1939" s="287" t="str">
        <f t="shared" si="306"/>
        <v xml:space="preserve">Хлеб ржаной </v>
      </c>
    </row>
    <row r="1940" spans="1:14" s="1" customFormat="1" ht="11.5" hidden="1" customHeight="1" x14ac:dyDescent="0.35">
      <c r="A1940" s="19"/>
      <c r="B1940" s="18"/>
      <c r="C1940" s="18"/>
      <c r="D1940" s="18"/>
      <c r="E1940" s="17"/>
      <c r="F1940" s="20"/>
      <c r="G1940" s="149"/>
      <c r="H1940" s="22"/>
      <c r="J1940" s="23">
        <f>H1940*J1951/H1951</f>
        <v>0</v>
      </c>
      <c r="L1940" s="41">
        <f t="shared" si="305"/>
        <v>2</v>
      </c>
      <c r="M1940" s="39">
        <f t="shared" si="301"/>
        <v>5</v>
      </c>
      <c r="N1940" s="39">
        <f t="shared" si="306"/>
        <v>0</v>
      </c>
    </row>
    <row r="1941" spans="1:14" s="1" customFormat="1" ht="11.5" hidden="1" customHeight="1" x14ac:dyDescent="0.35">
      <c r="A1941" s="19"/>
      <c r="B1941" s="25"/>
      <c r="C1941" s="25"/>
      <c r="D1941" s="25"/>
      <c r="E1941" s="26"/>
      <c r="F1941" s="27"/>
      <c r="G1941" s="142"/>
      <c r="H1941" s="22"/>
      <c r="J1941" s="23">
        <f>H1941*J1951/H1951</f>
        <v>0</v>
      </c>
      <c r="L1941" s="41">
        <f t="shared" si="305"/>
        <v>2</v>
      </c>
      <c r="M1941" s="39">
        <f t="shared" si="301"/>
        <v>5</v>
      </c>
      <c r="N1941" s="39">
        <f t="shared" si="306"/>
        <v>0</v>
      </c>
    </row>
    <row r="1942" spans="1:14" s="1" customFormat="1" ht="11.5" hidden="1" customHeight="1" x14ac:dyDescent="0.35">
      <c r="A1942" s="17"/>
      <c r="B1942" s="18"/>
      <c r="C1942" s="18"/>
      <c r="D1942" s="18"/>
      <c r="E1942" s="17"/>
      <c r="F1942" s="20"/>
      <c r="G1942" s="149"/>
      <c r="H1942" s="22"/>
      <c r="J1942" s="23">
        <f>H1942*J1951/H1951</f>
        <v>0</v>
      </c>
      <c r="L1942" s="41">
        <f t="shared" si="305"/>
        <v>2</v>
      </c>
      <c r="M1942" s="39">
        <f t="shared" si="301"/>
        <v>5</v>
      </c>
      <c r="N1942" s="39">
        <f t="shared" si="306"/>
        <v>0</v>
      </c>
    </row>
    <row r="1943" spans="1:14" s="1" customFormat="1" ht="11.5" hidden="1" customHeight="1" x14ac:dyDescent="0.35">
      <c r="A1943" s="17"/>
      <c r="B1943" s="18"/>
      <c r="C1943" s="18"/>
      <c r="D1943" s="18"/>
      <c r="E1943" s="17"/>
      <c r="F1943" s="20"/>
      <c r="G1943" s="150"/>
      <c r="H1943" s="22"/>
      <c r="J1943" s="23">
        <f>H1943*J1951/H1951</f>
        <v>0</v>
      </c>
      <c r="L1943" s="41">
        <f t="shared" si="305"/>
        <v>2</v>
      </c>
      <c r="M1943" s="39">
        <f t="shared" si="301"/>
        <v>5</v>
      </c>
      <c r="N1943" s="39">
        <f t="shared" si="306"/>
        <v>0</v>
      </c>
    </row>
    <row r="1944" spans="1:14" s="1" customFormat="1" ht="11.5" hidden="1" customHeight="1" x14ac:dyDescent="0.35">
      <c r="A1944" s="17"/>
      <c r="B1944" s="18"/>
      <c r="C1944" s="18"/>
      <c r="D1944" s="18"/>
      <c r="E1944" s="17"/>
      <c r="F1944" s="20"/>
      <c r="G1944" s="150"/>
      <c r="H1944" s="22"/>
      <c r="J1944" s="23">
        <f>H1944*J1951/H1951</f>
        <v>0</v>
      </c>
      <c r="L1944" s="41">
        <f t="shared" si="305"/>
        <v>2</v>
      </c>
      <c r="M1944" s="39">
        <f t="shared" si="301"/>
        <v>5</v>
      </c>
      <c r="N1944" s="39">
        <f t="shared" si="306"/>
        <v>0</v>
      </c>
    </row>
    <row r="1945" spans="1:14" s="1" customFormat="1" ht="11.5" hidden="1" customHeight="1" x14ac:dyDescent="0.35">
      <c r="A1945" s="19"/>
      <c r="B1945" s="18"/>
      <c r="C1945" s="18"/>
      <c r="D1945" s="18"/>
      <c r="E1945" s="17"/>
      <c r="F1945" s="20"/>
      <c r="G1945" s="149"/>
      <c r="H1945" s="22"/>
      <c r="J1945" s="23">
        <f>H1945*J1951/H1951</f>
        <v>0</v>
      </c>
      <c r="L1945" s="41">
        <f t="shared" si="305"/>
        <v>2</v>
      </c>
      <c r="M1945" s="39">
        <f t="shared" si="301"/>
        <v>5</v>
      </c>
      <c r="N1945" s="39">
        <f t="shared" si="306"/>
        <v>0</v>
      </c>
    </row>
    <row r="1946" spans="1:14" s="1" customFormat="1" ht="11.5" hidden="1" customHeight="1" x14ac:dyDescent="0.25">
      <c r="A1946" s="17"/>
      <c r="B1946" s="18"/>
      <c r="C1946" s="18"/>
      <c r="D1946" s="18"/>
      <c r="E1946" s="17"/>
      <c r="F1946" s="28"/>
      <c r="G1946" s="149"/>
      <c r="H1946" s="22"/>
      <c r="J1946" s="23">
        <f>H1946*J1951/H1951</f>
        <v>0</v>
      </c>
      <c r="L1946" s="41">
        <f t="shared" si="305"/>
        <v>2</v>
      </c>
      <c r="M1946" s="39">
        <f t="shared" si="301"/>
        <v>5</v>
      </c>
      <c r="N1946" s="39">
        <f t="shared" si="306"/>
        <v>0</v>
      </c>
    </row>
    <row r="1947" spans="1:14" s="1" customFormat="1" ht="11.5" hidden="1" customHeight="1" x14ac:dyDescent="0.35">
      <c r="A1947" s="19"/>
      <c r="B1947" s="18"/>
      <c r="C1947" s="18"/>
      <c r="D1947" s="18"/>
      <c r="E1947" s="17"/>
      <c r="F1947" s="20"/>
      <c r="G1947" s="149"/>
      <c r="H1947" s="22"/>
      <c r="J1947" s="23">
        <f>H1947*J1951/H1951</f>
        <v>0</v>
      </c>
      <c r="L1947" s="41">
        <f t="shared" si="305"/>
        <v>2</v>
      </c>
      <c r="M1947" s="39">
        <f t="shared" si="301"/>
        <v>5</v>
      </c>
      <c r="N1947" s="39">
        <f t="shared" si="306"/>
        <v>0</v>
      </c>
    </row>
    <row r="1948" spans="1:14" s="1" customFormat="1" ht="11.5" hidden="1" customHeight="1" x14ac:dyDescent="0.25">
      <c r="A1948" s="17"/>
      <c r="B1948" s="18"/>
      <c r="C1948" s="18"/>
      <c r="D1948" s="18"/>
      <c r="E1948" s="17"/>
      <c r="F1948" s="28"/>
      <c r="G1948" s="149"/>
      <c r="H1948" s="22"/>
      <c r="J1948" s="23">
        <f>H1948*J1951/H1951</f>
        <v>0</v>
      </c>
      <c r="L1948" s="41">
        <f t="shared" si="305"/>
        <v>2</v>
      </c>
      <c r="M1948" s="39">
        <f t="shared" si="301"/>
        <v>5</v>
      </c>
      <c r="N1948" s="39">
        <f t="shared" si="306"/>
        <v>0</v>
      </c>
    </row>
    <row r="1949" spans="1:14" s="1" customFormat="1" ht="11.5" hidden="1" customHeight="1" x14ac:dyDescent="0.35">
      <c r="A1949" s="19"/>
      <c r="B1949" s="18"/>
      <c r="C1949" s="18"/>
      <c r="D1949" s="18"/>
      <c r="E1949" s="17"/>
      <c r="F1949" s="20"/>
      <c r="G1949" s="149"/>
      <c r="H1949" s="22"/>
      <c r="J1949" s="23">
        <f>H1949*J1951/H1951</f>
        <v>0</v>
      </c>
      <c r="L1949" s="41">
        <f t="shared" si="305"/>
        <v>2</v>
      </c>
      <c r="M1949" s="39">
        <f t="shared" si="301"/>
        <v>5</v>
      </c>
      <c r="N1949" s="39">
        <f t="shared" si="306"/>
        <v>0</v>
      </c>
    </row>
    <row r="1950" spans="1:14" s="1" customFormat="1" ht="11.5" hidden="1" customHeight="1" x14ac:dyDescent="0.35">
      <c r="A1950" s="19"/>
      <c r="B1950" s="18"/>
      <c r="C1950" s="18"/>
      <c r="D1950" s="18"/>
      <c r="E1950" s="17"/>
      <c r="F1950" s="20"/>
      <c r="G1950" s="21"/>
      <c r="H1950" s="22"/>
      <c r="J1950" s="23">
        <f>H1950*J1951/H1951</f>
        <v>0</v>
      </c>
      <c r="L1950" s="41">
        <f t="shared" si="305"/>
        <v>2</v>
      </c>
      <c r="M1950" s="39">
        <f t="shared" si="301"/>
        <v>5</v>
      </c>
      <c r="N1950" s="39">
        <f t="shared" si="306"/>
        <v>0</v>
      </c>
    </row>
    <row r="1951" spans="1:14" ht="11.5" customHeight="1" x14ac:dyDescent="0.35">
      <c r="A1951" s="291"/>
      <c r="B1951" s="292">
        <f>SUBTOTAL(9,B1933:B1950)</f>
        <v>43.739999999999995</v>
      </c>
      <c r="C1951" s="292">
        <f t="shared" ref="C1951:E1951" si="307">SUBTOTAL(9,C1933:C1950)</f>
        <v>58.399999999999991</v>
      </c>
      <c r="D1951" s="292">
        <f t="shared" si="307"/>
        <v>123.47999999999999</v>
      </c>
      <c r="E1951" s="293">
        <f t="shared" si="307"/>
        <v>1061</v>
      </c>
      <c r="F1951" s="294" t="s">
        <v>18</v>
      </c>
      <c r="G1951" s="295"/>
      <c r="H1951" s="296">
        <f>SUM(H1933:H1950)</f>
        <v>176.93</v>
      </c>
      <c r="J1951" s="32">
        <f>D1930</f>
        <v>176.93</v>
      </c>
      <c r="L1951" s="290">
        <f t="shared" si="305"/>
        <v>2</v>
      </c>
      <c r="M1951" s="287">
        <f t="shared" si="301"/>
        <v>5</v>
      </c>
      <c r="N1951" s="287">
        <v>1</v>
      </c>
    </row>
    <row r="1952" spans="1:14" ht="11.5" customHeight="1" x14ac:dyDescent="0.35">
      <c r="A1952" s="297"/>
      <c r="B1952" s="298"/>
      <c r="C1952" s="298"/>
      <c r="D1952" s="298"/>
      <c r="E1952" s="299"/>
      <c r="F1952" s="300"/>
      <c r="G1952" s="301"/>
      <c r="H1952" s="302"/>
      <c r="J1952" s="38"/>
      <c r="L1952" s="290">
        <f t="shared" si="305"/>
        <v>2</v>
      </c>
      <c r="M1952" s="287">
        <f t="shared" si="301"/>
        <v>5</v>
      </c>
      <c r="N1952" s="287">
        <v>1</v>
      </c>
    </row>
    <row r="1953" spans="1:14" ht="21" x14ac:dyDescent="0.35">
      <c r="A1953" s="275"/>
      <c r="B1953" s="275"/>
      <c r="C1953" s="275"/>
      <c r="D1953" s="443">
        <f>х!H$5</f>
        <v>259</v>
      </c>
      <c r="E1953" s="444"/>
      <c r="F1953" s="445" t="str">
        <f>х!I$5</f>
        <v>ДОВЗ (1-4)</v>
      </c>
      <c r="G1953" s="446"/>
      <c r="H1953" s="446"/>
      <c r="I1953" s="270"/>
      <c r="J1953" s="13"/>
      <c r="K1953" s="13"/>
      <c r="L1953" s="289">
        <f>L1930+1</f>
        <v>3</v>
      </c>
      <c r="M1953" s="287">
        <f t="shared" si="301"/>
        <v>5</v>
      </c>
      <c r="N1953" s="287">
        <v>1</v>
      </c>
    </row>
    <row r="1954" spans="1:14" ht="11.5" customHeight="1" x14ac:dyDescent="0.35">
      <c r="A1954" s="437" t="s">
        <v>3</v>
      </c>
      <c r="B1954" s="438" t="s">
        <v>4</v>
      </c>
      <c r="C1954" s="438"/>
      <c r="D1954" s="438"/>
      <c r="E1954" s="439" t="s">
        <v>5</v>
      </c>
      <c r="F1954" s="440" t="s">
        <v>6</v>
      </c>
      <c r="G1954" s="441" t="s">
        <v>7</v>
      </c>
      <c r="H1954" s="442" t="s">
        <v>8</v>
      </c>
      <c r="L1954" s="290">
        <f>L1953</f>
        <v>3</v>
      </c>
      <c r="M1954" s="287">
        <f t="shared" si="301"/>
        <v>5</v>
      </c>
      <c r="N1954" s="287">
        <v>1</v>
      </c>
    </row>
    <row r="1955" spans="1:14" ht="11.5" customHeight="1" x14ac:dyDescent="0.35">
      <c r="A1955" s="437"/>
      <c r="B1955" s="277" t="s">
        <v>9</v>
      </c>
      <c r="C1955" s="278" t="s">
        <v>10</v>
      </c>
      <c r="D1955" s="278" t="s">
        <v>11</v>
      </c>
      <c r="E1955" s="439"/>
      <c r="F1955" s="440"/>
      <c r="G1955" s="441"/>
      <c r="H1955" s="442"/>
      <c r="L1955" s="290">
        <f t="shared" ref="L1955:L1975" si="308">L1954</f>
        <v>3</v>
      </c>
      <c r="M1955" s="287">
        <f t="shared" si="301"/>
        <v>5</v>
      </c>
      <c r="N1955" s="287">
        <v>1</v>
      </c>
    </row>
    <row r="1956" spans="1:14" ht="11.5" customHeight="1" x14ac:dyDescent="0.35">
      <c r="A1956" s="228" t="s">
        <v>238</v>
      </c>
      <c r="B1956" s="358">
        <v>0.4</v>
      </c>
      <c r="C1956" s="358">
        <v>0.4</v>
      </c>
      <c r="D1956" s="358">
        <v>9.8000000000000007</v>
      </c>
      <c r="E1956" s="238">
        <v>47</v>
      </c>
      <c r="F1956" s="359" t="s">
        <v>240</v>
      </c>
      <c r="G1956" s="206">
        <v>100</v>
      </c>
      <c r="H1956" s="281">
        <v>12</v>
      </c>
      <c r="J1956" s="23">
        <f>H1956*J1974/H1974</f>
        <v>12</v>
      </c>
      <c r="L1956" s="290">
        <f t="shared" si="308"/>
        <v>3</v>
      </c>
      <c r="M1956" s="287">
        <f t="shared" si="301"/>
        <v>5</v>
      </c>
      <c r="N1956" s="287" t="str">
        <f>F1956</f>
        <v>Яблоко</v>
      </c>
    </row>
    <row r="1957" spans="1:14" ht="11.5" customHeight="1" x14ac:dyDescent="0.35">
      <c r="A1957" s="338" t="s">
        <v>292</v>
      </c>
      <c r="B1957" s="51">
        <v>24.2</v>
      </c>
      <c r="C1957" s="51">
        <v>20.059999999999999</v>
      </c>
      <c r="D1957" s="51">
        <v>32.78</v>
      </c>
      <c r="E1957" s="50">
        <v>408</v>
      </c>
      <c r="F1957" s="268" t="s">
        <v>293</v>
      </c>
      <c r="G1957" s="148">
        <v>150</v>
      </c>
      <c r="H1957" s="281">
        <f>3.84+60.93+3.99+4.16</f>
        <v>72.919999999999987</v>
      </c>
      <c r="J1957" s="23">
        <f>H1957*J1974/H1974</f>
        <v>72.919999999999987</v>
      </c>
      <c r="L1957" s="290">
        <f t="shared" si="308"/>
        <v>3</v>
      </c>
      <c r="M1957" s="287">
        <f t="shared" si="301"/>
        <v>5</v>
      </c>
      <c r="N1957" s="287" t="str">
        <f t="shared" ref="N1957:N1973" si="309">F1957</f>
        <v>Запеканка из творога с молоком сгущенным 130/20 (СОШ_2018)</v>
      </c>
    </row>
    <row r="1958" spans="1:14" ht="11.5" customHeight="1" x14ac:dyDescent="0.35">
      <c r="A1958" s="234" t="s">
        <v>141</v>
      </c>
      <c r="B1958" s="280">
        <v>0.16</v>
      </c>
      <c r="C1958" s="280">
        <v>0.03</v>
      </c>
      <c r="D1958" s="280">
        <v>15.49</v>
      </c>
      <c r="E1958" s="240">
        <v>64</v>
      </c>
      <c r="F1958" s="235" t="s">
        <v>244</v>
      </c>
      <c r="G1958" s="386">
        <v>222</v>
      </c>
      <c r="H1958" s="281">
        <v>20</v>
      </c>
      <c r="J1958" s="23">
        <f>H1958*J1974/H1974</f>
        <v>20</v>
      </c>
      <c r="L1958" s="290">
        <f t="shared" si="308"/>
        <v>3</v>
      </c>
      <c r="M1958" s="287">
        <f t="shared" si="301"/>
        <v>5</v>
      </c>
      <c r="N1958" s="287" t="str">
        <f t="shared" si="309"/>
        <v>Чай с сахаром с лимоном 200/15/7</v>
      </c>
    </row>
    <row r="1959" spans="1:14" ht="11.5" customHeight="1" x14ac:dyDescent="0.35">
      <c r="A1959" s="185" t="s">
        <v>235</v>
      </c>
      <c r="B1959" s="285">
        <v>3.95</v>
      </c>
      <c r="C1959" s="285">
        <v>0.5</v>
      </c>
      <c r="D1959" s="285">
        <v>24.15</v>
      </c>
      <c r="E1959" s="191">
        <v>118</v>
      </c>
      <c r="F1959" s="173" t="s">
        <v>148</v>
      </c>
      <c r="G1959" s="337">
        <v>50</v>
      </c>
      <c r="H1959" s="281">
        <v>3</v>
      </c>
      <c r="J1959" s="23">
        <f>H1959*J1974/H1974</f>
        <v>3</v>
      </c>
      <c r="L1959" s="290">
        <f t="shared" si="308"/>
        <v>3</v>
      </c>
      <c r="M1959" s="287">
        <f t="shared" si="301"/>
        <v>5</v>
      </c>
      <c r="N1959" s="287" t="str">
        <f t="shared" si="309"/>
        <v>Батон витаминизированный</v>
      </c>
    </row>
    <row r="1960" spans="1:14" s="1" customFormat="1" ht="11.5" hidden="1" customHeight="1" x14ac:dyDescent="0.35">
      <c r="A1960" s="47"/>
      <c r="B1960" s="44"/>
      <c r="C1960" s="44"/>
      <c r="D1960" s="44"/>
      <c r="E1960" s="43"/>
      <c r="F1960" s="45"/>
      <c r="G1960" s="147"/>
      <c r="H1960" s="22"/>
      <c r="J1960" s="23">
        <f>H1960*J1974/H1974</f>
        <v>0</v>
      </c>
      <c r="L1960" s="41">
        <f t="shared" si="308"/>
        <v>3</v>
      </c>
      <c r="M1960" s="39">
        <f t="shared" si="301"/>
        <v>5</v>
      </c>
      <c r="N1960" s="39">
        <f t="shared" si="309"/>
        <v>0</v>
      </c>
    </row>
    <row r="1961" spans="1:14" ht="11.5" customHeight="1" x14ac:dyDescent="0.35">
      <c r="A1961" s="54"/>
      <c r="B1961" s="65">
        <f>SUM(B1956:B1960)</f>
        <v>28.709999999999997</v>
      </c>
      <c r="C1961" s="65">
        <f>SUM(C1956:C1960)</f>
        <v>20.99</v>
      </c>
      <c r="D1961" s="65">
        <f>SUM(D1956:D1960)</f>
        <v>82.22</v>
      </c>
      <c r="E1961" s="66">
        <f>SUM(E1956:E1960)</f>
        <v>637</v>
      </c>
      <c r="F1961" s="264" t="s">
        <v>18</v>
      </c>
      <c r="G1961" s="67"/>
      <c r="H1961" s="331"/>
      <c r="J1961" s="23">
        <f>H1961*J1974/H1974</f>
        <v>0</v>
      </c>
      <c r="L1961" s="290">
        <f t="shared" si="308"/>
        <v>3</v>
      </c>
      <c r="M1961" s="287">
        <f t="shared" si="301"/>
        <v>5</v>
      </c>
      <c r="N1961" s="287" t="str">
        <f t="shared" si="309"/>
        <v>Итого</v>
      </c>
    </row>
    <row r="1962" spans="1:14" ht="11.5" customHeight="1" x14ac:dyDescent="0.35">
      <c r="A1962" s="180" t="s">
        <v>229</v>
      </c>
      <c r="B1962" s="181">
        <v>0.83</v>
      </c>
      <c r="C1962" s="181">
        <v>3.05</v>
      </c>
      <c r="D1962" s="181">
        <v>4.9400000000000004</v>
      </c>
      <c r="E1962" s="182">
        <v>50</v>
      </c>
      <c r="F1962" s="173" t="s">
        <v>305</v>
      </c>
      <c r="G1962" s="183">
        <v>60</v>
      </c>
      <c r="H1962" s="22">
        <v>15</v>
      </c>
      <c r="J1962" s="23">
        <f>H1962*J1974/H1974</f>
        <v>15</v>
      </c>
      <c r="L1962" s="290">
        <f t="shared" si="308"/>
        <v>3</v>
      </c>
      <c r="M1962" s="287">
        <f t="shared" si="301"/>
        <v>5</v>
      </c>
      <c r="N1962" s="287" t="str">
        <f t="shared" si="309"/>
        <v xml:space="preserve">Икра овощная закусочная </v>
      </c>
    </row>
    <row r="1963" spans="1:14" ht="11.5" customHeight="1" x14ac:dyDescent="0.35">
      <c r="A1963" s="234" t="s">
        <v>284</v>
      </c>
      <c r="B1963" s="282">
        <v>1.63</v>
      </c>
      <c r="C1963" s="282">
        <v>5.64</v>
      </c>
      <c r="D1963" s="282">
        <v>7.63</v>
      </c>
      <c r="E1963" s="238">
        <v>82</v>
      </c>
      <c r="F1963" s="229" t="s">
        <v>175</v>
      </c>
      <c r="G1963" s="362">
        <v>205</v>
      </c>
      <c r="H1963" s="281">
        <v>20</v>
      </c>
      <c r="J1963" s="23">
        <f>H1963*J1974/H1974</f>
        <v>20</v>
      </c>
      <c r="L1963" s="290">
        <f t="shared" si="308"/>
        <v>3</v>
      </c>
      <c r="M1963" s="287">
        <f t="shared" si="301"/>
        <v>5</v>
      </c>
      <c r="N1963" s="287" t="str">
        <f t="shared" si="309"/>
        <v>Щи из свежей капусты с картофелем со сметаной 200/5</v>
      </c>
    </row>
    <row r="1964" spans="1:14" ht="11.5" customHeight="1" x14ac:dyDescent="0.35">
      <c r="A1964" s="234" t="s">
        <v>285</v>
      </c>
      <c r="B1964" s="282">
        <v>20.78</v>
      </c>
      <c r="C1964" s="282">
        <v>24.57</v>
      </c>
      <c r="D1964" s="282">
        <v>2.73</v>
      </c>
      <c r="E1964" s="238">
        <v>222</v>
      </c>
      <c r="F1964" s="229" t="s">
        <v>286</v>
      </c>
      <c r="G1964" s="362">
        <v>110</v>
      </c>
      <c r="H1964" s="281">
        <f>5.37+60.81+5.59+5.81</f>
        <v>77.580000000000013</v>
      </c>
      <c r="J1964" s="23">
        <f>H1964*J1974/H1974</f>
        <v>77.580000000000013</v>
      </c>
      <c r="L1964" s="290">
        <f t="shared" si="308"/>
        <v>3</v>
      </c>
      <c r="M1964" s="287">
        <f t="shared" si="301"/>
        <v>5</v>
      </c>
      <c r="N1964" s="287" t="str">
        <f t="shared" si="309"/>
        <v>Птица, тушёная в томатном соусе 80/30</v>
      </c>
    </row>
    <row r="1965" spans="1:14" ht="11.5" customHeight="1" x14ac:dyDescent="0.35">
      <c r="A1965" s="234" t="s">
        <v>266</v>
      </c>
      <c r="B1965" s="280">
        <v>7.22</v>
      </c>
      <c r="C1965" s="280">
        <v>12.6</v>
      </c>
      <c r="D1965" s="280">
        <v>35.380000000000003</v>
      </c>
      <c r="E1965" s="240">
        <v>272</v>
      </c>
      <c r="F1965" s="235" t="s">
        <v>267</v>
      </c>
      <c r="G1965" s="383">
        <v>150</v>
      </c>
      <c r="H1965" s="281">
        <v>20</v>
      </c>
      <c r="J1965" s="23">
        <f>H1965*J1974/H1974</f>
        <v>20</v>
      </c>
      <c r="L1965" s="290">
        <f t="shared" si="308"/>
        <v>3</v>
      </c>
      <c r="M1965" s="287">
        <f t="shared" si="301"/>
        <v>5</v>
      </c>
      <c r="N1965" s="287" t="str">
        <f t="shared" si="309"/>
        <v xml:space="preserve">Каша гречневая рассыпчатая </v>
      </c>
    </row>
    <row r="1966" spans="1:14" ht="11.5" customHeight="1" x14ac:dyDescent="0.35">
      <c r="A1966" s="234" t="s">
        <v>289</v>
      </c>
      <c r="B1966" s="280">
        <v>0.16</v>
      </c>
      <c r="C1966" s="280">
        <v>0.16</v>
      </c>
      <c r="D1966" s="280">
        <v>27.87</v>
      </c>
      <c r="E1966" s="240">
        <v>114</v>
      </c>
      <c r="F1966" s="235" t="s">
        <v>176</v>
      </c>
      <c r="G1966" s="357">
        <v>200</v>
      </c>
      <c r="H1966" s="281">
        <v>14</v>
      </c>
      <c r="J1966" s="23">
        <f>H1966*J1974/H1974</f>
        <v>14</v>
      </c>
      <c r="L1966" s="290">
        <f t="shared" si="308"/>
        <v>3</v>
      </c>
      <c r="M1966" s="287">
        <f t="shared" si="301"/>
        <v>5</v>
      </c>
      <c r="N1966" s="287" t="str">
        <f t="shared" si="309"/>
        <v>Компот из свежих яблок</v>
      </c>
    </row>
    <row r="1967" spans="1:14" ht="11.5" customHeight="1" x14ac:dyDescent="0.35">
      <c r="A1967" s="185" t="s">
        <v>235</v>
      </c>
      <c r="B1967" s="285">
        <v>3.95</v>
      </c>
      <c r="C1967" s="285">
        <v>0.5</v>
      </c>
      <c r="D1967" s="285">
        <v>24.15</v>
      </c>
      <c r="E1967" s="191">
        <v>118</v>
      </c>
      <c r="F1967" s="173" t="s">
        <v>148</v>
      </c>
      <c r="G1967" s="337">
        <v>50</v>
      </c>
      <c r="H1967" s="281">
        <v>3</v>
      </c>
      <c r="J1967" s="23">
        <f>H1967*J1974/H1974</f>
        <v>3</v>
      </c>
      <c r="L1967" s="290">
        <f t="shared" si="308"/>
        <v>3</v>
      </c>
      <c r="M1967" s="287">
        <f t="shared" si="301"/>
        <v>5</v>
      </c>
      <c r="N1967" s="287" t="str">
        <f t="shared" si="309"/>
        <v>Батон витаминизированный</v>
      </c>
    </row>
    <row r="1968" spans="1:14" ht="11.5" customHeight="1" x14ac:dyDescent="0.35">
      <c r="A1968" s="185" t="s">
        <v>235</v>
      </c>
      <c r="B1968" s="285">
        <v>1.65</v>
      </c>
      <c r="C1968" s="285">
        <v>0.3</v>
      </c>
      <c r="D1968" s="285">
        <v>8.35</v>
      </c>
      <c r="E1968" s="191">
        <v>44</v>
      </c>
      <c r="F1968" s="173" t="s">
        <v>236</v>
      </c>
      <c r="G1968" s="337">
        <v>25</v>
      </c>
      <c r="H1968" s="281">
        <v>1.5</v>
      </c>
      <c r="J1968" s="23">
        <f>H1968*J1974/H1974</f>
        <v>1.5</v>
      </c>
      <c r="L1968" s="290">
        <f t="shared" si="308"/>
        <v>3</v>
      </c>
      <c r="M1968" s="287">
        <f t="shared" si="301"/>
        <v>5</v>
      </c>
      <c r="N1968" s="287" t="str">
        <f t="shared" si="309"/>
        <v xml:space="preserve">Хлеб ржаной </v>
      </c>
    </row>
    <row r="1969" spans="1:14" s="1" customFormat="1" ht="11.5" hidden="1" customHeight="1" x14ac:dyDescent="0.25">
      <c r="A1969" s="17"/>
      <c r="B1969" s="18"/>
      <c r="C1969" s="18"/>
      <c r="D1969" s="18"/>
      <c r="E1969" s="17"/>
      <c r="F1969" s="28"/>
      <c r="G1969" s="149"/>
      <c r="H1969" s="22"/>
      <c r="J1969" s="23">
        <f>H1969*J1974/H1974</f>
        <v>0</v>
      </c>
      <c r="L1969" s="41">
        <f t="shared" si="308"/>
        <v>3</v>
      </c>
      <c r="M1969" s="39">
        <f t="shared" si="301"/>
        <v>5</v>
      </c>
      <c r="N1969" s="39">
        <f t="shared" si="309"/>
        <v>0</v>
      </c>
    </row>
    <row r="1970" spans="1:14" s="1" customFormat="1" ht="11.5" hidden="1" customHeight="1" x14ac:dyDescent="0.35">
      <c r="A1970" s="19"/>
      <c r="B1970" s="18"/>
      <c r="C1970" s="18"/>
      <c r="D1970" s="18"/>
      <c r="E1970" s="17"/>
      <c r="F1970" s="20"/>
      <c r="G1970" s="149"/>
      <c r="H1970" s="22"/>
      <c r="J1970" s="23">
        <f>H1970*J1974/H1974</f>
        <v>0</v>
      </c>
      <c r="L1970" s="41">
        <f t="shared" si="308"/>
        <v>3</v>
      </c>
      <c r="M1970" s="39">
        <f t="shared" si="301"/>
        <v>5</v>
      </c>
      <c r="N1970" s="39">
        <f t="shared" si="309"/>
        <v>0</v>
      </c>
    </row>
    <row r="1971" spans="1:14" s="1" customFormat="1" ht="11.5" hidden="1" customHeight="1" x14ac:dyDescent="0.25">
      <c r="A1971" s="17"/>
      <c r="B1971" s="18"/>
      <c r="C1971" s="18"/>
      <c r="D1971" s="18"/>
      <c r="E1971" s="17"/>
      <c r="F1971" s="28"/>
      <c r="G1971" s="21"/>
      <c r="H1971" s="22"/>
      <c r="J1971" s="23">
        <f>H1971*J1974/H1974</f>
        <v>0</v>
      </c>
      <c r="L1971" s="41">
        <f t="shared" si="308"/>
        <v>3</v>
      </c>
      <c r="M1971" s="39">
        <f t="shared" si="301"/>
        <v>5</v>
      </c>
      <c r="N1971" s="39">
        <f t="shared" si="309"/>
        <v>0</v>
      </c>
    </row>
    <row r="1972" spans="1:14" s="1" customFormat="1" ht="11.5" hidden="1" customHeight="1" x14ac:dyDescent="0.35">
      <c r="A1972" s="19"/>
      <c r="B1972" s="18"/>
      <c r="C1972" s="18"/>
      <c r="D1972" s="18"/>
      <c r="E1972" s="17"/>
      <c r="F1972" s="20"/>
      <c r="G1972" s="21"/>
      <c r="H1972" s="22"/>
      <c r="J1972" s="23">
        <f>H1972*J1974/H1974</f>
        <v>0</v>
      </c>
      <c r="L1972" s="41">
        <f t="shared" si="308"/>
        <v>3</v>
      </c>
      <c r="M1972" s="39">
        <f t="shared" ref="M1972:M2035" si="310">M1971</f>
        <v>5</v>
      </c>
      <c r="N1972" s="39">
        <f t="shared" si="309"/>
        <v>0</v>
      </c>
    </row>
    <row r="1973" spans="1:14" s="1" customFormat="1" ht="11.5" hidden="1" customHeight="1" x14ac:dyDescent="0.35">
      <c r="A1973" s="19"/>
      <c r="B1973" s="18"/>
      <c r="C1973" s="18"/>
      <c r="D1973" s="18"/>
      <c r="E1973" s="17"/>
      <c r="F1973" s="20"/>
      <c r="G1973" s="21"/>
      <c r="H1973" s="22"/>
      <c r="J1973" s="23">
        <f>H1973*J1974/H1974</f>
        <v>0</v>
      </c>
      <c r="L1973" s="41">
        <f t="shared" si="308"/>
        <v>3</v>
      </c>
      <c r="M1973" s="39">
        <f t="shared" si="310"/>
        <v>5</v>
      </c>
      <c r="N1973" s="39">
        <f t="shared" si="309"/>
        <v>0</v>
      </c>
    </row>
    <row r="1974" spans="1:14" ht="11.5" customHeight="1" x14ac:dyDescent="0.35">
      <c r="A1974" s="291"/>
      <c r="B1974" s="292">
        <f>SUBTOTAL(9,B1962:B1973)</f>
        <v>36.22</v>
      </c>
      <c r="C1974" s="292">
        <f t="shared" ref="C1974:E1974" si="311">SUBTOTAL(9,C1962:C1973)</f>
        <v>46.819999999999993</v>
      </c>
      <c r="D1974" s="292">
        <f t="shared" si="311"/>
        <v>111.05000000000001</v>
      </c>
      <c r="E1974" s="293">
        <f t="shared" si="311"/>
        <v>902</v>
      </c>
      <c r="F1974" s="294" t="s">
        <v>18</v>
      </c>
      <c r="G1974" s="295"/>
      <c r="H1974" s="296">
        <f>SUM(H1956:H1973)</f>
        <v>259</v>
      </c>
      <c r="J1974" s="32">
        <f>D1953</f>
        <v>259</v>
      </c>
      <c r="L1974" s="290">
        <f t="shared" si="308"/>
        <v>3</v>
      </c>
      <c r="M1974" s="287">
        <f t="shared" si="310"/>
        <v>5</v>
      </c>
      <c r="N1974" s="287">
        <v>1</v>
      </c>
    </row>
    <row r="1975" spans="1:14" ht="11.5" customHeight="1" x14ac:dyDescent="0.35">
      <c r="A1975" s="297"/>
      <c r="B1975" s="298"/>
      <c r="C1975" s="298"/>
      <c r="D1975" s="298"/>
      <c r="E1975" s="299"/>
      <c r="F1975" s="300"/>
      <c r="G1975" s="301"/>
      <c r="H1975" s="302"/>
      <c r="J1975" s="38"/>
      <c r="L1975" s="290">
        <f t="shared" si="308"/>
        <v>3</v>
      </c>
      <c r="M1975" s="287">
        <f t="shared" si="310"/>
        <v>5</v>
      </c>
      <c r="N1975" s="287">
        <v>1</v>
      </c>
    </row>
    <row r="1976" spans="1:14" ht="21" x14ac:dyDescent="0.35">
      <c r="A1976" s="275"/>
      <c r="B1976" s="275"/>
      <c r="C1976" s="275"/>
      <c r="D1976" s="443">
        <f>х!H$6</f>
        <v>303.32</v>
      </c>
      <c r="E1976" s="444"/>
      <c r="F1976" s="445" t="str">
        <f>х!I$6</f>
        <v>ДОВЗ (5-11)</v>
      </c>
      <c r="G1976" s="446"/>
      <c r="H1976" s="446"/>
      <c r="I1976" s="270"/>
      <c r="J1976" s="13"/>
      <c r="K1976" s="13"/>
      <c r="L1976" s="289">
        <f>L1953+1</f>
        <v>4</v>
      </c>
      <c r="M1976" s="287">
        <f t="shared" si="310"/>
        <v>5</v>
      </c>
      <c r="N1976" s="287">
        <v>1</v>
      </c>
    </row>
    <row r="1977" spans="1:14" ht="11.5" customHeight="1" x14ac:dyDescent="0.35">
      <c r="A1977" s="437" t="s">
        <v>3</v>
      </c>
      <c r="B1977" s="438" t="s">
        <v>4</v>
      </c>
      <c r="C1977" s="438"/>
      <c r="D1977" s="438"/>
      <c r="E1977" s="439" t="s">
        <v>5</v>
      </c>
      <c r="F1977" s="440" t="s">
        <v>6</v>
      </c>
      <c r="G1977" s="441" t="s">
        <v>7</v>
      </c>
      <c r="H1977" s="442" t="s">
        <v>8</v>
      </c>
      <c r="L1977" s="290">
        <f>L1976</f>
        <v>4</v>
      </c>
      <c r="M1977" s="287">
        <f t="shared" si="310"/>
        <v>5</v>
      </c>
      <c r="N1977" s="287">
        <v>1</v>
      </c>
    </row>
    <row r="1978" spans="1:14" ht="11.5" customHeight="1" x14ac:dyDescent="0.35">
      <c r="A1978" s="437"/>
      <c r="B1978" s="277" t="s">
        <v>9</v>
      </c>
      <c r="C1978" s="278" t="s">
        <v>10</v>
      </c>
      <c r="D1978" s="278" t="s">
        <v>11</v>
      </c>
      <c r="E1978" s="439"/>
      <c r="F1978" s="440"/>
      <c r="G1978" s="441"/>
      <c r="H1978" s="442"/>
      <c r="L1978" s="290">
        <f t="shared" ref="L1978:L1998" si="312">L1977</f>
        <v>4</v>
      </c>
      <c r="M1978" s="287">
        <f t="shared" si="310"/>
        <v>5</v>
      </c>
      <c r="N1978" s="287">
        <v>1</v>
      </c>
    </row>
    <row r="1979" spans="1:14" ht="11.5" customHeight="1" x14ac:dyDescent="0.35">
      <c r="A1979" s="228" t="s">
        <v>238</v>
      </c>
      <c r="B1979" s="358">
        <v>0.4</v>
      </c>
      <c r="C1979" s="358">
        <v>0.4</v>
      </c>
      <c r="D1979" s="358">
        <v>9.8000000000000007</v>
      </c>
      <c r="E1979" s="238">
        <v>47</v>
      </c>
      <c r="F1979" s="359" t="s">
        <v>240</v>
      </c>
      <c r="G1979" s="206">
        <v>100</v>
      </c>
      <c r="H1979" s="281">
        <v>12</v>
      </c>
      <c r="J1979" s="23">
        <f>H1979*J1997/H1997</f>
        <v>12</v>
      </c>
      <c r="L1979" s="290">
        <f t="shared" si="312"/>
        <v>4</v>
      </c>
      <c r="M1979" s="287">
        <f t="shared" si="310"/>
        <v>5</v>
      </c>
      <c r="N1979" s="287" t="str">
        <f>F1979</f>
        <v>Яблоко</v>
      </c>
    </row>
    <row r="1980" spans="1:14" ht="11.5" customHeight="1" x14ac:dyDescent="0.35">
      <c r="A1980" s="338" t="s">
        <v>292</v>
      </c>
      <c r="B1980" s="51">
        <v>30.94</v>
      </c>
      <c r="C1980" s="51">
        <v>24.72</v>
      </c>
      <c r="D1980" s="51">
        <v>49.09</v>
      </c>
      <c r="E1980" s="50">
        <v>542</v>
      </c>
      <c r="F1980" s="268" t="s">
        <v>294</v>
      </c>
      <c r="G1980" s="148">
        <v>200</v>
      </c>
      <c r="H1980" s="281">
        <f>4.49+77.35+4.68+4.87</f>
        <v>91.389999999999986</v>
      </c>
      <c r="J1980" s="23">
        <f>H1980*J1997/H1997</f>
        <v>91.389999999999986</v>
      </c>
      <c r="L1980" s="290">
        <f t="shared" si="312"/>
        <v>4</v>
      </c>
      <c r="M1980" s="287">
        <f t="shared" si="310"/>
        <v>5</v>
      </c>
      <c r="N1980" s="287" t="str">
        <f t="shared" ref="N1980:N1996" si="313">F1980</f>
        <v>Запеканка из творога с молоком сгущенным 160/40 (СОШ_2018)</v>
      </c>
    </row>
    <row r="1981" spans="1:14" ht="11.5" customHeight="1" x14ac:dyDescent="0.35">
      <c r="A1981" s="234" t="s">
        <v>141</v>
      </c>
      <c r="B1981" s="280">
        <v>0.16</v>
      </c>
      <c r="C1981" s="280">
        <v>0.03</v>
      </c>
      <c r="D1981" s="280">
        <v>15.49</v>
      </c>
      <c r="E1981" s="240">
        <v>64</v>
      </c>
      <c r="F1981" s="235" t="s">
        <v>244</v>
      </c>
      <c r="G1981" s="386">
        <v>222</v>
      </c>
      <c r="H1981" s="281">
        <v>20</v>
      </c>
      <c r="J1981" s="23">
        <f>H1981*J1997/H1997</f>
        <v>20</v>
      </c>
      <c r="L1981" s="290">
        <f t="shared" si="312"/>
        <v>4</v>
      </c>
      <c r="M1981" s="287">
        <f t="shared" si="310"/>
        <v>5</v>
      </c>
      <c r="N1981" s="287" t="str">
        <f t="shared" si="313"/>
        <v>Чай с сахаром с лимоном 200/15/7</v>
      </c>
    </row>
    <row r="1982" spans="1:14" ht="11.5" customHeight="1" x14ac:dyDescent="0.35">
      <c r="A1982" s="185" t="s">
        <v>235</v>
      </c>
      <c r="B1982" s="285">
        <v>3.95</v>
      </c>
      <c r="C1982" s="285">
        <v>0.5</v>
      </c>
      <c r="D1982" s="285">
        <v>24.15</v>
      </c>
      <c r="E1982" s="191">
        <v>118</v>
      </c>
      <c r="F1982" s="173" t="s">
        <v>148</v>
      </c>
      <c r="G1982" s="337">
        <v>50</v>
      </c>
      <c r="H1982" s="281">
        <v>3</v>
      </c>
      <c r="J1982" s="23">
        <f>H1982*J1997/H1997</f>
        <v>3</v>
      </c>
      <c r="L1982" s="290">
        <f t="shared" si="312"/>
        <v>4</v>
      </c>
      <c r="M1982" s="287">
        <f t="shared" si="310"/>
        <v>5</v>
      </c>
      <c r="N1982" s="287" t="str">
        <f t="shared" si="313"/>
        <v>Батон витаминизированный</v>
      </c>
    </row>
    <row r="1983" spans="1:14" s="1" customFormat="1" ht="11.5" hidden="1" customHeight="1" x14ac:dyDescent="0.35">
      <c r="A1983" s="47"/>
      <c r="B1983" s="44"/>
      <c r="C1983" s="44"/>
      <c r="D1983" s="44"/>
      <c r="E1983" s="43"/>
      <c r="F1983" s="45"/>
      <c r="G1983" s="147"/>
      <c r="H1983" s="22"/>
      <c r="J1983" s="23">
        <f>H1983*J1997/H1997</f>
        <v>0</v>
      </c>
      <c r="L1983" s="41">
        <f t="shared" si="312"/>
        <v>4</v>
      </c>
      <c r="M1983" s="39">
        <f t="shared" si="310"/>
        <v>5</v>
      </c>
      <c r="N1983" s="39">
        <f t="shared" si="313"/>
        <v>0</v>
      </c>
    </row>
    <row r="1984" spans="1:14" ht="11.5" customHeight="1" x14ac:dyDescent="0.35">
      <c r="A1984" s="54"/>
      <c r="B1984" s="65">
        <f>SUM(B1979:B1983)</f>
        <v>35.450000000000003</v>
      </c>
      <c r="C1984" s="65">
        <f>SUM(C1979:C1983)</f>
        <v>25.65</v>
      </c>
      <c r="D1984" s="65">
        <f>SUM(D1979:D1983)</f>
        <v>98.53</v>
      </c>
      <c r="E1984" s="66">
        <f>SUM(E1979:E1983)</f>
        <v>771</v>
      </c>
      <c r="F1984" s="264" t="s">
        <v>18</v>
      </c>
      <c r="G1984" s="67"/>
      <c r="H1984" s="331"/>
      <c r="J1984" s="23">
        <f>H1984*J1997/H1997</f>
        <v>0</v>
      </c>
      <c r="L1984" s="290">
        <f t="shared" si="312"/>
        <v>4</v>
      </c>
      <c r="M1984" s="287">
        <f t="shared" si="310"/>
        <v>5</v>
      </c>
      <c r="N1984" s="287" t="str">
        <f t="shared" si="313"/>
        <v>Итого</v>
      </c>
    </row>
    <row r="1985" spans="1:14" ht="11.5" customHeight="1" x14ac:dyDescent="0.35">
      <c r="A1985" s="180" t="s">
        <v>229</v>
      </c>
      <c r="B1985" s="181">
        <v>1.39</v>
      </c>
      <c r="C1985" s="181">
        <v>5.08</v>
      </c>
      <c r="D1985" s="181">
        <v>8.23</v>
      </c>
      <c r="E1985" s="191">
        <v>84</v>
      </c>
      <c r="F1985" s="173" t="s">
        <v>305</v>
      </c>
      <c r="G1985" s="423">
        <v>100</v>
      </c>
      <c r="H1985" s="281">
        <v>25</v>
      </c>
      <c r="J1985" s="23">
        <f>H1985*J1997/H1997</f>
        <v>25</v>
      </c>
      <c r="L1985" s="290">
        <f t="shared" si="312"/>
        <v>4</v>
      </c>
      <c r="M1985" s="287">
        <f t="shared" si="310"/>
        <v>5</v>
      </c>
      <c r="N1985" s="287" t="str">
        <f t="shared" si="313"/>
        <v xml:space="preserve">Икра овощная закусочная </v>
      </c>
    </row>
    <row r="1986" spans="1:14" ht="11.5" customHeight="1" x14ac:dyDescent="0.35">
      <c r="A1986" s="234" t="s">
        <v>284</v>
      </c>
      <c r="B1986" s="282">
        <v>2.0099999999999998</v>
      </c>
      <c r="C1986" s="282">
        <v>6.68</v>
      </c>
      <c r="D1986" s="282">
        <v>9.5</v>
      </c>
      <c r="E1986" s="238">
        <v>100</v>
      </c>
      <c r="F1986" s="229" t="s">
        <v>290</v>
      </c>
      <c r="G1986" s="362">
        <v>255</v>
      </c>
      <c r="H1986" s="281">
        <v>25</v>
      </c>
      <c r="J1986" s="23">
        <f>H1986*J1997/H1997</f>
        <v>25</v>
      </c>
      <c r="L1986" s="290">
        <f t="shared" si="312"/>
        <v>4</v>
      </c>
      <c r="M1986" s="287">
        <f t="shared" si="310"/>
        <v>5</v>
      </c>
      <c r="N1986" s="287" t="str">
        <f t="shared" si="313"/>
        <v>Щи из свежей капусты с картофелем со сметаной 250/5</v>
      </c>
    </row>
    <row r="1987" spans="1:14" ht="11.5" customHeight="1" x14ac:dyDescent="0.35">
      <c r="A1987" s="234" t="s">
        <v>285</v>
      </c>
      <c r="B1987" s="282">
        <v>25.91</v>
      </c>
      <c r="C1987" s="282">
        <v>30.56</v>
      </c>
      <c r="D1987" s="282">
        <v>2.93</v>
      </c>
      <c r="E1987" s="238">
        <v>274</v>
      </c>
      <c r="F1987" s="229" t="s">
        <v>291</v>
      </c>
      <c r="G1987" s="362">
        <v>130</v>
      </c>
      <c r="H1987" s="281">
        <f>6.29+66.79+6.54+6.81</f>
        <v>86.430000000000021</v>
      </c>
      <c r="J1987" s="23">
        <f>H1987*J1997/H1997</f>
        <v>86.430000000000021</v>
      </c>
      <c r="L1987" s="290">
        <f t="shared" si="312"/>
        <v>4</v>
      </c>
      <c r="M1987" s="287">
        <f t="shared" si="310"/>
        <v>5</v>
      </c>
      <c r="N1987" s="287" t="str">
        <f t="shared" si="313"/>
        <v>Птица, тушёная в томатном соусе 100/30</v>
      </c>
    </row>
    <row r="1988" spans="1:14" ht="11.5" customHeight="1" x14ac:dyDescent="0.35">
      <c r="A1988" s="234" t="s">
        <v>266</v>
      </c>
      <c r="B1988" s="280">
        <v>8.67</v>
      </c>
      <c r="C1988" s="280">
        <v>15.12</v>
      </c>
      <c r="D1988" s="280">
        <v>42.45</v>
      </c>
      <c r="E1988" s="240">
        <v>327</v>
      </c>
      <c r="F1988" s="235" t="s">
        <v>267</v>
      </c>
      <c r="G1988" s="383">
        <v>180</v>
      </c>
      <c r="H1988" s="281">
        <v>22</v>
      </c>
      <c r="J1988" s="23">
        <f>H1988*J1997/H1997</f>
        <v>22</v>
      </c>
      <c r="L1988" s="290">
        <f t="shared" si="312"/>
        <v>4</v>
      </c>
      <c r="M1988" s="287">
        <f t="shared" si="310"/>
        <v>5</v>
      </c>
      <c r="N1988" s="287" t="str">
        <f t="shared" si="313"/>
        <v xml:space="preserve">Каша гречневая рассыпчатая </v>
      </c>
    </row>
    <row r="1989" spans="1:14" ht="11.5" customHeight="1" x14ac:dyDescent="0.35">
      <c r="A1989" s="234" t="s">
        <v>289</v>
      </c>
      <c r="B1989" s="280">
        <v>0.16</v>
      </c>
      <c r="C1989" s="280">
        <v>0.16</v>
      </c>
      <c r="D1989" s="280">
        <v>27.87</v>
      </c>
      <c r="E1989" s="240">
        <v>114</v>
      </c>
      <c r="F1989" s="235" t="s">
        <v>176</v>
      </c>
      <c r="G1989" s="357">
        <v>200</v>
      </c>
      <c r="H1989" s="281">
        <v>14</v>
      </c>
      <c r="J1989" s="23">
        <f>H1989*J1997/H1997</f>
        <v>13.999999999999998</v>
      </c>
      <c r="L1989" s="290">
        <f t="shared" si="312"/>
        <v>4</v>
      </c>
      <c r="M1989" s="287">
        <f t="shared" si="310"/>
        <v>5</v>
      </c>
      <c r="N1989" s="287" t="str">
        <f t="shared" si="313"/>
        <v>Компот из свежих яблок</v>
      </c>
    </row>
    <row r="1990" spans="1:14" ht="11.5" customHeight="1" x14ac:dyDescent="0.35">
      <c r="A1990" s="185" t="s">
        <v>235</v>
      </c>
      <c r="B1990" s="285">
        <v>3.95</v>
      </c>
      <c r="C1990" s="285">
        <v>0.5</v>
      </c>
      <c r="D1990" s="285">
        <v>24.15</v>
      </c>
      <c r="E1990" s="191">
        <v>118</v>
      </c>
      <c r="F1990" s="173" t="s">
        <v>148</v>
      </c>
      <c r="G1990" s="337">
        <v>50</v>
      </c>
      <c r="H1990" s="281">
        <v>3</v>
      </c>
      <c r="J1990" s="23">
        <f>H1990*J1997/H1997</f>
        <v>3</v>
      </c>
      <c r="L1990" s="290">
        <f t="shared" si="312"/>
        <v>4</v>
      </c>
      <c r="M1990" s="287">
        <f t="shared" si="310"/>
        <v>5</v>
      </c>
      <c r="N1990" s="287" t="str">
        <f t="shared" si="313"/>
        <v>Батон витаминизированный</v>
      </c>
    </row>
    <row r="1991" spans="1:14" ht="11.5" customHeight="1" x14ac:dyDescent="0.35">
      <c r="A1991" s="185" t="s">
        <v>235</v>
      </c>
      <c r="B1991" s="285">
        <v>1.65</v>
      </c>
      <c r="C1991" s="285">
        <v>0.3</v>
      </c>
      <c r="D1991" s="285">
        <v>8.35</v>
      </c>
      <c r="E1991" s="191">
        <v>44</v>
      </c>
      <c r="F1991" s="173" t="s">
        <v>236</v>
      </c>
      <c r="G1991" s="337">
        <v>25</v>
      </c>
      <c r="H1991" s="281">
        <v>1.5</v>
      </c>
      <c r="J1991" s="23">
        <f>H1991*J1997/H1997</f>
        <v>1.5</v>
      </c>
      <c r="L1991" s="290">
        <f t="shared" si="312"/>
        <v>4</v>
      </c>
      <c r="M1991" s="287">
        <f t="shared" si="310"/>
        <v>5</v>
      </c>
      <c r="N1991" s="287" t="str">
        <f t="shared" si="313"/>
        <v xml:space="preserve">Хлеб ржаной </v>
      </c>
    </row>
    <row r="1992" spans="1:14" s="1" customFormat="1" ht="11.5" hidden="1" customHeight="1" x14ac:dyDescent="0.25">
      <c r="A1992" s="17"/>
      <c r="B1992" s="18"/>
      <c r="C1992" s="18"/>
      <c r="D1992" s="18"/>
      <c r="E1992" s="17"/>
      <c r="F1992" s="28"/>
      <c r="G1992" s="149"/>
      <c r="H1992" s="22"/>
      <c r="J1992" s="23">
        <f>H1992*J1997/H1997</f>
        <v>0</v>
      </c>
      <c r="L1992" s="41">
        <f t="shared" si="312"/>
        <v>4</v>
      </c>
      <c r="M1992" s="39">
        <f t="shared" si="310"/>
        <v>5</v>
      </c>
      <c r="N1992" s="39">
        <f t="shared" si="313"/>
        <v>0</v>
      </c>
    </row>
    <row r="1993" spans="1:14" s="1" customFormat="1" ht="11.5" hidden="1" customHeight="1" x14ac:dyDescent="0.35">
      <c r="A1993" s="19"/>
      <c r="B1993" s="18"/>
      <c r="C1993" s="18"/>
      <c r="D1993" s="18"/>
      <c r="E1993" s="17"/>
      <c r="F1993" s="20"/>
      <c r="G1993" s="149"/>
      <c r="H1993" s="22"/>
      <c r="J1993" s="23">
        <f>H1993*J1997/H1997</f>
        <v>0</v>
      </c>
      <c r="L1993" s="41">
        <f t="shared" si="312"/>
        <v>4</v>
      </c>
      <c r="M1993" s="39">
        <f t="shared" si="310"/>
        <v>5</v>
      </c>
      <c r="N1993" s="39">
        <f t="shared" si="313"/>
        <v>0</v>
      </c>
    </row>
    <row r="1994" spans="1:14" s="1" customFormat="1" ht="11.5" hidden="1" customHeight="1" x14ac:dyDescent="0.25">
      <c r="A1994" s="17"/>
      <c r="B1994" s="18"/>
      <c r="C1994" s="18"/>
      <c r="D1994" s="18"/>
      <c r="E1994" s="17"/>
      <c r="F1994" s="28"/>
      <c r="G1994" s="21"/>
      <c r="H1994" s="22"/>
      <c r="J1994" s="23">
        <f>H1994*J1997/H1997</f>
        <v>0</v>
      </c>
      <c r="L1994" s="41">
        <f t="shared" si="312"/>
        <v>4</v>
      </c>
      <c r="M1994" s="39">
        <f t="shared" si="310"/>
        <v>5</v>
      </c>
      <c r="N1994" s="39">
        <f t="shared" si="313"/>
        <v>0</v>
      </c>
    </row>
    <row r="1995" spans="1:14" s="1" customFormat="1" ht="11.5" hidden="1" customHeight="1" x14ac:dyDescent="0.35">
      <c r="A1995" s="19"/>
      <c r="B1995" s="18"/>
      <c r="C1995" s="18"/>
      <c r="D1995" s="18"/>
      <c r="E1995" s="17"/>
      <c r="F1995" s="20"/>
      <c r="G1995" s="21"/>
      <c r="H1995" s="22"/>
      <c r="J1995" s="23">
        <f>H1995*J1997/H1997</f>
        <v>0</v>
      </c>
      <c r="L1995" s="41">
        <f t="shared" si="312"/>
        <v>4</v>
      </c>
      <c r="M1995" s="39">
        <f t="shared" si="310"/>
        <v>5</v>
      </c>
      <c r="N1995" s="39">
        <f t="shared" si="313"/>
        <v>0</v>
      </c>
    </row>
    <row r="1996" spans="1:14" s="1" customFormat="1" ht="11.5" hidden="1" customHeight="1" x14ac:dyDescent="0.35">
      <c r="A1996" s="19"/>
      <c r="B1996" s="18"/>
      <c r="C1996" s="18"/>
      <c r="D1996" s="18"/>
      <c r="E1996" s="17"/>
      <c r="F1996" s="20"/>
      <c r="G1996" s="21"/>
      <c r="H1996" s="22"/>
      <c r="J1996" s="23">
        <f>H1996*J1997/H1997</f>
        <v>0</v>
      </c>
      <c r="L1996" s="41">
        <f t="shared" si="312"/>
        <v>4</v>
      </c>
      <c r="M1996" s="39">
        <f t="shared" si="310"/>
        <v>5</v>
      </c>
      <c r="N1996" s="39">
        <f t="shared" si="313"/>
        <v>0</v>
      </c>
    </row>
    <row r="1997" spans="1:14" ht="11.5" customHeight="1" x14ac:dyDescent="0.35">
      <c r="A1997" s="291"/>
      <c r="B1997" s="292">
        <f>SUBTOTAL(9,B1985:B1996)</f>
        <v>43.739999999999995</v>
      </c>
      <c r="C1997" s="292">
        <f t="shared" ref="C1997:E1997" si="314">SUBTOTAL(9,C1985:C1996)</f>
        <v>58.399999999999991</v>
      </c>
      <c r="D1997" s="292">
        <f t="shared" si="314"/>
        <v>123.47999999999999</v>
      </c>
      <c r="E1997" s="293">
        <f t="shared" si="314"/>
        <v>1061</v>
      </c>
      <c r="F1997" s="294" t="s">
        <v>18</v>
      </c>
      <c r="G1997" s="382"/>
      <c r="H1997" s="296">
        <f>SUM(H1979:H1996)</f>
        <v>303.32</v>
      </c>
      <c r="J1997" s="32">
        <f>D1976</f>
        <v>303.32</v>
      </c>
      <c r="L1997" s="290">
        <f t="shared" si="312"/>
        <v>4</v>
      </c>
      <c r="M1997" s="287">
        <f t="shared" si="310"/>
        <v>5</v>
      </c>
      <c r="N1997" s="287">
        <v>1</v>
      </c>
    </row>
    <row r="1998" spans="1:14" ht="11.5" customHeight="1" x14ac:dyDescent="0.35">
      <c r="A1998" s="297"/>
      <c r="B1998" s="298"/>
      <c r="C1998" s="298"/>
      <c r="D1998" s="298"/>
      <c r="E1998" s="299"/>
      <c r="F1998" s="300"/>
      <c r="G1998" s="301"/>
      <c r="H1998" s="302"/>
      <c r="J1998" s="38"/>
      <c r="L1998" s="290">
        <f t="shared" si="312"/>
        <v>4</v>
      </c>
      <c r="M1998" s="287">
        <f t="shared" si="310"/>
        <v>5</v>
      </c>
      <c r="N1998" s="287">
        <v>1</v>
      </c>
    </row>
    <row r="1999" spans="1:14" ht="21" x14ac:dyDescent="0.35">
      <c r="A1999" s="275"/>
      <c r="B1999" s="275"/>
      <c r="C1999" s="275"/>
      <c r="D1999" s="443">
        <f>х!H$7</f>
        <v>107.91</v>
      </c>
      <c r="E1999" s="444"/>
      <c r="F1999" s="445" t="str">
        <f>х!I$7</f>
        <v>Завтрак 1-4 (льготное питание)</v>
      </c>
      <c r="G1999" s="446"/>
      <c r="H1999" s="446"/>
      <c r="I1999" s="270"/>
      <c r="J1999" s="13"/>
      <c r="K1999" s="13"/>
      <c r="L1999" s="289">
        <f>L1976+1</f>
        <v>5</v>
      </c>
      <c r="M1999" s="287">
        <f t="shared" si="310"/>
        <v>5</v>
      </c>
      <c r="N1999" s="287">
        <v>1</v>
      </c>
    </row>
    <row r="2000" spans="1:14" ht="11.5" customHeight="1" x14ac:dyDescent="0.35">
      <c r="A2000" s="437" t="s">
        <v>3</v>
      </c>
      <c r="B2000" s="438" t="s">
        <v>4</v>
      </c>
      <c r="C2000" s="438"/>
      <c r="D2000" s="438"/>
      <c r="E2000" s="439" t="s">
        <v>5</v>
      </c>
      <c r="F2000" s="440" t="s">
        <v>6</v>
      </c>
      <c r="G2000" s="441" t="s">
        <v>7</v>
      </c>
      <c r="H2000" s="442" t="s">
        <v>8</v>
      </c>
      <c r="L2000" s="290">
        <f>L1999</f>
        <v>5</v>
      </c>
      <c r="M2000" s="287">
        <f t="shared" si="310"/>
        <v>5</v>
      </c>
      <c r="N2000" s="287">
        <v>1</v>
      </c>
    </row>
    <row r="2001" spans="1:14" ht="11.5" customHeight="1" x14ac:dyDescent="0.35">
      <c r="A2001" s="437"/>
      <c r="B2001" s="277" t="s">
        <v>9</v>
      </c>
      <c r="C2001" s="278" t="s">
        <v>10</v>
      </c>
      <c r="D2001" s="278" t="s">
        <v>11</v>
      </c>
      <c r="E2001" s="439"/>
      <c r="F2001" s="440"/>
      <c r="G2001" s="441"/>
      <c r="H2001" s="442"/>
      <c r="L2001" s="290">
        <f t="shared" ref="L2001:L2021" si="315">L2000</f>
        <v>5</v>
      </c>
      <c r="M2001" s="287">
        <f t="shared" si="310"/>
        <v>5</v>
      </c>
      <c r="N2001" s="287">
        <v>1</v>
      </c>
    </row>
    <row r="2002" spans="1:14" ht="11.5" customHeight="1" x14ac:dyDescent="0.35">
      <c r="A2002" s="228" t="s">
        <v>238</v>
      </c>
      <c r="B2002" s="358">
        <v>0.4</v>
      </c>
      <c r="C2002" s="358">
        <v>0.4</v>
      </c>
      <c r="D2002" s="358">
        <v>9.8000000000000007</v>
      </c>
      <c r="E2002" s="238">
        <v>47</v>
      </c>
      <c r="F2002" s="359" t="s">
        <v>240</v>
      </c>
      <c r="G2002" s="206">
        <v>100</v>
      </c>
      <c r="H2002" s="281">
        <v>12</v>
      </c>
      <c r="J2002" s="23">
        <f>H2002*J2020/H2020</f>
        <v>12.000000000000002</v>
      </c>
      <c r="L2002" s="290">
        <f t="shared" si="315"/>
        <v>5</v>
      </c>
      <c r="M2002" s="287">
        <f t="shared" si="310"/>
        <v>5</v>
      </c>
      <c r="N2002" s="287" t="str">
        <f>F2002</f>
        <v>Яблоко</v>
      </c>
    </row>
    <row r="2003" spans="1:14" ht="11.5" customHeight="1" x14ac:dyDescent="0.35">
      <c r="A2003" s="338" t="s">
        <v>292</v>
      </c>
      <c r="B2003" s="51">
        <v>24.2</v>
      </c>
      <c r="C2003" s="51">
        <v>20.059999999999999</v>
      </c>
      <c r="D2003" s="51">
        <v>32.78</v>
      </c>
      <c r="E2003" s="50">
        <v>408</v>
      </c>
      <c r="F2003" s="268" t="s">
        <v>293</v>
      </c>
      <c r="G2003" s="148">
        <v>150</v>
      </c>
      <c r="H2003" s="281">
        <f>3.84+60.93+3.99+4.15</f>
        <v>72.91</v>
      </c>
      <c r="J2003" s="23">
        <f>H2003*J2020/H2020</f>
        <v>72.91</v>
      </c>
      <c r="L2003" s="290">
        <f t="shared" si="315"/>
        <v>5</v>
      </c>
      <c r="M2003" s="287">
        <f t="shared" si="310"/>
        <v>5</v>
      </c>
      <c r="N2003" s="287" t="str">
        <f t="shared" ref="N2003:N2019" si="316">F2003</f>
        <v>Запеканка из творога с молоком сгущенным 130/20 (СОШ_2018)</v>
      </c>
    </row>
    <row r="2004" spans="1:14" ht="11.5" customHeight="1" x14ac:dyDescent="0.35">
      <c r="A2004" s="234" t="s">
        <v>141</v>
      </c>
      <c r="B2004" s="280">
        <v>0.16</v>
      </c>
      <c r="C2004" s="280">
        <v>0.03</v>
      </c>
      <c r="D2004" s="280">
        <v>15.49</v>
      </c>
      <c r="E2004" s="240">
        <v>64</v>
      </c>
      <c r="F2004" s="235" t="s">
        <v>244</v>
      </c>
      <c r="G2004" s="386">
        <v>222</v>
      </c>
      <c r="H2004" s="281">
        <v>20</v>
      </c>
      <c r="J2004" s="23">
        <f>H2004*J2020/H2020</f>
        <v>20</v>
      </c>
      <c r="L2004" s="290">
        <f t="shared" si="315"/>
        <v>5</v>
      </c>
      <c r="M2004" s="287">
        <f t="shared" si="310"/>
        <v>5</v>
      </c>
      <c r="N2004" s="287" t="str">
        <f t="shared" si="316"/>
        <v>Чай с сахаром с лимоном 200/15/7</v>
      </c>
    </row>
    <row r="2005" spans="1:14" ht="11.5" customHeight="1" x14ac:dyDescent="0.35">
      <c r="A2005" s="185" t="s">
        <v>235</v>
      </c>
      <c r="B2005" s="285">
        <v>3.95</v>
      </c>
      <c r="C2005" s="285">
        <v>0.5</v>
      </c>
      <c r="D2005" s="285">
        <v>24.15</v>
      </c>
      <c r="E2005" s="191">
        <v>118</v>
      </c>
      <c r="F2005" s="173" t="s">
        <v>148</v>
      </c>
      <c r="G2005" s="337">
        <v>50</v>
      </c>
      <c r="H2005" s="281">
        <v>3</v>
      </c>
      <c r="J2005" s="23">
        <f>H2005*J2020/H2020</f>
        <v>3.0000000000000004</v>
      </c>
      <c r="L2005" s="290">
        <f t="shared" si="315"/>
        <v>5</v>
      </c>
      <c r="M2005" s="287">
        <f t="shared" si="310"/>
        <v>5</v>
      </c>
      <c r="N2005" s="287" t="str">
        <f t="shared" si="316"/>
        <v>Батон витаминизированный</v>
      </c>
    </row>
    <row r="2006" spans="1:14" s="1" customFormat="1" ht="11.5" hidden="1" customHeight="1" x14ac:dyDescent="0.35">
      <c r="A2006" s="47"/>
      <c r="B2006" s="44"/>
      <c r="C2006" s="44"/>
      <c r="D2006" s="44"/>
      <c r="E2006" s="43"/>
      <c r="F2006" s="45"/>
      <c r="G2006" s="147"/>
      <c r="H2006" s="22"/>
      <c r="J2006" s="23">
        <f>H2006*J2020/H2020</f>
        <v>0</v>
      </c>
      <c r="L2006" s="41">
        <f t="shared" si="315"/>
        <v>5</v>
      </c>
      <c r="M2006" s="39">
        <f t="shared" si="310"/>
        <v>5</v>
      </c>
      <c r="N2006" s="39">
        <f t="shared" si="316"/>
        <v>0</v>
      </c>
    </row>
    <row r="2007" spans="1:14" s="1" customFormat="1" ht="11.5" hidden="1" customHeight="1" x14ac:dyDescent="0.35">
      <c r="A2007" s="17"/>
      <c r="B2007" s="18"/>
      <c r="C2007" s="18"/>
      <c r="D2007" s="18"/>
      <c r="E2007" s="17"/>
      <c r="F2007" s="20"/>
      <c r="G2007" s="149"/>
      <c r="H2007" s="22"/>
      <c r="J2007" s="23">
        <f>H2007*J2020/H2020</f>
        <v>0</v>
      </c>
      <c r="L2007" s="41">
        <f t="shared" si="315"/>
        <v>5</v>
      </c>
      <c r="M2007" s="39">
        <f t="shared" si="310"/>
        <v>5</v>
      </c>
      <c r="N2007" s="39">
        <f t="shared" si="316"/>
        <v>0</v>
      </c>
    </row>
    <row r="2008" spans="1:14" s="1" customFormat="1" ht="11.5" hidden="1" customHeight="1" x14ac:dyDescent="0.35">
      <c r="A2008" s="17"/>
      <c r="B2008" s="18"/>
      <c r="C2008" s="18"/>
      <c r="D2008" s="18"/>
      <c r="E2008" s="17"/>
      <c r="F2008" s="20"/>
      <c r="G2008" s="150"/>
      <c r="H2008" s="22"/>
      <c r="J2008" s="23">
        <f>H2008*J2020/H2020</f>
        <v>0</v>
      </c>
      <c r="L2008" s="41">
        <f t="shared" si="315"/>
        <v>5</v>
      </c>
      <c r="M2008" s="39">
        <f t="shared" si="310"/>
        <v>5</v>
      </c>
      <c r="N2008" s="39">
        <f t="shared" si="316"/>
        <v>0</v>
      </c>
    </row>
    <row r="2009" spans="1:14" s="1" customFormat="1" ht="11.5" hidden="1" customHeight="1" x14ac:dyDescent="0.35">
      <c r="A2009" s="19"/>
      <c r="B2009" s="18"/>
      <c r="C2009" s="18"/>
      <c r="D2009" s="18"/>
      <c r="E2009" s="17"/>
      <c r="F2009" s="20"/>
      <c r="G2009" s="149"/>
      <c r="H2009" s="22"/>
      <c r="J2009" s="23">
        <f>H2009*J2020/H2020</f>
        <v>0</v>
      </c>
      <c r="L2009" s="41">
        <f t="shared" si="315"/>
        <v>5</v>
      </c>
      <c r="M2009" s="39">
        <f t="shared" si="310"/>
        <v>5</v>
      </c>
      <c r="N2009" s="39">
        <f t="shared" si="316"/>
        <v>0</v>
      </c>
    </row>
    <row r="2010" spans="1:14" s="1" customFormat="1" ht="11.5" hidden="1" customHeight="1" x14ac:dyDescent="0.35">
      <c r="A2010" s="19"/>
      <c r="B2010" s="25"/>
      <c r="C2010" s="25"/>
      <c r="D2010" s="25"/>
      <c r="E2010" s="26"/>
      <c r="F2010" s="27"/>
      <c r="G2010" s="142"/>
      <c r="H2010" s="22"/>
      <c r="J2010" s="23">
        <f>H2010*J2020/H2020</f>
        <v>0</v>
      </c>
      <c r="L2010" s="41">
        <f t="shared" si="315"/>
        <v>5</v>
      </c>
      <c r="M2010" s="39">
        <f t="shared" si="310"/>
        <v>5</v>
      </c>
      <c r="N2010" s="39">
        <f t="shared" si="316"/>
        <v>0</v>
      </c>
    </row>
    <row r="2011" spans="1:14" s="1" customFormat="1" ht="11.5" hidden="1" customHeight="1" x14ac:dyDescent="0.35">
      <c r="A2011" s="17"/>
      <c r="B2011" s="18"/>
      <c r="C2011" s="18"/>
      <c r="D2011" s="18"/>
      <c r="E2011" s="17"/>
      <c r="F2011" s="20"/>
      <c r="G2011" s="149"/>
      <c r="H2011" s="22"/>
      <c r="J2011" s="23">
        <f>H2011*J2020/H2020</f>
        <v>0</v>
      </c>
      <c r="L2011" s="41">
        <f t="shared" si="315"/>
        <v>5</v>
      </c>
      <c r="M2011" s="39">
        <f t="shared" si="310"/>
        <v>5</v>
      </c>
      <c r="N2011" s="39">
        <f t="shared" si="316"/>
        <v>0</v>
      </c>
    </row>
    <row r="2012" spans="1:14" s="1" customFormat="1" ht="11.5" hidden="1" customHeight="1" x14ac:dyDescent="0.35">
      <c r="A2012" s="17"/>
      <c r="B2012" s="18"/>
      <c r="C2012" s="18"/>
      <c r="D2012" s="18"/>
      <c r="E2012" s="17"/>
      <c r="F2012" s="20"/>
      <c r="G2012" s="24"/>
      <c r="H2012" s="22"/>
      <c r="J2012" s="23">
        <f>H2012*J2020/H2020</f>
        <v>0</v>
      </c>
      <c r="L2012" s="41">
        <f t="shared" si="315"/>
        <v>5</v>
      </c>
      <c r="M2012" s="39">
        <f t="shared" si="310"/>
        <v>5</v>
      </c>
      <c r="N2012" s="39">
        <f t="shared" si="316"/>
        <v>0</v>
      </c>
    </row>
    <row r="2013" spans="1:14" s="1" customFormat="1" ht="11.5" hidden="1" customHeight="1" x14ac:dyDescent="0.35">
      <c r="A2013" s="17"/>
      <c r="B2013" s="18"/>
      <c r="C2013" s="18"/>
      <c r="D2013" s="18"/>
      <c r="E2013" s="17"/>
      <c r="F2013" s="20"/>
      <c r="G2013" s="24"/>
      <c r="H2013" s="22"/>
      <c r="J2013" s="23">
        <f>H2013*J2020/H2020</f>
        <v>0</v>
      </c>
      <c r="L2013" s="41">
        <f t="shared" si="315"/>
        <v>5</v>
      </c>
      <c r="M2013" s="39">
        <f t="shared" si="310"/>
        <v>5</v>
      </c>
      <c r="N2013" s="39">
        <f t="shared" si="316"/>
        <v>0</v>
      </c>
    </row>
    <row r="2014" spans="1:14" s="1" customFormat="1" ht="11.5" hidden="1" customHeight="1" x14ac:dyDescent="0.35">
      <c r="A2014" s="19"/>
      <c r="B2014" s="18"/>
      <c r="C2014" s="18"/>
      <c r="D2014" s="18"/>
      <c r="E2014" s="17"/>
      <c r="F2014" s="20"/>
      <c r="G2014" s="21"/>
      <c r="H2014" s="22"/>
      <c r="J2014" s="23">
        <f>H2014*J2020/H2020</f>
        <v>0</v>
      </c>
      <c r="L2014" s="41">
        <f t="shared" si="315"/>
        <v>5</v>
      </c>
      <c r="M2014" s="39">
        <f t="shared" si="310"/>
        <v>5</v>
      </c>
      <c r="N2014" s="39">
        <f t="shared" si="316"/>
        <v>0</v>
      </c>
    </row>
    <row r="2015" spans="1:14" s="1" customFormat="1" ht="11.5" hidden="1" customHeight="1" x14ac:dyDescent="0.25">
      <c r="A2015" s="17"/>
      <c r="B2015" s="18"/>
      <c r="C2015" s="18"/>
      <c r="D2015" s="18"/>
      <c r="E2015" s="17"/>
      <c r="F2015" s="28"/>
      <c r="G2015" s="21"/>
      <c r="H2015" s="22"/>
      <c r="J2015" s="23">
        <f>H2015*J2020/H2020</f>
        <v>0</v>
      </c>
      <c r="L2015" s="41">
        <f t="shared" si="315"/>
        <v>5</v>
      </c>
      <c r="M2015" s="39">
        <f t="shared" si="310"/>
        <v>5</v>
      </c>
      <c r="N2015" s="39">
        <f t="shared" si="316"/>
        <v>0</v>
      </c>
    </row>
    <row r="2016" spans="1:14" s="1" customFormat="1" ht="11.5" hidden="1" customHeight="1" x14ac:dyDescent="0.35">
      <c r="A2016" s="19"/>
      <c r="B2016" s="18"/>
      <c r="C2016" s="18"/>
      <c r="D2016" s="18"/>
      <c r="E2016" s="17"/>
      <c r="F2016" s="20"/>
      <c r="G2016" s="21"/>
      <c r="H2016" s="22"/>
      <c r="J2016" s="23">
        <f>H2016*J2020/H2020</f>
        <v>0</v>
      </c>
      <c r="L2016" s="41">
        <f t="shared" si="315"/>
        <v>5</v>
      </c>
      <c r="M2016" s="39">
        <f t="shared" si="310"/>
        <v>5</v>
      </c>
      <c r="N2016" s="39">
        <f t="shared" si="316"/>
        <v>0</v>
      </c>
    </row>
    <row r="2017" spans="1:14" s="1" customFormat="1" ht="11.5" hidden="1" customHeight="1" x14ac:dyDescent="0.25">
      <c r="A2017" s="17"/>
      <c r="B2017" s="18"/>
      <c r="C2017" s="18"/>
      <c r="D2017" s="18"/>
      <c r="E2017" s="17"/>
      <c r="F2017" s="28"/>
      <c r="G2017" s="21"/>
      <c r="H2017" s="22"/>
      <c r="J2017" s="23">
        <f>H2017*J2020/H2020</f>
        <v>0</v>
      </c>
      <c r="L2017" s="41">
        <f t="shared" si="315"/>
        <v>5</v>
      </c>
      <c r="M2017" s="39">
        <f t="shared" si="310"/>
        <v>5</v>
      </c>
      <c r="N2017" s="39">
        <f t="shared" si="316"/>
        <v>0</v>
      </c>
    </row>
    <row r="2018" spans="1:14" s="1" customFormat="1" ht="11.5" hidden="1" customHeight="1" x14ac:dyDescent="0.35">
      <c r="A2018" s="19"/>
      <c r="B2018" s="18"/>
      <c r="C2018" s="18"/>
      <c r="D2018" s="18"/>
      <c r="E2018" s="17"/>
      <c r="F2018" s="20"/>
      <c r="G2018" s="21"/>
      <c r="H2018" s="22"/>
      <c r="J2018" s="23">
        <f>H2018*J2020/H2020</f>
        <v>0</v>
      </c>
      <c r="L2018" s="41">
        <f t="shared" si="315"/>
        <v>5</v>
      </c>
      <c r="M2018" s="39">
        <f t="shared" si="310"/>
        <v>5</v>
      </c>
      <c r="N2018" s="39">
        <f t="shared" si="316"/>
        <v>0</v>
      </c>
    </row>
    <row r="2019" spans="1:14" s="1" customFormat="1" ht="11.5" hidden="1" customHeight="1" x14ac:dyDescent="0.35">
      <c r="A2019" s="19"/>
      <c r="B2019" s="18"/>
      <c r="C2019" s="18"/>
      <c r="D2019" s="18"/>
      <c r="E2019" s="17"/>
      <c r="F2019" s="20"/>
      <c r="G2019" s="21"/>
      <c r="H2019" s="22"/>
      <c r="J2019" s="23">
        <f>H2019*J2020/H2020</f>
        <v>0</v>
      </c>
      <c r="L2019" s="41">
        <f t="shared" si="315"/>
        <v>5</v>
      </c>
      <c r="M2019" s="39">
        <f t="shared" si="310"/>
        <v>5</v>
      </c>
      <c r="N2019" s="39">
        <f t="shared" si="316"/>
        <v>0</v>
      </c>
    </row>
    <row r="2020" spans="1:14" ht="11.5" customHeight="1" x14ac:dyDescent="0.35">
      <c r="A2020" s="291"/>
      <c r="B2020" s="292">
        <f>SUBTOTAL(9,B2002:B2019)</f>
        <v>28.709999999999997</v>
      </c>
      <c r="C2020" s="292">
        <f t="shared" ref="C2020:E2020" si="317">SUBTOTAL(9,C2002:C2019)</f>
        <v>20.99</v>
      </c>
      <c r="D2020" s="292">
        <f t="shared" si="317"/>
        <v>82.22</v>
      </c>
      <c r="E2020" s="293">
        <f t="shared" si="317"/>
        <v>637</v>
      </c>
      <c r="F2020" s="294" t="s">
        <v>18</v>
      </c>
      <c r="G2020" s="295"/>
      <c r="H2020" s="296">
        <f>SUM(H2002:H2019)</f>
        <v>107.91</v>
      </c>
      <c r="J2020" s="32">
        <f>D1999</f>
        <v>107.91</v>
      </c>
      <c r="L2020" s="290">
        <f t="shared" si="315"/>
        <v>5</v>
      </c>
      <c r="M2020" s="287">
        <f t="shared" si="310"/>
        <v>5</v>
      </c>
      <c r="N2020" s="287">
        <v>1</v>
      </c>
    </row>
    <row r="2021" spans="1:14" ht="11.5" customHeight="1" x14ac:dyDescent="0.35">
      <c r="A2021" s="297"/>
      <c r="B2021" s="298"/>
      <c r="C2021" s="298"/>
      <c r="D2021" s="298"/>
      <c r="E2021" s="299"/>
      <c r="F2021" s="300"/>
      <c r="G2021" s="301"/>
      <c r="H2021" s="302"/>
      <c r="J2021" s="38"/>
      <c r="L2021" s="290">
        <f t="shared" si="315"/>
        <v>5</v>
      </c>
      <c r="M2021" s="287">
        <f t="shared" si="310"/>
        <v>5</v>
      </c>
      <c r="N2021" s="287">
        <v>1</v>
      </c>
    </row>
    <row r="2022" spans="1:14" ht="21" x14ac:dyDescent="0.35">
      <c r="A2022" s="275"/>
      <c r="B2022" s="275"/>
      <c r="C2022" s="275"/>
      <c r="D2022" s="443">
        <f>х!H$8</f>
        <v>126.38</v>
      </c>
      <c r="E2022" s="444"/>
      <c r="F2022" s="445" t="str">
        <f>х!I$8</f>
        <v>Завтрак 5-11 (льготное питание)</v>
      </c>
      <c r="G2022" s="446"/>
      <c r="H2022" s="446"/>
      <c r="I2022" s="270"/>
      <c r="J2022" s="13"/>
      <c r="K2022" s="13"/>
      <c r="L2022" s="289">
        <f>L1999+1</f>
        <v>6</v>
      </c>
      <c r="M2022" s="287">
        <f t="shared" si="310"/>
        <v>5</v>
      </c>
      <c r="N2022" s="287">
        <v>1</v>
      </c>
    </row>
    <row r="2023" spans="1:14" ht="11.5" customHeight="1" x14ac:dyDescent="0.35">
      <c r="A2023" s="437" t="s">
        <v>3</v>
      </c>
      <c r="B2023" s="438" t="s">
        <v>4</v>
      </c>
      <c r="C2023" s="438"/>
      <c r="D2023" s="438"/>
      <c r="E2023" s="439" t="s">
        <v>5</v>
      </c>
      <c r="F2023" s="440" t="s">
        <v>6</v>
      </c>
      <c r="G2023" s="441" t="s">
        <v>7</v>
      </c>
      <c r="H2023" s="442" t="s">
        <v>8</v>
      </c>
      <c r="L2023" s="290">
        <f>L2022</f>
        <v>6</v>
      </c>
      <c r="M2023" s="287">
        <f t="shared" si="310"/>
        <v>5</v>
      </c>
      <c r="N2023" s="287">
        <v>1</v>
      </c>
    </row>
    <row r="2024" spans="1:14" ht="11.5" customHeight="1" x14ac:dyDescent="0.35">
      <c r="A2024" s="437"/>
      <c r="B2024" s="277" t="s">
        <v>9</v>
      </c>
      <c r="C2024" s="278" t="s">
        <v>10</v>
      </c>
      <c r="D2024" s="278" t="s">
        <v>11</v>
      </c>
      <c r="E2024" s="439"/>
      <c r="F2024" s="440"/>
      <c r="G2024" s="441"/>
      <c r="H2024" s="442"/>
      <c r="L2024" s="290">
        <f t="shared" ref="L2024:L2044" si="318">L2023</f>
        <v>6</v>
      </c>
      <c r="M2024" s="287">
        <f t="shared" si="310"/>
        <v>5</v>
      </c>
      <c r="N2024" s="287">
        <v>1</v>
      </c>
    </row>
    <row r="2025" spans="1:14" ht="11.5" customHeight="1" x14ac:dyDescent="0.35">
      <c r="A2025" s="228" t="s">
        <v>238</v>
      </c>
      <c r="B2025" s="358">
        <v>0.4</v>
      </c>
      <c r="C2025" s="358">
        <v>0.4</v>
      </c>
      <c r="D2025" s="358">
        <v>9.8000000000000007</v>
      </c>
      <c r="E2025" s="238">
        <v>47</v>
      </c>
      <c r="F2025" s="359" t="s">
        <v>240</v>
      </c>
      <c r="G2025" s="206">
        <v>100</v>
      </c>
      <c r="H2025" s="281">
        <v>12</v>
      </c>
      <c r="J2025" s="23">
        <f>H2025*J2043/H2043</f>
        <v>12.000000000000002</v>
      </c>
      <c r="L2025" s="290">
        <f t="shared" si="318"/>
        <v>6</v>
      </c>
      <c r="M2025" s="287">
        <f t="shared" si="310"/>
        <v>5</v>
      </c>
      <c r="N2025" s="287" t="str">
        <f>F2025</f>
        <v>Яблоко</v>
      </c>
    </row>
    <row r="2026" spans="1:14" ht="11.5" customHeight="1" x14ac:dyDescent="0.35">
      <c r="A2026" s="338" t="s">
        <v>292</v>
      </c>
      <c r="B2026" s="51">
        <v>30.94</v>
      </c>
      <c r="C2026" s="51">
        <v>24.72</v>
      </c>
      <c r="D2026" s="51">
        <v>49.09</v>
      </c>
      <c r="E2026" s="50">
        <v>542</v>
      </c>
      <c r="F2026" s="268" t="s">
        <v>294</v>
      </c>
      <c r="G2026" s="148">
        <v>200</v>
      </c>
      <c r="H2026" s="281">
        <f>4.49+77.35+4.68+4.86</f>
        <v>91.379999999999981</v>
      </c>
      <c r="J2026" s="23">
        <f>H2026*J2043/H2043</f>
        <v>91.379999999999981</v>
      </c>
      <c r="L2026" s="290">
        <f t="shared" si="318"/>
        <v>6</v>
      </c>
      <c r="M2026" s="287">
        <f t="shared" si="310"/>
        <v>5</v>
      </c>
      <c r="N2026" s="287" t="str">
        <f t="shared" ref="N2026:N2042" si="319">F2026</f>
        <v>Запеканка из творога с молоком сгущенным 160/40 (СОШ_2018)</v>
      </c>
    </row>
    <row r="2027" spans="1:14" ht="11.5" customHeight="1" x14ac:dyDescent="0.35">
      <c r="A2027" s="234" t="s">
        <v>141</v>
      </c>
      <c r="B2027" s="280">
        <v>0.16</v>
      </c>
      <c r="C2027" s="280">
        <v>0.03</v>
      </c>
      <c r="D2027" s="280">
        <v>15.49</v>
      </c>
      <c r="E2027" s="240">
        <v>64</v>
      </c>
      <c r="F2027" s="235" t="s">
        <v>244</v>
      </c>
      <c r="G2027" s="386">
        <v>222</v>
      </c>
      <c r="H2027" s="281">
        <v>20</v>
      </c>
      <c r="J2027" s="23">
        <f>H2027*J2043/H2043</f>
        <v>20.000000000000004</v>
      </c>
      <c r="L2027" s="290">
        <f t="shared" si="318"/>
        <v>6</v>
      </c>
      <c r="M2027" s="287">
        <f t="shared" si="310"/>
        <v>5</v>
      </c>
      <c r="N2027" s="287" t="str">
        <f t="shared" si="319"/>
        <v>Чай с сахаром с лимоном 200/15/7</v>
      </c>
    </row>
    <row r="2028" spans="1:14" ht="11.5" customHeight="1" x14ac:dyDescent="0.35">
      <c r="A2028" s="185" t="s">
        <v>235</v>
      </c>
      <c r="B2028" s="285">
        <v>3.95</v>
      </c>
      <c r="C2028" s="285">
        <v>0.5</v>
      </c>
      <c r="D2028" s="285">
        <v>24.15</v>
      </c>
      <c r="E2028" s="191">
        <v>118</v>
      </c>
      <c r="F2028" s="173" t="s">
        <v>148</v>
      </c>
      <c r="G2028" s="337">
        <v>50</v>
      </c>
      <c r="H2028" s="281">
        <v>3</v>
      </c>
      <c r="J2028" s="23">
        <f>H2028*J2043/H2043</f>
        <v>3.0000000000000004</v>
      </c>
      <c r="L2028" s="290">
        <f t="shared" si="318"/>
        <v>6</v>
      </c>
      <c r="M2028" s="287">
        <f t="shared" si="310"/>
        <v>5</v>
      </c>
      <c r="N2028" s="287" t="str">
        <f t="shared" si="319"/>
        <v>Батон витаминизированный</v>
      </c>
    </row>
    <row r="2029" spans="1:14" s="1" customFormat="1" ht="11.5" hidden="1" customHeight="1" x14ac:dyDescent="0.35">
      <c r="A2029" s="47"/>
      <c r="B2029" s="44"/>
      <c r="C2029" s="44"/>
      <c r="D2029" s="44"/>
      <c r="E2029" s="43"/>
      <c r="F2029" s="45"/>
      <c r="G2029" s="147"/>
      <c r="H2029" s="22"/>
      <c r="J2029" s="23">
        <f>H2029*J2043/H2043</f>
        <v>0</v>
      </c>
      <c r="L2029" s="41">
        <f t="shared" si="318"/>
        <v>6</v>
      </c>
      <c r="M2029" s="39">
        <f t="shared" si="310"/>
        <v>5</v>
      </c>
      <c r="N2029" s="39">
        <f t="shared" si="319"/>
        <v>0</v>
      </c>
    </row>
    <row r="2030" spans="1:14" s="1" customFormat="1" ht="11.5" hidden="1" customHeight="1" x14ac:dyDescent="0.35">
      <c r="A2030" s="17"/>
      <c r="B2030" s="18"/>
      <c r="C2030" s="18"/>
      <c r="D2030" s="18"/>
      <c r="E2030" s="17"/>
      <c r="F2030" s="20"/>
      <c r="G2030" s="149"/>
      <c r="H2030" s="22"/>
      <c r="J2030" s="23">
        <f>H2030*J2043/H2043</f>
        <v>0</v>
      </c>
      <c r="L2030" s="41">
        <f t="shared" si="318"/>
        <v>6</v>
      </c>
      <c r="M2030" s="39">
        <f t="shared" si="310"/>
        <v>5</v>
      </c>
      <c r="N2030" s="39">
        <f t="shared" si="319"/>
        <v>0</v>
      </c>
    </row>
    <row r="2031" spans="1:14" s="1" customFormat="1" ht="11.5" hidden="1" customHeight="1" x14ac:dyDescent="0.35">
      <c r="A2031" s="17"/>
      <c r="B2031" s="18"/>
      <c r="C2031" s="18"/>
      <c r="D2031" s="18"/>
      <c r="E2031" s="17"/>
      <c r="F2031" s="20"/>
      <c r="G2031" s="150"/>
      <c r="H2031" s="22"/>
      <c r="J2031" s="23">
        <f>H2031*J2043/H2043</f>
        <v>0</v>
      </c>
      <c r="L2031" s="41">
        <f t="shared" si="318"/>
        <v>6</v>
      </c>
      <c r="M2031" s="39">
        <f t="shared" si="310"/>
        <v>5</v>
      </c>
      <c r="N2031" s="39">
        <f t="shared" si="319"/>
        <v>0</v>
      </c>
    </row>
    <row r="2032" spans="1:14" s="1" customFormat="1" ht="11.5" hidden="1" customHeight="1" x14ac:dyDescent="0.35">
      <c r="A2032" s="19"/>
      <c r="B2032" s="18"/>
      <c r="C2032" s="18"/>
      <c r="D2032" s="18"/>
      <c r="E2032" s="17"/>
      <c r="F2032" s="20"/>
      <c r="G2032" s="149"/>
      <c r="H2032" s="22"/>
      <c r="J2032" s="23">
        <f>H2032*J2043/H2043</f>
        <v>0</v>
      </c>
      <c r="L2032" s="41">
        <f t="shared" si="318"/>
        <v>6</v>
      </c>
      <c r="M2032" s="39">
        <f t="shared" si="310"/>
        <v>5</v>
      </c>
      <c r="N2032" s="39">
        <f t="shared" si="319"/>
        <v>0</v>
      </c>
    </row>
    <row r="2033" spans="1:14" s="1" customFormat="1" ht="11.5" hidden="1" customHeight="1" x14ac:dyDescent="0.35">
      <c r="A2033" s="19"/>
      <c r="B2033" s="25"/>
      <c r="C2033" s="25"/>
      <c r="D2033" s="25"/>
      <c r="E2033" s="26"/>
      <c r="F2033" s="27"/>
      <c r="G2033" s="142"/>
      <c r="H2033" s="22"/>
      <c r="J2033" s="23">
        <f>H2033*J2043/H2043</f>
        <v>0</v>
      </c>
      <c r="L2033" s="41">
        <f t="shared" si="318"/>
        <v>6</v>
      </c>
      <c r="M2033" s="39">
        <f t="shared" si="310"/>
        <v>5</v>
      </c>
      <c r="N2033" s="39">
        <f t="shared" si="319"/>
        <v>0</v>
      </c>
    </row>
    <row r="2034" spans="1:14" s="1" customFormat="1" ht="11.5" hidden="1" customHeight="1" x14ac:dyDescent="0.35">
      <c r="A2034" s="17"/>
      <c r="B2034" s="18"/>
      <c r="C2034" s="18"/>
      <c r="D2034" s="18"/>
      <c r="E2034" s="17"/>
      <c r="F2034" s="20"/>
      <c r="G2034" s="149"/>
      <c r="H2034" s="22"/>
      <c r="J2034" s="23">
        <f>H2034*J2043/H2043</f>
        <v>0</v>
      </c>
      <c r="L2034" s="41">
        <f t="shared" si="318"/>
        <v>6</v>
      </c>
      <c r="M2034" s="39">
        <f t="shared" si="310"/>
        <v>5</v>
      </c>
      <c r="N2034" s="39">
        <f t="shared" si="319"/>
        <v>0</v>
      </c>
    </row>
    <row r="2035" spans="1:14" s="1" customFormat="1" ht="11.5" hidden="1" customHeight="1" x14ac:dyDescent="0.35">
      <c r="A2035" s="17"/>
      <c r="B2035" s="18"/>
      <c r="C2035" s="18"/>
      <c r="D2035" s="18"/>
      <c r="E2035" s="17"/>
      <c r="F2035" s="20"/>
      <c r="G2035" s="24"/>
      <c r="H2035" s="22"/>
      <c r="J2035" s="23">
        <f>H2035*J2043/H2043</f>
        <v>0</v>
      </c>
      <c r="L2035" s="41">
        <f t="shared" si="318"/>
        <v>6</v>
      </c>
      <c r="M2035" s="39">
        <f t="shared" si="310"/>
        <v>5</v>
      </c>
      <c r="N2035" s="39">
        <f t="shared" si="319"/>
        <v>0</v>
      </c>
    </row>
    <row r="2036" spans="1:14" s="1" customFormat="1" ht="11.5" hidden="1" customHeight="1" x14ac:dyDescent="0.35">
      <c r="A2036" s="17"/>
      <c r="B2036" s="18"/>
      <c r="C2036" s="18"/>
      <c r="D2036" s="18"/>
      <c r="E2036" s="17"/>
      <c r="F2036" s="20"/>
      <c r="G2036" s="24"/>
      <c r="H2036" s="22"/>
      <c r="J2036" s="23">
        <f>H2036*J2043/H2043</f>
        <v>0</v>
      </c>
      <c r="L2036" s="41">
        <f t="shared" si="318"/>
        <v>6</v>
      </c>
      <c r="M2036" s="39">
        <f t="shared" ref="M2036:M2099" si="320">M2035</f>
        <v>5</v>
      </c>
      <c r="N2036" s="39">
        <f t="shared" si="319"/>
        <v>0</v>
      </c>
    </row>
    <row r="2037" spans="1:14" s="1" customFormat="1" ht="11.5" hidden="1" customHeight="1" x14ac:dyDescent="0.35">
      <c r="A2037" s="19"/>
      <c r="B2037" s="18"/>
      <c r="C2037" s="18"/>
      <c r="D2037" s="18"/>
      <c r="E2037" s="17"/>
      <c r="F2037" s="20"/>
      <c r="G2037" s="21"/>
      <c r="H2037" s="22"/>
      <c r="J2037" s="23">
        <f>H2037*J2043/H2043</f>
        <v>0</v>
      </c>
      <c r="L2037" s="41">
        <f t="shared" si="318"/>
        <v>6</v>
      </c>
      <c r="M2037" s="39">
        <f t="shared" si="320"/>
        <v>5</v>
      </c>
      <c r="N2037" s="39">
        <f t="shared" si="319"/>
        <v>0</v>
      </c>
    </row>
    <row r="2038" spans="1:14" s="1" customFormat="1" ht="11.5" hidden="1" customHeight="1" x14ac:dyDescent="0.25">
      <c r="A2038" s="17"/>
      <c r="B2038" s="18"/>
      <c r="C2038" s="18"/>
      <c r="D2038" s="18"/>
      <c r="E2038" s="17"/>
      <c r="F2038" s="28"/>
      <c r="G2038" s="21"/>
      <c r="H2038" s="22"/>
      <c r="J2038" s="23">
        <f>H2038*J2043/H2043</f>
        <v>0</v>
      </c>
      <c r="L2038" s="41">
        <f t="shared" si="318"/>
        <v>6</v>
      </c>
      <c r="M2038" s="39">
        <f t="shared" si="320"/>
        <v>5</v>
      </c>
      <c r="N2038" s="39">
        <f t="shared" si="319"/>
        <v>0</v>
      </c>
    </row>
    <row r="2039" spans="1:14" s="1" customFormat="1" ht="11.5" hidden="1" customHeight="1" x14ac:dyDescent="0.35">
      <c r="A2039" s="19"/>
      <c r="B2039" s="18"/>
      <c r="C2039" s="18"/>
      <c r="D2039" s="18"/>
      <c r="E2039" s="17"/>
      <c r="F2039" s="20"/>
      <c r="G2039" s="21"/>
      <c r="H2039" s="22"/>
      <c r="J2039" s="23">
        <f>H2039*J2043/H2043</f>
        <v>0</v>
      </c>
      <c r="L2039" s="41">
        <f t="shared" si="318"/>
        <v>6</v>
      </c>
      <c r="M2039" s="39">
        <f t="shared" si="320"/>
        <v>5</v>
      </c>
      <c r="N2039" s="39">
        <f t="shared" si="319"/>
        <v>0</v>
      </c>
    </row>
    <row r="2040" spans="1:14" s="1" customFormat="1" ht="11.5" hidden="1" customHeight="1" x14ac:dyDescent="0.25">
      <c r="A2040" s="17"/>
      <c r="B2040" s="18"/>
      <c r="C2040" s="18"/>
      <c r="D2040" s="18"/>
      <c r="E2040" s="17"/>
      <c r="F2040" s="28"/>
      <c r="G2040" s="21"/>
      <c r="H2040" s="22"/>
      <c r="J2040" s="23">
        <f>H2040*J2043/H2043</f>
        <v>0</v>
      </c>
      <c r="L2040" s="41">
        <f t="shared" si="318"/>
        <v>6</v>
      </c>
      <c r="M2040" s="39">
        <f t="shared" si="320"/>
        <v>5</v>
      </c>
      <c r="N2040" s="39">
        <f t="shared" si="319"/>
        <v>0</v>
      </c>
    </row>
    <row r="2041" spans="1:14" s="1" customFormat="1" ht="11.5" hidden="1" customHeight="1" x14ac:dyDescent="0.35">
      <c r="A2041" s="19"/>
      <c r="B2041" s="18"/>
      <c r="C2041" s="18"/>
      <c r="D2041" s="18"/>
      <c r="E2041" s="17"/>
      <c r="F2041" s="20"/>
      <c r="G2041" s="21"/>
      <c r="H2041" s="22"/>
      <c r="J2041" s="23">
        <f>H2041*J2043/H2043</f>
        <v>0</v>
      </c>
      <c r="L2041" s="41">
        <f t="shared" si="318"/>
        <v>6</v>
      </c>
      <c r="M2041" s="39">
        <f t="shared" si="320"/>
        <v>5</v>
      </c>
      <c r="N2041" s="39">
        <f t="shared" si="319"/>
        <v>0</v>
      </c>
    </row>
    <row r="2042" spans="1:14" s="1" customFormat="1" ht="11.5" hidden="1" customHeight="1" x14ac:dyDescent="0.35">
      <c r="A2042" s="19"/>
      <c r="B2042" s="18"/>
      <c r="C2042" s="18"/>
      <c r="D2042" s="18"/>
      <c r="E2042" s="17"/>
      <c r="F2042" s="20"/>
      <c r="G2042" s="21"/>
      <c r="H2042" s="22"/>
      <c r="J2042" s="23">
        <f>H2042*J2043/H2043</f>
        <v>0</v>
      </c>
      <c r="L2042" s="41">
        <f t="shared" si="318"/>
        <v>6</v>
      </c>
      <c r="M2042" s="39">
        <f t="shared" si="320"/>
        <v>5</v>
      </c>
      <c r="N2042" s="39">
        <f t="shared" si="319"/>
        <v>0</v>
      </c>
    </row>
    <row r="2043" spans="1:14" ht="11.5" customHeight="1" x14ac:dyDescent="0.35">
      <c r="A2043" s="291"/>
      <c r="B2043" s="292">
        <f>SUBTOTAL(9,B2025:B2042)</f>
        <v>35.450000000000003</v>
      </c>
      <c r="C2043" s="292">
        <f t="shared" ref="C2043:E2043" si="321">SUBTOTAL(9,C2025:C2042)</f>
        <v>25.65</v>
      </c>
      <c r="D2043" s="292">
        <f t="shared" si="321"/>
        <v>98.53</v>
      </c>
      <c r="E2043" s="293">
        <f t="shared" si="321"/>
        <v>771</v>
      </c>
      <c r="F2043" s="294" t="s">
        <v>18</v>
      </c>
      <c r="G2043" s="382"/>
      <c r="H2043" s="334">
        <f>SUM(H2025:H2042)</f>
        <v>126.37999999999998</v>
      </c>
      <c r="J2043" s="32">
        <f>D2022</f>
        <v>126.38</v>
      </c>
      <c r="L2043" s="290">
        <f t="shared" si="318"/>
        <v>6</v>
      </c>
      <c r="M2043" s="287">
        <f t="shared" si="320"/>
        <v>5</v>
      </c>
      <c r="N2043" s="287">
        <v>1</v>
      </c>
    </row>
    <row r="2044" spans="1:14" ht="11.5" customHeight="1" x14ac:dyDescent="0.35">
      <c r="A2044" s="297"/>
      <c r="B2044" s="298"/>
      <c r="C2044" s="298"/>
      <c r="D2044" s="298"/>
      <c r="E2044" s="299"/>
      <c r="F2044" s="300"/>
      <c r="G2044" s="301"/>
      <c r="H2044" s="302"/>
      <c r="J2044" s="38"/>
      <c r="L2044" s="290">
        <f t="shared" si="318"/>
        <v>6</v>
      </c>
      <c r="M2044" s="287">
        <f t="shared" si="320"/>
        <v>5</v>
      </c>
      <c r="N2044" s="287">
        <v>1</v>
      </c>
    </row>
    <row r="2045" spans="1:14" ht="21" hidden="1" x14ac:dyDescent="0.35">
      <c r="A2045" s="275"/>
      <c r="B2045" s="275"/>
      <c r="C2045" s="275"/>
      <c r="D2045" s="443">
        <f>х!H$9</f>
        <v>86</v>
      </c>
      <c r="E2045" s="444"/>
      <c r="F2045" s="445" t="str">
        <f>х!I$9</f>
        <v>Абонемент платного питания №1 (Завтрак 1-4)</v>
      </c>
      <c r="G2045" s="446"/>
      <c r="H2045" s="446"/>
      <c r="I2045" s="270"/>
      <c r="J2045" s="13"/>
      <c r="K2045" s="13"/>
      <c r="L2045" s="289">
        <f>L2022+1</f>
        <v>7</v>
      </c>
      <c r="M2045" s="287">
        <f t="shared" si="320"/>
        <v>5</v>
      </c>
      <c r="N2045" s="287">
        <v>1</v>
      </c>
    </row>
    <row r="2046" spans="1:14" ht="11.5" hidden="1" customHeight="1" x14ac:dyDescent="0.35">
      <c r="A2046" s="437" t="s">
        <v>3</v>
      </c>
      <c r="B2046" s="438" t="s">
        <v>4</v>
      </c>
      <c r="C2046" s="438"/>
      <c r="D2046" s="438"/>
      <c r="E2046" s="439" t="s">
        <v>5</v>
      </c>
      <c r="F2046" s="440" t="s">
        <v>6</v>
      </c>
      <c r="G2046" s="455" t="s">
        <v>7</v>
      </c>
      <c r="H2046" s="442" t="s">
        <v>8</v>
      </c>
      <c r="L2046" s="290">
        <f>L2045</f>
        <v>7</v>
      </c>
      <c r="M2046" s="287">
        <f t="shared" si="320"/>
        <v>5</v>
      </c>
      <c r="N2046" s="287">
        <v>1</v>
      </c>
    </row>
    <row r="2047" spans="1:14" ht="11.5" hidden="1" customHeight="1" x14ac:dyDescent="0.35">
      <c r="A2047" s="437"/>
      <c r="B2047" s="277" t="s">
        <v>9</v>
      </c>
      <c r="C2047" s="278" t="s">
        <v>10</v>
      </c>
      <c r="D2047" s="278" t="s">
        <v>11</v>
      </c>
      <c r="E2047" s="439"/>
      <c r="F2047" s="440"/>
      <c r="G2047" s="455"/>
      <c r="H2047" s="442"/>
      <c r="L2047" s="290">
        <f t="shared" ref="L2047:L2067" si="322">L2046</f>
        <v>7</v>
      </c>
      <c r="M2047" s="287">
        <f t="shared" si="320"/>
        <v>5</v>
      </c>
      <c r="N2047" s="287">
        <v>1</v>
      </c>
    </row>
    <row r="2048" spans="1:14" ht="11.5" hidden="1" customHeight="1" x14ac:dyDescent="0.35">
      <c r="A2048" s="50">
        <v>22</v>
      </c>
      <c r="B2048" s="51">
        <v>0.05</v>
      </c>
      <c r="C2048" s="51">
        <v>8.25</v>
      </c>
      <c r="D2048" s="51">
        <v>0.08</v>
      </c>
      <c r="E2048" s="50">
        <v>75</v>
      </c>
      <c r="F2048" s="52" t="s">
        <v>187</v>
      </c>
      <c r="G2048" s="147">
        <v>10</v>
      </c>
      <c r="H2048" s="449">
        <f>D2045</f>
        <v>86</v>
      </c>
      <c r="J2048" s="23" t="e">
        <f>H2048*J2066/H2066</f>
        <v>#DIV/0!</v>
      </c>
      <c r="L2048" s="290">
        <f t="shared" si="322"/>
        <v>7</v>
      </c>
      <c r="M2048" s="287">
        <f t="shared" si="320"/>
        <v>5</v>
      </c>
      <c r="N2048" s="287" t="str">
        <f>F2048</f>
        <v>Масло сливочное</v>
      </c>
    </row>
    <row r="2049" spans="1:14" ht="11.5" hidden="1" customHeight="1" x14ac:dyDescent="0.2">
      <c r="A2049" s="339" t="s">
        <v>372</v>
      </c>
      <c r="B2049" s="340">
        <v>14.86</v>
      </c>
      <c r="C2049" s="340">
        <v>11.79</v>
      </c>
      <c r="D2049" s="340">
        <v>20.94</v>
      </c>
      <c r="E2049" s="341">
        <v>249</v>
      </c>
      <c r="F2049" s="249" t="s">
        <v>371</v>
      </c>
      <c r="G2049" s="410">
        <v>90</v>
      </c>
      <c r="H2049" s="450"/>
      <c r="J2049" s="23" t="e">
        <f>H2049*J2066/H2066</f>
        <v>#DIV/0!</v>
      </c>
      <c r="L2049" s="290">
        <f t="shared" si="322"/>
        <v>7</v>
      </c>
      <c r="M2049" s="287">
        <f t="shared" si="320"/>
        <v>5</v>
      </c>
      <c r="N2049" s="287" t="str">
        <f t="shared" ref="N2049:N2065" si="323">F2049</f>
        <v>Запеканка из творога со сгущённым молоком 75/15</v>
      </c>
    </row>
    <row r="2050" spans="1:14" ht="11.5" hidden="1" customHeight="1" x14ac:dyDescent="0.35">
      <c r="A2050" s="50">
        <v>629</v>
      </c>
      <c r="B2050" s="51">
        <v>0.16</v>
      </c>
      <c r="C2050" s="51">
        <v>0.03</v>
      </c>
      <c r="D2050" s="51">
        <v>15.49</v>
      </c>
      <c r="E2050" s="50">
        <v>64</v>
      </c>
      <c r="F2050" s="52" t="s">
        <v>244</v>
      </c>
      <c r="G2050" s="148">
        <v>222</v>
      </c>
      <c r="H2050" s="450"/>
      <c r="J2050" s="23" t="e">
        <f>H2050*J2066/H2066</f>
        <v>#DIV/0!</v>
      </c>
      <c r="L2050" s="290">
        <f t="shared" si="322"/>
        <v>7</v>
      </c>
      <c r="M2050" s="287">
        <f t="shared" si="320"/>
        <v>5</v>
      </c>
      <c r="N2050" s="287" t="str">
        <f t="shared" si="323"/>
        <v>Чай с сахаром с лимоном 200/15/7</v>
      </c>
    </row>
    <row r="2051" spans="1:14" ht="11.5" hidden="1" customHeight="1" x14ac:dyDescent="0.35">
      <c r="A2051" s="54" t="s">
        <v>16</v>
      </c>
      <c r="B2051" s="51">
        <v>3.95</v>
      </c>
      <c r="C2051" s="51">
        <v>0.5</v>
      </c>
      <c r="D2051" s="51">
        <v>24.15</v>
      </c>
      <c r="E2051" s="50">
        <v>118</v>
      </c>
      <c r="F2051" s="52" t="s">
        <v>348</v>
      </c>
      <c r="G2051" s="147">
        <v>50</v>
      </c>
      <c r="H2051" s="450"/>
      <c r="J2051" s="23" t="e">
        <f>H2051*J2066/H2066</f>
        <v>#DIV/0!</v>
      </c>
      <c r="L2051" s="290">
        <f t="shared" si="322"/>
        <v>7</v>
      </c>
      <c r="M2051" s="287">
        <f t="shared" si="320"/>
        <v>5</v>
      </c>
      <c r="N2051" s="287" t="str">
        <f t="shared" si="323"/>
        <v>Батон витаминизированный 50</v>
      </c>
    </row>
    <row r="2052" spans="1:14" s="1" customFormat="1" ht="11.5" hidden="1" customHeight="1" x14ac:dyDescent="0.35">
      <c r="A2052" s="17"/>
      <c r="B2052" s="18"/>
      <c r="C2052" s="18"/>
      <c r="D2052" s="19"/>
      <c r="E2052" s="17"/>
      <c r="F2052" s="20"/>
      <c r="G2052" s="149"/>
      <c r="H2052" s="451"/>
      <c r="J2052" s="23" t="e">
        <f>H2052*J2066/H2066</f>
        <v>#DIV/0!</v>
      </c>
      <c r="L2052" s="41">
        <f t="shared" si="322"/>
        <v>7</v>
      </c>
      <c r="M2052" s="39">
        <f t="shared" si="320"/>
        <v>5</v>
      </c>
      <c r="N2052" s="39">
        <f t="shared" si="323"/>
        <v>0</v>
      </c>
    </row>
    <row r="2053" spans="1:14" s="1" customFormat="1" ht="11.5" hidden="1" customHeight="1" x14ac:dyDescent="0.35">
      <c r="A2053" s="17"/>
      <c r="B2053" s="18"/>
      <c r="C2053" s="18"/>
      <c r="D2053" s="18"/>
      <c r="E2053" s="17"/>
      <c r="F2053" s="20"/>
      <c r="G2053" s="149"/>
      <c r="H2053" s="451"/>
      <c r="J2053" s="23" t="e">
        <f>H2053*J2066/H2066</f>
        <v>#DIV/0!</v>
      </c>
      <c r="L2053" s="41">
        <f t="shared" si="322"/>
        <v>7</v>
      </c>
      <c r="M2053" s="39">
        <f t="shared" si="320"/>
        <v>5</v>
      </c>
      <c r="N2053" s="39">
        <f t="shared" si="323"/>
        <v>0</v>
      </c>
    </row>
    <row r="2054" spans="1:14" s="1" customFormat="1" ht="11.5" hidden="1" customHeight="1" x14ac:dyDescent="0.35">
      <c r="A2054" s="17"/>
      <c r="B2054" s="18"/>
      <c r="C2054" s="18"/>
      <c r="D2054" s="18"/>
      <c r="E2054" s="17"/>
      <c r="F2054" s="20"/>
      <c r="G2054" s="150"/>
      <c r="H2054" s="451"/>
      <c r="J2054" s="23" t="e">
        <f>H2054*J2066/H2066</f>
        <v>#DIV/0!</v>
      </c>
      <c r="L2054" s="41">
        <f t="shared" si="322"/>
        <v>7</v>
      </c>
      <c r="M2054" s="39">
        <f t="shared" si="320"/>
        <v>5</v>
      </c>
      <c r="N2054" s="39">
        <f t="shared" si="323"/>
        <v>0</v>
      </c>
    </row>
    <row r="2055" spans="1:14" s="1" customFormat="1" ht="11.5" hidden="1" customHeight="1" x14ac:dyDescent="0.35">
      <c r="A2055" s="19"/>
      <c r="B2055" s="18"/>
      <c r="C2055" s="18"/>
      <c r="D2055" s="18"/>
      <c r="E2055" s="17"/>
      <c r="F2055" s="20"/>
      <c r="G2055" s="149"/>
      <c r="H2055" s="451"/>
      <c r="J2055" s="23" t="e">
        <f>H2055*J2066/H2066</f>
        <v>#DIV/0!</v>
      </c>
      <c r="L2055" s="41">
        <f t="shared" si="322"/>
        <v>7</v>
      </c>
      <c r="M2055" s="39">
        <f t="shared" si="320"/>
        <v>5</v>
      </c>
      <c r="N2055" s="39">
        <f t="shared" si="323"/>
        <v>0</v>
      </c>
    </row>
    <row r="2056" spans="1:14" s="1" customFormat="1" ht="11.5" hidden="1" customHeight="1" x14ac:dyDescent="0.35">
      <c r="A2056" s="19"/>
      <c r="B2056" s="25"/>
      <c r="C2056" s="25"/>
      <c r="D2056" s="25"/>
      <c r="E2056" s="26"/>
      <c r="F2056" s="27"/>
      <c r="G2056" s="27"/>
      <c r="H2056" s="451"/>
      <c r="J2056" s="23" t="e">
        <f>H2056*J2066/H2066</f>
        <v>#DIV/0!</v>
      </c>
      <c r="L2056" s="41">
        <f t="shared" si="322"/>
        <v>7</v>
      </c>
      <c r="M2056" s="39">
        <f t="shared" si="320"/>
        <v>5</v>
      </c>
      <c r="N2056" s="39">
        <f t="shared" si="323"/>
        <v>0</v>
      </c>
    </row>
    <row r="2057" spans="1:14" s="1" customFormat="1" ht="11.5" hidden="1" customHeight="1" x14ac:dyDescent="0.35">
      <c r="A2057" s="17"/>
      <c r="B2057" s="18"/>
      <c r="C2057" s="18"/>
      <c r="D2057" s="18"/>
      <c r="E2057" s="17"/>
      <c r="F2057" s="20"/>
      <c r="G2057" s="21"/>
      <c r="H2057" s="451"/>
      <c r="J2057" s="23" t="e">
        <f>H2057*J2066/H2066</f>
        <v>#DIV/0!</v>
      </c>
      <c r="L2057" s="41">
        <f t="shared" si="322"/>
        <v>7</v>
      </c>
      <c r="M2057" s="39">
        <f t="shared" si="320"/>
        <v>5</v>
      </c>
      <c r="N2057" s="39">
        <f t="shared" si="323"/>
        <v>0</v>
      </c>
    </row>
    <row r="2058" spans="1:14" s="1" customFormat="1" ht="11.5" hidden="1" customHeight="1" x14ac:dyDescent="0.35">
      <c r="A2058" s="17"/>
      <c r="B2058" s="18"/>
      <c r="C2058" s="18"/>
      <c r="D2058" s="18"/>
      <c r="E2058" s="17"/>
      <c r="F2058" s="20"/>
      <c r="G2058" s="24"/>
      <c r="H2058" s="451"/>
      <c r="J2058" s="23" t="e">
        <f>H2058*J2066/H2066</f>
        <v>#DIV/0!</v>
      </c>
      <c r="L2058" s="41">
        <f t="shared" si="322"/>
        <v>7</v>
      </c>
      <c r="M2058" s="39">
        <f t="shared" si="320"/>
        <v>5</v>
      </c>
      <c r="N2058" s="39">
        <f t="shared" si="323"/>
        <v>0</v>
      </c>
    </row>
    <row r="2059" spans="1:14" s="1" customFormat="1" ht="11.5" hidden="1" customHeight="1" x14ac:dyDescent="0.35">
      <c r="A2059" s="17"/>
      <c r="B2059" s="18"/>
      <c r="C2059" s="18"/>
      <c r="D2059" s="18"/>
      <c r="E2059" s="17"/>
      <c r="F2059" s="20"/>
      <c r="G2059" s="24"/>
      <c r="H2059" s="451"/>
      <c r="J2059" s="23" t="e">
        <f>H2059*J2066/H2066</f>
        <v>#DIV/0!</v>
      </c>
      <c r="L2059" s="41">
        <f t="shared" si="322"/>
        <v>7</v>
      </c>
      <c r="M2059" s="39">
        <f t="shared" si="320"/>
        <v>5</v>
      </c>
      <c r="N2059" s="39">
        <f t="shared" si="323"/>
        <v>0</v>
      </c>
    </row>
    <row r="2060" spans="1:14" s="1" customFormat="1" ht="11.5" hidden="1" customHeight="1" x14ac:dyDescent="0.35">
      <c r="A2060" s="19"/>
      <c r="B2060" s="18"/>
      <c r="C2060" s="18"/>
      <c r="D2060" s="18"/>
      <c r="E2060" s="17"/>
      <c r="F2060" s="20"/>
      <c r="G2060" s="21"/>
      <c r="H2060" s="451"/>
      <c r="J2060" s="23" t="e">
        <f>H2060*J2066/H2066</f>
        <v>#DIV/0!</v>
      </c>
      <c r="L2060" s="41">
        <f t="shared" si="322"/>
        <v>7</v>
      </c>
      <c r="M2060" s="39">
        <f t="shared" si="320"/>
        <v>5</v>
      </c>
      <c r="N2060" s="39">
        <f t="shared" si="323"/>
        <v>0</v>
      </c>
    </row>
    <row r="2061" spans="1:14" s="1" customFormat="1" ht="11.5" hidden="1" customHeight="1" x14ac:dyDescent="0.25">
      <c r="A2061" s="17"/>
      <c r="B2061" s="18"/>
      <c r="C2061" s="18"/>
      <c r="D2061" s="18"/>
      <c r="E2061" s="17"/>
      <c r="F2061" s="28"/>
      <c r="G2061" s="21"/>
      <c r="H2061" s="451"/>
      <c r="J2061" s="23" t="e">
        <f>H2061*J2066/H2066</f>
        <v>#DIV/0!</v>
      </c>
      <c r="L2061" s="41">
        <f t="shared" si="322"/>
        <v>7</v>
      </c>
      <c r="M2061" s="39">
        <f t="shared" si="320"/>
        <v>5</v>
      </c>
      <c r="N2061" s="39">
        <f t="shared" si="323"/>
        <v>0</v>
      </c>
    </row>
    <row r="2062" spans="1:14" s="1" customFormat="1" ht="11.5" hidden="1" customHeight="1" x14ac:dyDescent="0.35">
      <c r="A2062" s="19"/>
      <c r="B2062" s="18"/>
      <c r="C2062" s="18"/>
      <c r="D2062" s="18"/>
      <c r="E2062" s="17"/>
      <c r="F2062" s="20"/>
      <c r="G2062" s="21"/>
      <c r="H2062" s="451"/>
      <c r="J2062" s="23" t="e">
        <f>H2062*J2066/H2066</f>
        <v>#DIV/0!</v>
      </c>
      <c r="L2062" s="41">
        <f t="shared" si="322"/>
        <v>7</v>
      </c>
      <c r="M2062" s="39">
        <f t="shared" si="320"/>
        <v>5</v>
      </c>
      <c r="N2062" s="39">
        <f t="shared" si="323"/>
        <v>0</v>
      </c>
    </row>
    <row r="2063" spans="1:14" s="1" customFormat="1" ht="11.5" hidden="1" customHeight="1" x14ac:dyDescent="0.25">
      <c r="A2063" s="17"/>
      <c r="B2063" s="18"/>
      <c r="C2063" s="18"/>
      <c r="D2063" s="18"/>
      <c r="E2063" s="17"/>
      <c r="F2063" s="28"/>
      <c r="G2063" s="21"/>
      <c r="H2063" s="451"/>
      <c r="J2063" s="23" t="e">
        <f>H2063*J2066/H2066</f>
        <v>#DIV/0!</v>
      </c>
      <c r="L2063" s="41">
        <f t="shared" si="322"/>
        <v>7</v>
      </c>
      <c r="M2063" s="39">
        <f t="shared" si="320"/>
        <v>5</v>
      </c>
      <c r="N2063" s="39">
        <f t="shared" si="323"/>
        <v>0</v>
      </c>
    </row>
    <row r="2064" spans="1:14" s="1" customFormat="1" ht="11.5" hidden="1" customHeight="1" x14ac:dyDescent="0.35">
      <c r="A2064" s="19"/>
      <c r="B2064" s="18"/>
      <c r="C2064" s="18"/>
      <c r="D2064" s="18"/>
      <c r="E2064" s="17"/>
      <c r="F2064" s="20"/>
      <c r="G2064" s="21"/>
      <c r="H2064" s="451"/>
      <c r="J2064" s="23" t="e">
        <f>H2064*J2066/H2066</f>
        <v>#DIV/0!</v>
      </c>
      <c r="L2064" s="41">
        <f t="shared" si="322"/>
        <v>7</v>
      </c>
      <c r="M2064" s="39">
        <f t="shared" si="320"/>
        <v>5</v>
      </c>
      <c r="N2064" s="39">
        <f t="shared" si="323"/>
        <v>0</v>
      </c>
    </row>
    <row r="2065" spans="1:14" s="1" customFormat="1" ht="11.5" hidden="1" customHeight="1" x14ac:dyDescent="0.35">
      <c r="A2065" s="19"/>
      <c r="B2065" s="18"/>
      <c r="C2065" s="18"/>
      <c r="D2065" s="18"/>
      <c r="E2065" s="17"/>
      <c r="F2065" s="20"/>
      <c r="G2065" s="21"/>
      <c r="H2065" s="451"/>
      <c r="J2065" s="23" t="e">
        <f>H2065*J2066/H2066</f>
        <v>#DIV/0!</v>
      </c>
      <c r="L2065" s="41">
        <f t="shared" si="322"/>
        <v>7</v>
      </c>
      <c r="M2065" s="39">
        <f t="shared" si="320"/>
        <v>5</v>
      </c>
      <c r="N2065" s="39">
        <f t="shared" si="323"/>
        <v>0</v>
      </c>
    </row>
    <row r="2066" spans="1:14" ht="11.5" hidden="1" customHeight="1" x14ac:dyDescent="0.35">
      <c r="A2066" s="291"/>
      <c r="B2066" s="292">
        <f>SUBTOTAL(9,B2048:B2065)</f>
        <v>0</v>
      </c>
      <c r="C2066" s="292">
        <f t="shared" ref="C2066:E2066" si="324">SUBTOTAL(9,C2048:C2065)</f>
        <v>0</v>
      </c>
      <c r="D2066" s="292">
        <f t="shared" si="324"/>
        <v>0</v>
      </c>
      <c r="E2066" s="293">
        <f t="shared" si="324"/>
        <v>0</v>
      </c>
      <c r="F2066" s="294" t="s">
        <v>18</v>
      </c>
      <c r="G2066" s="295"/>
      <c r="H2066" s="452"/>
      <c r="J2066" s="32">
        <f>D2045</f>
        <v>86</v>
      </c>
      <c r="L2066" s="290">
        <f t="shared" si="322"/>
        <v>7</v>
      </c>
      <c r="M2066" s="287">
        <f t="shared" si="320"/>
        <v>5</v>
      </c>
      <c r="N2066" s="287">
        <v>1</v>
      </c>
    </row>
    <row r="2067" spans="1:14" ht="6.75" hidden="1" customHeight="1" x14ac:dyDescent="0.35">
      <c r="A2067" s="297"/>
      <c r="B2067" s="298"/>
      <c r="C2067" s="298"/>
      <c r="D2067" s="298"/>
      <c r="E2067" s="299"/>
      <c r="F2067" s="300"/>
      <c r="G2067" s="301"/>
      <c r="H2067" s="302"/>
      <c r="J2067" s="38"/>
      <c r="L2067" s="290">
        <f t="shared" si="322"/>
        <v>7</v>
      </c>
      <c r="M2067" s="287">
        <f t="shared" si="320"/>
        <v>5</v>
      </c>
      <c r="N2067" s="287">
        <v>1</v>
      </c>
    </row>
    <row r="2068" spans="1:14" s="1" customFormat="1" ht="21" hidden="1" x14ac:dyDescent="0.35">
      <c r="A2068" s="14"/>
      <c r="B2068" s="14"/>
      <c r="C2068" s="14"/>
      <c r="D2068" s="427">
        <f>х!H$10</f>
        <v>88</v>
      </c>
      <c r="E2068" s="428"/>
      <c r="F2068" s="429" t="str">
        <f>х!I$10</f>
        <v>Абонемент платного питания №2 (Завтрак 5-11)</v>
      </c>
      <c r="G2068" s="430"/>
      <c r="H2068" s="430"/>
      <c r="I2068" s="13"/>
      <c r="J2068" s="13"/>
      <c r="K2068" s="13"/>
      <c r="L2068" s="40">
        <f>L2045+1</f>
        <v>8</v>
      </c>
      <c r="M2068" s="39">
        <f t="shared" si="320"/>
        <v>5</v>
      </c>
      <c r="N2068" s="39">
        <v>1</v>
      </c>
    </row>
    <row r="2069" spans="1:14" s="1" customFormat="1" ht="11.5" hidden="1" customHeight="1" x14ac:dyDescent="0.35">
      <c r="A2069" s="431" t="s">
        <v>3</v>
      </c>
      <c r="B2069" s="432" t="s">
        <v>4</v>
      </c>
      <c r="C2069" s="432"/>
      <c r="D2069" s="432"/>
      <c r="E2069" s="433" t="s">
        <v>5</v>
      </c>
      <c r="F2069" s="434" t="s">
        <v>6</v>
      </c>
      <c r="G2069" s="435" t="s">
        <v>7</v>
      </c>
      <c r="H2069" s="436" t="s">
        <v>8</v>
      </c>
      <c r="L2069" s="41">
        <f>L2068</f>
        <v>8</v>
      </c>
      <c r="M2069" s="39">
        <f t="shared" si="320"/>
        <v>5</v>
      </c>
      <c r="N2069" s="39">
        <v>1</v>
      </c>
    </row>
    <row r="2070" spans="1:14" s="1" customFormat="1" ht="11.5" hidden="1" customHeight="1" x14ac:dyDescent="0.35">
      <c r="A2070" s="431"/>
      <c r="B2070" s="15" t="s">
        <v>9</v>
      </c>
      <c r="C2070" s="16" t="s">
        <v>10</v>
      </c>
      <c r="D2070" s="16" t="s">
        <v>11</v>
      </c>
      <c r="E2070" s="433"/>
      <c r="F2070" s="434"/>
      <c r="G2070" s="435"/>
      <c r="H2070" s="436"/>
      <c r="L2070" s="41">
        <f t="shared" ref="L2070:L2090" si="325">L2069</f>
        <v>8</v>
      </c>
      <c r="M2070" s="39">
        <f t="shared" si="320"/>
        <v>5</v>
      </c>
      <c r="N2070" s="39">
        <v>1</v>
      </c>
    </row>
    <row r="2071" spans="1:14" s="1" customFormat="1" ht="11.5" hidden="1" customHeight="1" x14ac:dyDescent="0.35">
      <c r="A2071" s="50">
        <v>22</v>
      </c>
      <c r="B2071" s="51">
        <v>0.05</v>
      </c>
      <c r="C2071" s="51">
        <v>8.25</v>
      </c>
      <c r="D2071" s="51">
        <v>0.08</v>
      </c>
      <c r="E2071" s="50">
        <v>75</v>
      </c>
      <c r="F2071" s="52" t="s">
        <v>187</v>
      </c>
      <c r="G2071" s="49">
        <v>10</v>
      </c>
      <c r="H2071" s="453">
        <f>D2068</f>
        <v>88</v>
      </c>
      <c r="J2071" s="23" t="e">
        <f>H2071*J2089/H2089</f>
        <v>#DIV/0!</v>
      </c>
      <c r="L2071" s="41">
        <f t="shared" si="325"/>
        <v>8</v>
      </c>
      <c r="M2071" s="39">
        <f t="shared" si="320"/>
        <v>5</v>
      </c>
      <c r="N2071" s="39" t="str">
        <f>F2071</f>
        <v>Масло сливочное</v>
      </c>
    </row>
    <row r="2072" spans="1:14" s="1" customFormat="1" ht="11.5" hidden="1" customHeight="1" x14ac:dyDescent="0.35">
      <c r="A2072" s="236" t="s">
        <v>292</v>
      </c>
      <c r="B2072" s="113">
        <v>18.21</v>
      </c>
      <c r="C2072" s="113">
        <v>15.42</v>
      </c>
      <c r="D2072" s="113">
        <v>22.16</v>
      </c>
      <c r="E2072" s="217">
        <v>300</v>
      </c>
      <c r="F2072" s="237" t="s">
        <v>437</v>
      </c>
      <c r="G2072" s="53">
        <v>110</v>
      </c>
      <c r="H2072" s="451"/>
      <c r="J2072" s="23" t="e">
        <f>H2072*J2089/H2089</f>
        <v>#DIV/0!</v>
      </c>
      <c r="L2072" s="41">
        <f t="shared" si="325"/>
        <v>8</v>
      </c>
      <c r="M2072" s="39">
        <f t="shared" si="320"/>
        <v>5</v>
      </c>
      <c r="N2072" s="39" t="str">
        <f t="shared" ref="N2072:N2088" si="326">F2072</f>
        <v>Запеканка из творога с молоком сгущенным 100/10 (СОШ_2018)</v>
      </c>
    </row>
    <row r="2073" spans="1:14" s="1" customFormat="1" ht="11.5" hidden="1" customHeight="1" x14ac:dyDescent="0.35">
      <c r="A2073" s="50">
        <v>629</v>
      </c>
      <c r="B2073" s="51">
        <v>0.16</v>
      </c>
      <c r="C2073" s="51">
        <v>0.03</v>
      </c>
      <c r="D2073" s="51">
        <v>15.49</v>
      </c>
      <c r="E2073" s="50">
        <v>64</v>
      </c>
      <c r="F2073" s="52" t="s">
        <v>244</v>
      </c>
      <c r="G2073" s="53">
        <v>222</v>
      </c>
      <c r="H2073" s="451"/>
      <c r="J2073" s="23" t="e">
        <f>H2073*J2089/H2089</f>
        <v>#DIV/0!</v>
      </c>
      <c r="L2073" s="41">
        <f t="shared" si="325"/>
        <v>8</v>
      </c>
      <c r="M2073" s="39">
        <f t="shared" si="320"/>
        <v>5</v>
      </c>
      <c r="N2073" s="39" t="str">
        <f t="shared" si="326"/>
        <v>Чай с сахаром с лимоном 200/15/7</v>
      </c>
    </row>
    <row r="2074" spans="1:14" s="1" customFormat="1" ht="11.5" hidden="1" customHeight="1" x14ac:dyDescent="0.35">
      <c r="A2074" s="54" t="s">
        <v>16</v>
      </c>
      <c r="B2074" s="51">
        <v>3.95</v>
      </c>
      <c r="C2074" s="51">
        <v>0.5</v>
      </c>
      <c r="D2074" s="51">
        <v>24.15</v>
      </c>
      <c r="E2074" s="50">
        <v>118</v>
      </c>
      <c r="F2074" s="52" t="s">
        <v>348</v>
      </c>
      <c r="G2074" s="49">
        <v>50</v>
      </c>
      <c r="H2074" s="451"/>
      <c r="J2074" s="23" t="e">
        <f>H2074*J2089/H2089</f>
        <v>#DIV/0!</v>
      </c>
      <c r="L2074" s="41">
        <f t="shared" si="325"/>
        <v>8</v>
      </c>
      <c r="M2074" s="39">
        <f t="shared" si="320"/>
        <v>5</v>
      </c>
      <c r="N2074" s="39" t="str">
        <f t="shared" si="326"/>
        <v>Батон витаминизированный 50</v>
      </c>
    </row>
    <row r="2075" spans="1:14" s="1" customFormat="1" ht="11.5" hidden="1" customHeight="1" x14ac:dyDescent="0.35">
      <c r="A2075" s="17"/>
      <c r="B2075" s="18"/>
      <c r="C2075" s="18"/>
      <c r="D2075" s="19"/>
      <c r="E2075" s="17"/>
      <c r="F2075" s="20"/>
      <c r="G2075" s="149"/>
      <c r="H2075" s="451"/>
      <c r="J2075" s="23" t="e">
        <f>H2075*J2089/H2089</f>
        <v>#DIV/0!</v>
      </c>
      <c r="L2075" s="41">
        <f t="shared" si="325"/>
        <v>8</v>
      </c>
      <c r="M2075" s="39">
        <f t="shared" si="320"/>
        <v>5</v>
      </c>
      <c r="N2075" s="39">
        <f t="shared" si="326"/>
        <v>0</v>
      </c>
    </row>
    <row r="2076" spans="1:14" s="1" customFormat="1" ht="11.5" hidden="1" customHeight="1" x14ac:dyDescent="0.35">
      <c r="A2076" s="17"/>
      <c r="B2076" s="18"/>
      <c r="C2076" s="18"/>
      <c r="D2076" s="18"/>
      <c r="E2076" s="17"/>
      <c r="F2076" s="20"/>
      <c r="G2076" s="149"/>
      <c r="H2076" s="451"/>
      <c r="J2076" s="23" t="e">
        <f>H2076*J2089/H2089</f>
        <v>#DIV/0!</v>
      </c>
      <c r="L2076" s="41">
        <f t="shared" si="325"/>
        <v>8</v>
      </c>
      <c r="M2076" s="39">
        <f t="shared" si="320"/>
        <v>5</v>
      </c>
      <c r="N2076" s="39">
        <f t="shared" si="326"/>
        <v>0</v>
      </c>
    </row>
    <row r="2077" spans="1:14" s="1" customFormat="1" ht="11.5" hidden="1" customHeight="1" x14ac:dyDescent="0.35">
      <c r="A2077" s="17"/>
      <c r="B2077" s="18"/>
      <c r="C2077" s="18"/>
      <c r="D2077" s="18"/>
      <c r="E2077" s="17"/>
      <c r="F2077" s="20"/>
      <c r="G2077" s="24"/>
      <c r="H2077" s="451"/>
      <c r="J2077" s="23" t="e">
        <f>H2077*J2089/H2089</f>
        <v>#DIV/0!</v>
      </c>
      <c r="L2077" s="41">
        <f t="shared" si="325"/>
        <v>8</v>
      </c>
      <c r="M2077" s="39">
        <f t="shared" si="320"/>
        <v>5</v>
      </c>
      <c r="N2077" s="39">
        <f t="shared" si="326"/>
        <v>0</v>
      </c>
    </row>
    <row r="2078" spans="1:14" s="1" customFormat="1" ht="11.5" hidden="1" customHeight="1" x14ac:dyDescent="0.35">
      <c r="A2078" s="19"/>
      <c r="B2078" s="18"/>
      <c r="C2078" s="18"/>
      <c r="D2078" s="18"/>
      <c r="E2078" s="17"/>
      <c r="F2078" s="20"/>
      <c r="G2078" s="21"/>
      <c r="H2078" s="451"/>
      <c r="J2078" s="23" t="e">
        <f>H2078*J2089/H2089</f>
        <v>#DIV/0!</v>
      </c>
      <c r="L2078" s="41">
        <f t="shared" si="325"/>
        <v>8</v>
      </c>
      <c r="M2078" s="39">
        <f t="shared" si="320"/>
        <v>5</v>
      </c>
      <c r="N2078" s="39">
        <f t="shared" si="326"/>
        <v>0</v>
      </c>
    </row>
    <row r="2079" spans="1:14" s="1" customFormat="1" ht="11.5" hidden="1" customHeight="1" x14ac:dyDescent="0.35">
      <c r="A2079" s="19"/>
      <c r="B2079" s="25"/>
      <c r="C2079" s="25"/>
      <c r="D2079" s="25"/>
      <c r="E2079" s="26"/>
      <c r="F2079" s="27"/>
      <c r="G2079" s="27"/>
      <c r="H2079" s="451"/>
      <c r="J2079" s="23" t="e">
        <f>H2079*J2089/H2089</f>
        <v>#DIV/0!</v>
      </c>
      <c r="L2079" s="41">
        <f t="shared" si="325"/>
        <v>8</v>
      </c>
      <c r="M2079" s="39">
        <f t="shared" si="320"/>
        <v>5</v>
      </c>
      <c r="N2079" s="39">
        <f t="shared" si="326"/>
        <v>0</v>
      </c>
    </row>
    <row r="2080" spans="1:14" s="1" customFormat="1" ht="11.5" hidden="1" customHeight="1" x14ac:dyDescent="0.35">
      <c r="A2080" s="17"/>
      <c r="B2080" s="18"/>
      <c r="C2080" s="18"/>
      <c r="D2080" s="18"/>
      <c r="E2080" s="17"/>
      <c r="F2080" s="20"/>
      <c r="G2080" s="21"/>
      <c r="H2080" s="451"/>
      <c r="J2080" s="23" t="e">
        <f>H2080*J2089/H2089</f>
        <v>#DIV/0!</v>
      </c>
      <c r="L2080" s="41">
        <f t="shared" si="325"/>
        <v>8</v>
      </c>
      <c r="M2080" s="39">
        <f t="shared" si="320"/>
        <v>5</v>
      </c>
      <c r="N2080" s="39">
        <f t="shared" si="326"/>
        <v>0</v>
      </c>
    </row>
    <row r="2081" spans="1:14" s="1" customFormat="1" ht="11.5" hidden="1" customHeight="1" x14ac:dyDescent="0.35">
      <c r="A2081" s="17"/>
      <c r="B2081" s="18"/>
      <c r="C2081" s="18"/>
      <c r="D2081" s="18"/>
      <c r="E2081" s="17"/>
      <c r="F2081" s="20"/>
      <c r="G2081" s="24"/>
      <c r="H2081" s="451"/>
      <c r="J2081" s="23" t="e">
        <f>H2081*J2089/H2089</f>
        <v>#DIV/0!</v>
      </c>
      <c r="L2081" s="41">
        <f t="shared" si="325"/>
        <v>8</v>
      </c>
      <c r="M2081" s="39">
        <f t="shared" si="320"/>
        <v>5</v>
      </c>
      <c r="N2081" s="39">
        <f t="shared" si="326"/>
        <v>0</v>
      </c>
    </row>
    <row r="2082" spans="1:14" s="1" customFormat="1" ht="11.5" hidden="1" customHeight="1" x14ac:dyDescent="0.35">
      <c r="A2082" s="17"/>
      <c r="B2082" s="18"/>
      <c r="C2082" s="18"/>
      <c r="D2082" s="18"/>
      <c r="E2082" s="17"/>
      <c r="F2082" s="20"/>
      <c r="G2082" s="24"/>
      <c r="H2082" s="451"/>
      <c r="J2082" s="23" t="e">
        <f>H2082*J2089/H2089</f>
        <v>#DIV/0!</v>
      </c>
      <c r="L2082" s="41">
        <f t="shared" si="325"/>
        <v>8</v>
      </c>
      <c r="M2082" s="39">
        <f t="shared" si="320"/>
        <v>5</v>
      </c>
      <c r="N2082" s="39">
        <f t="shared" si="326"/>
        <v>0</v>
      </c>
    </row>
    <row r="2083" spans="1:14" s="1" customFormat="1" ht="11.5" hidden="1" customHeight="1" x14ac:dyDescent="0.35">
      <c r="A2083" s="19"/>
      <c r="B2083" s="18"/>
      <c r="C2083" s="18"/>
      <c r="D2083" s="18"/>
      <c r="E2083" s="17"/>
      <c r="F2083" s="20"/>
      <c r="G2083" s="21"/>
      <c r="H2083" s="451"/>
      <c r="J2083" s="23" t="e">
        <f>H2083*J2089/H2089</f>
        <v>#DIV/0!</v>
      </c>
      <c r="L2083" s="41">
        <f t="shared" si="325"/>
        <v>8</v>
      </c>
      <c r="M2083" s="39">
        <f t="shared" si="320"/>
        <v>5</v>
      </c>
      <c r="N2083" s="39">
        <f t="shared" si="326"/>
        <v>0</v>
      </c>
    </row>
    <row r="2084" spans="1:14" s="1" customFormat="1" ht="11.5" hidden="1" customHeight="1" x14ac:dyDescent="0.25">
      <c r="A2084" s="17"/>
      <c r="B2084" s="18"/>
      <c r="C2084" s="18"/>
      <c r="D2084" s="18"/>
      <c r="E2084" s="17"/>
      <c r="F2084" s="28"/>
      <c r="G2084" s="21"/>
      <c r="H2084" s="451"/>
      <c r="J2084" s="23" t="e">
        <f>H2084*J2089/H2089</f>
        <v>#DIV/0!</v>
      </c>
      <c r="L2084" s="41">
        <f t="shared" si="325"/>
        <v>8</v>
      </c>
      <c r="M2084" s="39">
        <f t="shared" si="320"/>
        <v>5</v>
      </c>
      <c r="N2084" s="39">
        <f t="shared" si="326"/>
        <v>0</v>
      </c>
    </row>
    <row r="2085" spans="1:14" s="1" customFormat="1" ht="11.5" hidden="1" customHeight="1" x14ac:dyDescent="0.35">
      <c r="A2085" s="19"/>
      <c r="B2085" s="18"/>
      <c r="C2085" s="18"/>
      <c r="D2085" s="18"/>
      <c r="E2085" s="17"/>
      <c r="F2085" s="20"/>
      <c r="G2085" s="21"/>
      <c r="H2085" s="451"/>
      <c r="J2085" s="23" t="e">
        <f>H2085*J2089/H2089</f>
        <v>#DIV/0!</v>
      </c>
      <c r="L2085" s="41">
        <f t="shared" si="325"/>
        <v>8</v>
      </c>
      <c r="M2085" s="39">
        <f t="shared" si="320"/>
        <v>5</v>
      </c>
      <c r="N2085" s="39">
        <f t="shared" si="326"/>
        <v>0</v>
      </c>
    </row>
    <row r="2086" spans="1:14" s="1" customFormat="1" ht="11.5" hidden="1" customHeight="1" x14ac:dyDescent="0.25">
      <c r="A2086" s="17"/>
      <c r="B2086" s="18"/>
      <c r="C2086" s="18"/>
      <c r="D2086" s="18"/>
      <c r="E2086" s="17"/>
      <c r="F2086" s="28"/>
      <c r="G2086" s="21"/>
      <c r="H2086" s="451"/>
      <c r="J2086" s="23" t="e">
        <f>H2086*J2089/H2089</f>
        <v>#DIV/0!</v>
      </c>
      <c r="L2086" s="41">
        <f t="shared" si="325"/>
        <v>8</v>
      </c>
      <c r="M2086" s="39">
        <f t="shared" si="320"/>
        <v>5</v>
      </c>
      <c r="N2086" s="39">
        <f t="shared" si="326"/>
        <v>0</v>
      </c>
    </row>
    <row r="2087" spans="1:14" s="1" customFormat="1" ht="11.5" hidden="1" customHeight="1" x14ac:dyDescent="0.35">
      <c r="A2087" s="19"/>
      <c r="B2087" s="18"/>
      <c r="C2087" s="18"/>
      <c r="D2087" s="18"/>
      <c r="E2087" s="17"/>
      <c r="F2087" s="20"/>
      <c r="G2087" s="21"/>
      <c r="H2087" s="451"/>
      <c r="J2087" s="23" t="e">
        <f>H2087*J2089/H2089</f>
        <v>#DIV/0!</v>
      </c>
      <c r="L2087" s="41">
        <f t="shared" si="325"/>
        <v>8</v>
      </c>
      <c r="M2087" s="39">
        <f t="shared" si="320"/>
        <v>5</v>
      </c>
      <c r="N2087" s="39">
        <f t="shared" si="326"/>
        <v>0</v>
      </c>
    </row>
    <row r="2088" spans="1:14" s="1" customFormat="1" ht="11.5" hidden="1" customHeight="1" x14ac:dyDescent="0.35">
      <c r="A2088" s="19"/>
      <c r="B2088" s="18"/>
      <c r="C2088" s="18"/>
      <c r="D2088" s="18"/>
      <c r="E2088" s="17"/>
      <c r="F2088" s="20"/>
      <c r="G2088" s="21"/>
      <c r="H2088" s="451"/>
      <c r="J2088" s="23" t="e">
        <f>H2088*J2089/H2089</f>
        <v>#DIV/0!</v>
      </c>
      <c r="L2088" s="41">
        <f t="shared" si="325"/>
        <v>8</v>
      </c>
      <c r="M2088" s="39">
        <f t="shared" si="320"/>
        <v>5</v>
      </c>
      <c r="N2088" s="39">
        <f t="shared" si="326"/>
        <v>0</v>
      </c>
    </row>
    <row r="2089" spans="1:14" s="1" customFormat="1" ht="11.5" hidden="1" customHeight="1" x14ac:dyDescent="0.35">
      <c r="A2089" s="19"/>
      <c r="B2089" s="25">
        <f>SUBTOTAL(9,B2071:B2088)</f>
        <v>0</v>
      </c>
      <c r="C2089" s="25">
        <f t="shared" ref="C2089:E2089" si="327">SUBTOTAL(9,C2071:C2088)</f>
        <v>0</v>
      </c>
      <c r="D2089" s="25">
        <f t="shared" si="327"/>
        <v>0</v>
      </c>
      <c r="E2089" s="26">
        <f t="shared" si="327"/>
        <v>0</v>
      </c>
      <c r="F2089" s="29" t="s">
        <v>18</v>
      </c>
      <c r="G2089" s="27"/>
      <c r="H2089" s="454"/>
      <c r="J2089" s="32">
        <f>D2068</f>
        <v>88</v>
      </c>
      <c r="L2089" s="41">
        <f t="shared" si="325"/>
        <v>8</v>
      </c>
      <c r="M2089" s="39">
        <f t="shared" si="320"/>
        <v>5</v>
      </c>
      <c r="N2089" s="39">
        <v>1</v>
      </c>
    </row>
    <row r="2090" spans="1:14" s="1" customFormat="1" ht="11.5" hidden="1" customHeight="1" x14ac:dyDescent="0.35">
      <c r="A2090" s="33"/>
      <c r="B2090" s="34"/>
      <c r="C2090" s="34"/>
      <c r="D2090" s="34"/>
      <c r="E2090" s="35"/>
      <c r="F2090" s="36"/>
      <c r="G2090" s="37"/>
      <c r="H2090" s="38"/>
      <c r="J2090" s="38"/>
      <c r="L2090" s="41">
        <f t="shared" si="325"/>
        <v>8</v>
      </c>
      <c r="M2090" s="39">
        <f t="shared" si="320"/>
        <v>5</v>
      </c>
      <c r="N2090" s="39">
        <v>1</v>
      </c>
    </row>
    <row r="2091" spans="1:14" ht="21" x14ac:dyDescent="0.35">
      <c r="A2091" s="275"/>
      <c r="B2091" s="275"/>
      <c r="C2091" s="275"/>
      <c r="D2091" s="443">
        <f>х!H$11</f>
        <v>132</v>
      </c>
      <c r="E2091" s="444"/>
      <c r="F2091" s="445" t="str">
        <f>х!I$11</f>
        <v>Абонемент платного питания №3 (Обед 5-11)</v>
      </c>
      <c r="G2091" s="446"/>
      <c r="H2091" s="446"/>
      <c r="I2091" s="270"/>
      <c r="J2091" s="13"/>
      <c r="K2091" s="13"/>
      <c r="L2091" s="289">
        <f>L2068+1</f>
        <v>9</v>
      </c>
      <c r="M2091" s="287">
        <f t="shared" si="320"/>
        <v>5</v>
      </c>
      <c r="N2091" s="287">
        <v>1</v>
      </c>
    </row>
    <row r="2092" spans="1:14" ht="11.5" customHeight="1" x14ac:dyDescent="0.35">
      <c r="A2092" s="437" t="s">
        <v>3</v>
      </c>
      <c r="B2092" s="438" t="s">
        <v>4</v>
      </c>
      <c r="C2092" s="438"/>
      <c r="D2092" s="438"/>
      <c r="E2092" s="439" t="s">
        <v>5</v>
      </c>
      <c r="F2092" s="440" t="s">
        <v>6</v>
      </c>
      <c r="G2092" s="441" t="s">
        <v>7</v>
      </c>
      <c r="H2092" s="442" t="s">
        <v>8</v>
      </c>
      <c r="L2092" s="290">
        <f>L2091</f>
        <v>9</v>
      </c>
      <c r="M2092" s="287">
        <f t="shared" si="320"/>
        <v>5</v>
      </c>
      <c r="N2092" s="287">
        <v>1</v>
      </c>
    </row>
    <row r="2093" spans="1:14" ht="11.5" customHeight="1" x14ac:dyDescent="0.35">
      <c r="A2093" s="437"/>
      <c r="B2093" s="277" t="s">
        <v>9</v>
      </c>
      <c r="C2093" s="278" t="s">
        <v>10</v>
      </c>
      <c r="D2093" s="278" t="s">
        <v>11</v>
      </c>
      <c r="E2093" s="439"/>
      <c r="F2093" s="440"/>
      <c r="G2093" s="441"/>
      <c r="H2093" s="442"/>
      <c r="L2093" s="290">
        <f t="shared" ref="L2093:L2113" si="328">L2092</f>
        <v>9</v>
      </c>
      <c r="M2093" s="287">
        <f t="shared" si="320"/>
        <v>5</v>
      </c>
      <c r="N2093" s="287">
        <v>1</v>
      </c>
    </row>
    <row r="2094" spans="1:14" ht="11.5" customHeight="1" x14ac:dyDescent="0.35">
      <c r="A2094" s="234" t="s">
        <v>284</v>
      </c>
      <c r="B2094" s="282">
        <v>1.63</v>
      </c>
      <c r="C2094" s="282">
        <v>5.64</v>
      </c>
      <c r="D2094" s="282">
        <v>7.63</v>
      </c>
      <c r="E2094" s="238">
        <v>82</v>
      </c>
      <c r="F2094" s="229" t="s">
        <v>175</v>
      </c>
      <c r="G2094" s="362">
        <v>205</v>
      </c>
      <c r="H2094" s="449">
        <f>D2091</f>
        <v>132</v>
      </c>
      <c r="J2094" s="23" t="e">
        <f>H2094*J2112/H2112</f>
        <v>#DIV/0!</v>
      </c>
      <c r="L2094" s="290">
        <f t="shared" si="328"/>
        <v>9</v>
      </c>
      <c r="M2094" s="287">
        <f t="shared" si="320"/>
        <v>5</v>
      </c>
      <c r="N2094" s="287" t="str">
        <f>F2094</f>
        <v>Щи из свежей капусты с картофелем со сметаной 200/5</v>
      </c>
    </row>
    <row r="2095" spans="1:14" ht="11.5" customHeight="1" x14ac:dyDescent="0.35">
      <c r="A2095" s="234" t="s">
        <v>285</v>
      </c>
      <c r="B2095" s="282">
        <v>20.78</v>
      </c>
      <c r="C2095" s="282">
        <v>24.57</v>
      </c>
      <c r="D2095" s="282">
        <v>2.73</v>
      </c>
      <c r="E2095" s="238">
        <v>222</v>
      </c>
      <c r="F2095" s="229" t="s">
        <v>286</v>
      </c>
      <c r="G2095" s="362">
        <v>110</v>
      </c>
      <c r="H2095" s="450"/>
      <c r="J2095" s="23" t="e">
        <f>H2095*J2112/H2112</f>
        <v>#DIV/0!</v>
      </c>
      <c r="L2095" s="290">
        <f t="shared" si="328"/>
        <v>9</v>
      </c>
      <c r="M2095" s="287">
        <f t="shared" si="320"/>
        <v>5</v>
      </c>
      <c r="N2095" s="287" t="str">
        <f t="shared" ref="N2095:N2111" si="329">F2095</f>
        <v>Птица, тушёная в томатном соусе 80/30</v>
      </c>
    </row>
    <row r="2096" spans="1:14" ht="11.5" customHeight="1" x14ac:dyDescent="0.35">
      <c r="A2096" s="234" t="s">
        <v>266</v>
      </c>
      <c r="B2096" s="280">
        <v>7.22</v>
      </c>
      <c r="C2096" s="280">
        <v>12.6</v>
      </c>
      <c r="D2096" s="280">
        <v>35.380000000000003</v>
      </c>
      <c r="E2096" s="240">
        <v>272</v>
      </c>
      <c r="F2096" s="235" t="s">
        <v>267</v>
      </c>
      <c r="G2096" s="383">
        <v>150</v>
      </c>
      <c r="H2096" s="450"/>
      <c r="J2096" s="23" t="e">
        <f>H2096*J2112/H2112</f>
        <v>#DIV/0!</v>
      </c>
      <c r="L2096" s="290">
        <f t="shared" si="328"/>
        <v>9</v>
      </c>
      <c r="M2096" s="287">
        <f t="shared" si="320"/>
        <v>5</v>
      </c>
      <c r="N2096" s="287" t="str">
        <f t="shared" si="329"/>
        <v xml:space="preserve">Каша гречневая рассыпчатая </v>
      </c>
    </row>
    <row r="2097" spans="1:14" ht="11.5" customHeight="1" x14ac:dyDescent="0.35">
      <c r="A2097" s="50">
        <v>376</v>
      </c>
      <c r="B2097" s="51">
        <v>7.0000000000000007E-2</v>
      </c>
      <c r="C2097" s="51">
        <v>0.02</v>
      </c>
      <c r="D2097" s="51">
        <v>15</v>
      </c>
      <c r="E2097" s="50">
        <v>60</v>
      </c>
      <c r="F2097" s="52" t="s">
        <v>115</v>
      </c>
      <c r="G2097" s="148">
        <v>215</v>
      </c>
      <c r="H2097" s="450"/>
      <c r="J2097" s="23" t="e">
        <f>H2097*J2112/H2112</f>
        <v>#DIV/0!</v>
      </c>
      <c r="L2097" s="290">
        <f t="shared" si="328"/>
        <v>9</v>
      </c>
      <c r="M2097" s="287">
        <f t="shared" si="320"/>
        <v>5</v>
      </c>
      <c r="N2097" s="287" t="str">
        <f t="shared" si="329"/>
        <v>Чай с сахаром 200/15 (СОШ_2018)</v>
      </c>
    </row>
    <row r="2098" spans="1:14" ht="11.5" customHeight="1" x14ac:dyDescent="0.35">
      <c r="A2098" s="185" t="s">
        <v>235</v>
      </c>
      <c r="B2098" s="285">
        <v>3.95</v>
      </c>
      <c r="C2098" s="285">
        <v>0.5</v>
      </c>
      <c r="D2098" s="285">
        <v>24.15</v>
      </c>
      <c r="E2098" s="191">
        <v>118</v>
      </c>
      <c r="F2098" s="173" t="s">
        <v>148</v>
      </c>
      <c r="G2098" s="337">
        <v>50</v>
      </c>
      <c r="H2098" s="450"/>
      <c r="J2098" s="23" t="e">
        <f>H2098*J2112/H2112</f>
        <v>#DIV/0!</v>
      </c>
      <c r="L2098" s="290">
        <f t="shared" si="328"/>
        <v>9</v>
      </c>
      <c r="M2098" s="287">
        <f t="shared" si="320"/>
        <v>5</v>
      </c>
      <c r="N2098" s="287" t="str">
        <f t="shared" si="329"/>
        <v>Батон витаминизированный</v>
      </c>
    </row>
    <row r="2099" spans="1:14" ht="11.5" customHeight="1" x14ac:dyDescent="0.35">
      <c r="A2099" s="185" t="s">
        <v>235</v>
      </c>
      <c r="B2099" s="285">
        <v>1.65</v>
      </c>
      <c r="C2099" s="285">
        <v>0.3</v>
      </c>
      <c r="D2099" s="285">
        <v>8.35</v>
      </c>
      <c r="E2099" s="191">
        <v>44</v>
      </c>
      <c r="F2099" s="173" t="s">
        <v>236</v>
      </c>
      <c r="G2099" s="337">
        <v>25</v>
      </c>
      <c r="H2099" s="450"/>
      <c r="J2099" s="23" t="e">
        <f>H2099*J2112/H2112</f>
        <v>#DIV/0!</v>
      </c>
      <c r="L2099" s="290">
        <f t="shared" si="328"/>
        <v>9</v>
      </c>
      <c r="M2099" s="287">
        <f t="shared" si="320"/>
        <v>5</v>
      </c>
      <c r="N2099" s="287" t="str">
        <f t="shared" si="329"/>
        <v xml:space="preserve">Хлеб ржаной </v>
      </c>
    </row>
    <row r="2100" spans="1:14" ht="11.5" customHeight="1" x14ac:dyDescent="0.35">
      <c r="A2100" s="54" t="s">
        <v>151</v>
      </c>
      <c r="B2100" s="51">
        <v>5.88</v>
      </c>
      <c r="C2100" s="51">
        <v>2.68</v>
      </c>
      <c r="D2100" s="51">
        <v>33.01</v>
      </c>
      <c r="E2100" s="50">
        <v>176</v>
      </c>
      <c r="F2100" s="342" t="s">
        <v>412</v>
      </c>
      <c r="G2100" s="147">
        <v>75</v>
      </c>
      <c r="H2100" s="450"/>
      <c r="J2100" s="23" t="e">
        <f>H2100*J2112/H2112</f>
        <v>#DIV/0!</v>
      </c>
      <c r="L2100" s="290">
        <f t="shared" si="328"/>
        <v>9</v>
      </c>
      <c r="M2100" s="287">
        <f t="shared" ref="M2100:M2163" si="330">M2099</f>
        <v>5</v>
      </c>
      <c r="N2100" s="287" t="str">
        <f t="shared" si="329"/>
        <v>Пирожок с картофелем 75 Тагил (80 шк) (очищенные)</v>
      </c>
    </row>
    <row r="2101" spans="1:14" s="1" customFormat="1" ht="11.5" hidden="1" customHeight="1" x14ac:dyDescent="0.35">
      <c r="A2101" s="19"/>
      <c r="B2101" s="18"/>
      <c r="C2101" s="18"/>
      <c r="D2101" s="18"/>
      <c r="E2101" s="17"/>
      <c r="F2101" s="20"/>
      <c r="G2101" s="149"/>
      <c r="H2101" s="451"/>
      <c r="J2101" s="23" t="e">
        <f>H2101*J2112/H2112</f>
        <v>#DIV/0!</v>
      </c>
      <c r="L2101" s="41">
        <f t="shared" si="328"/>
        <v>9</v>
      </c>
      <c r="M2101" s="39">
        <f t="shared" si="330"/>
        <v>5</v>
      </c>
      <c r="N2101" s="39">
        <f t="shared" si="329"/>
        <v>0</v>
      </c>
    </row>
    <row r="2102" spans="1:14" s="1" customFormat="1" ht="11.5" hidden="1" customHeight="1" x14ac:dyDescent="0.35">
      <c r="A2102" s="19"/>
      <c r="B2102" s="25"/>
      <c r="C2102" s="25"/>
      <c r="D2102" s="25"/>
      <c r="E2102" s="26"/>
      <c r="F2102" s="42"/>
      <c r="G2102" s="142"/>
      <c r="H2102" s="451"/>
      <c r="J2102" s="23" t="e">
        <f>H2102*J2112/H2112</f>
        <v>#DIV/0!</v>
      </c>
      <c r="L2102" s="41">
        <f t="shared" si="328"/>
        <v>9</v>
      </c>
      <c r="M2102" s="39">
        <f t="shared" si="330"/>
        <v>5</v>
      </c>
      <c r="N2102" s="39">
        <f t="shared" si="329"/>
        <v>0</v>
      </c>
    </row>
    <row r="2103" spans="1:14" s="1" customFormat="1" ht="11.5" hidden="1" customHeight="1" x14ac:dyDescent="0.35">
      <c r="A2103" s="17"/>
      <c r="B2103" s="18"/>
      <c r="C2103" s="18"/>
      <c r="D2103" s="18"/>
      <c r="E2103" s="17"/>
      <c r="F2103" s="20"/>
      <c r="G2103" s="149"/>
      <c r="H2103" s="451"/>
      <c r="J2103" s="23" t="e">
        <f>H2103*J2112/H2112</f>
        <v>#DIV/0!</v>
      </c>
      <c r="L2103" s="41">
        <f t="shared" si="328"/>
        <v>9</v>
      </c>
      <c r="M2103" s="39">
        <f t="shared" si="330"/>
        <v>5</v>
      </c>
      <c r="N2103" s="39">
        <f t="shared" si="329"/>
        <v>0</v>
      </c>
    </row>
    <row r="2104" spans="1:14" s="1" customFormat="1" ht="11.5" hidden="1" customHeight="1" x14ac:dyDescent="0.35">
      <c r="A2104" s="17"/>
      <c r="B2104" s="18"/>
      <c r="C2104" s="18"/>
      <c r="D2104" s="18"/>
      <c r="E2104" s="17"/>
      <c r="F2104" s="20"/>
      <c r="G2104" s="24"/>
      <c r="H2104" s="451"/>
      <c r="J2104" s="23" t="e">
        <f>H2104*J2112/H2112</f>
        <v>#DIV/0!</v>
      </c>
      <c r="L2104" s="41">
        <f t="shared" si="328"/>
        <v>9</v>
      </c>
      <c r="M2104" s="39">
        <f t="shared" si="330"/>
        <v>5</v>
      </c>
      <c r="N2104" s="39">
        <f t="shared" si="329"/>
        <v>0</v>
      </c>
    </row>
    <row r="2105" spans="1:14" s="1" customFormat="1" ht="11.5" hidden="1" customHeight="1" x14ac:dyDescent="0.35">
      <c r="A2105" s="17"/>
      <c r="B2105" s="18"/>
      <c r="C2105" s="18"/>
      <c r="D2105" s="18"/>
      <c r="E2105" s="17"/>
      <c r="F2105" s="20"/>
      <c r="G2105" s="24"/>
      <c r="H2105" s="451"/>
      <c r="J2105" s="23" t="e">
        <f>H2105*J2112/H2112</f>
        <v>#DIV/0!</v>
      </c>
      <c r="L2105" s="41">
        <f t="shared" si="328"/>
        <v>9</v>
      </c>
      <c r="M2105" s="39">
        <f t="shared" si="330"/>
        <v>5</v>
      </c>
      <c r="N2105" s="39">
        <f t="shared" si="329"/>
        <v>0</v>
      </c>
    </row>
    <row r="2106" spans="1:14" s="1" customFormat="1" ht="11.5" hidden="1" customHeight="1" x14ac:dyDescent="0.35">
      <c r="A2106" s="19"/>
      <c r="B2106" s="18"/>
      <c r="C2106" s="18"/>
      <c r="D2106" s="18"/>
      <c r="E2106" s="17"/>
      <c r="F2106" s="20"/>
      <c r="G2106" s="21"/>
      <c r="H2106" s="451"/>
      <c r="J2106" s="23" t="e">
        <f>H2106*J2112/H2112</f>
        <v>#DIV/0!</v>
      </c>
      <c r="L2106" s="41">
        <f t="shared" si="328"/>
        <v>9</v>
      </c>
      <c r="M2106" s="39">
        <f t="shared" si="330"/>
        <v>5</v>
      </c>
      <c r="N2106" s="39">
        <f t="shared" si="329"/>
        <v>0</v>
      </c>
    </row>
    <row r="2107" spans="1:14" s="1" customFormat="1" ht="11.5" hidden="1" customHeight="1" x14ac:dyDescent="0.25">
      <c r="A2107" s="17"/>
      <c r="B2107" s="18"/>
      <c r="C2107" s="18"/>
      <c r="D2107" s="18"/>
      <c r="E2107" s="17"/>
      <c r="F2107" s="28"/>
      <c r="G2107" s="21"/>
      <c r="H2107" s="451"/>
      <c r="J2107" s="23" t="e">
        <f>H2107*J2112/H2112</f>
        <v>#DIV/0!</v>
      </c>
      <c r="L2107" s="41">
        <f t="shared" si="328"/>
        <v>9</v>
      </c>
      <c r="M2107" s="39">
        <f t="shared" si="330"/>
        <v>5</v>
      </c>
      <c r="N2107" s="39">
        <f t="shared" si="329"/>
        <v>0</v>
      </c>
    </row>
    <row r="2108" spans="1:14" s="1" customFormat="1" ht="11.5" hidden="1" customHeight="1" x14ac:dyDescent="0.35">
      <c r="A2108" s="19"/>
      <c r="B2108" s="18"/>
      <c r="C2108" s="18"/>
      <c r="D2108" s="18"/>
      <c r="E2108" s="17"/>
      <c r="F2108" s="20"/>
      <c r="G2108" s="21"/>
      <c r="H2108" s="451"/>
      <c r="J2108" s="23" t="e">
        <f>H2108*J2112/H2112</f>
        <v>#DIV/0!</v>
      </c>
      <c r="L2108" s="41">
        <f t="shared" si="328"/>
        <v>9</v>
      </c>
      <c r="M2108" s="39">
        <f t="shared" si="330"/>
        <v>5</v>
      </c>
      <c r="N2108" s="39">
        <f t="shared" si="329"/>
        <v>0</v>
      </c>
    </row>
    <row r="2109" spans="1:14" s="1" customFormat="1" ht="11.5" hidden="1" customHeight="1" x14ac:dyDescent="0.25">
      <c r="A2109" s="17"/>
      <c r="B2109" s="18"/>
      <c r="C2109" s="18"/>
      <c r="D2109" s="18"/>
      <c r="E2109" s="17"/>
      <c r="F2109" s="28"/>
      <c r="G2109" s="21"/>
      <c r="H2109" s="451"/>
      <c r="J2109" s="23" t="e">
        <f>H2109*J2112/H2112</f>
        <v>#DIV/0!</v>
      </c>
      <c r="L2109" s="41">
        <f t="shared" si="328"/>
        <v>9</v>
      </c>
      <c r="M2109" s="39">
        <f t="shared" si="330"/>
        <v>5</v>
      </c>
      <c r="N2109" s="39">
        <f t="shared" si="329"/>
        <v>0</v>
      </c>
    </row>
    <row r="2110" spans="1:14" s="1" customFormat="1" ht="11.5" hidden="1" customHeight="1" x14ac:dyDescent="0.35">
      <c r="A2110" s="19"/>
      <c r="B2110" s="18"/>
      <c r="C2110" s="18"/>
      <c r="D2110" s="18"/>
      <c r="E2110" s="17"/>
      <c r="F2110" s="20"/>
      <c r="G2110" s="21"/>
      <c r="H2110" s="451"/>
      <c r="J2110" s="23" t="e">
        <f>H2110*J2112/H2112</f>
        <v>#DIV/0!</v>
      </c>
      <c r="L2110" s="41">
        <f t="shared" si="328"/>
        <v>9</v>
      </c>
      <c r="M2110" s="39">
        <f t="shared" si="330"/>
        <v>5</v>
      </c>
      <c r="N2110" s="39">
        <f t="shared" si="329"/>
        <v>0</v>
      </c>
    </row>
    <row r="2111" spans="1:14" s="1" customFormat="1" ht="11.5" hidden="1" customHeight="1" x14ac:dyDescent="0.35">
      <c r="A2111" s="19"/>
      <c r="B2111" s="18"/>
      <c r="C2111" s="18"/>
      <c r="D2111" s="18"/>
      <c r="E2111" s="17"/>
      <c r="F2111" s="20"/>
      <c r="G2111" s="21"/>
      <c r="H2111" s="451"/>
      <c r="J2111" s="23" t="e">
        <f>H2111*J2112/H2112</f>
        <v>#DIV/0!</v>
      </c>
      <c r="L2111" s="41">
        <f t="shared" si="328"/>
        <v>9</v>
      </c>
      <c r="M2111" s="39">
        <f t="shared" si="330"/>
        <v>5</v>
      </c>
      <c r="N2111" s="39">
        <f t="shared" si="329"/>
        <v>0</v>
      </c>
    </row>
    <row r="2112" spans="1:14" ht="11.5" customHeight="1" x14ac:dyDescent="0.35">
      <c r="A2112" s="291"/>
      <c r="B2112" s="292">
        <f>SUBTOTAL(9,B2094:B2111)</f>
        <v>41.18</v>
      </c>
      <c r="C2112" s="292">
        <f t="shared" ref="C2112:E2112" si="331">SUBTOTAL(9,C2094:C2111)</f>
        <v>46.31</v>
      </c>
      <c r="D2112" s="292">
        <f t="shared" si="331"/>
        <v>126.25</v>
      </c>
      <c r="E2112" s="293">
        <f t="shared" si="331"/>
        <v>974</v>
      </c>
      <c r="F2112" s="294" t="s">
        <v>18</v>
      </c>
      <c r="G2112" s="295"/>
      <c r="H2112" s="452"/>
      <c r="J2112" s="32">
        <f>D2091</f>
        <v>132</v>
      </c>
      <c r="L2112" s="290">
        <f t="shared" si="328"/>
        <v>9</v>
      </c>
      <c r="M2112" s="287">
        <f t="shared" si="330"/>
        <v>5</v>
      </c>
      <c r="N2112" s="287">
        <v>1</v>
      </c>
    </row>
    <row r="2113" spans="1:14" ht="3" customHeight="1" x14ac:dyDescent="0.35">
      <c r="A2113" s="297"/>
      <c r="B2113" s="298"/>
      <c r="C2113" s="298"/>
      <c r="D2113" s="298"/>
      <c r="E2113" s="299"/>
      <c r="F2113" s="300"/>
      <c r="G2113" s="301"/>
      <c r="H2113" s="302"/>
      <c r="J2113" s="38"/>
      <c r="L2113" s="290">
        <f t="shared" si="328"/>
        <v>9</v>
      </c>
      <c r="M2113" s="287">
        <f t="shared" si="330"/>
        <v>5</v>
      </c>
      <c r="N2113" s="287">
        <v>1</v>
      </c>
    </row>
    <row r="2114" spans="1:14" s="1" customFormat="1" ht="21" hidden="1" x14ac:dyDescent="0.35">
      <c r="A2114" s="14"/>
      <c r="B2114" s="14"/>
      <c r="C2114" s="14"/>
      <c r="D2114" s="427">
        <f>х!H$12</f>
        <v>125</v>
      </c>
      <c r="E2114" s="428"/>
      <c r="F2114" s="429" t="str">
        <f>х!I$12</f>
        <v>Абонемент платного питания №4 (СОШ № 9 (5-11))</v>
      </c>
      <c r="G2114" s="430"/>
      <c r="H2114" s="430"/>
      <c r="I2114" s="13"/>
      <c r="J2114" s="13"/>
      <c r="K2114" s="13"/>
      <c r="L2114" s="40">
        <f>L2091+1</f>
        <v>10</v>
      </c>
      <c r="M2114" s="39">
        <f t="shared" si="330"/>
        <v>5</v>
      </c>
      <c r="N2114" s="39">
        <v>1</v>
      </c>
    </row>
    <row r="2115" spans="1:14" s="1" customFormat="1" ht="11.5" hidden="1" customHeight="1" x14ac:dyDescent="0.35">
      <c r="A2115" s="431" t="s">
        <v>3</v>
      </c>
      <c r="B2115" s="432" t="s">
        <v>4</v>
      </c>
      <c r="C2115" s="432"/>
      <c r="D2115" s="432"/>
      <c r="E2115" s="433" t="s">
        <v>5</v>
      </c>
      <c r="F2115" s="434" t="s">
        <v>6</v>
      </c>
      <c r="G2115" s="435" t="s">
        <v>7</v>
      </c>
      <c r="H2115" s="436" t="s">
        <v>8</v>
      </c>
      <c r="L2115" s="41">
        <f>L2114</f>
        <v>10</v>
      </c>
      <c r="M2115" s="39">
        <f t="shared" si="330"/>
        <v>5</v>
      </c>
      <c r="N2115" s="39">
        <v>1</v>
      </c>
    </row>
    <row r="2116" spans="1:14" s="1" customFormat="1" ht="11.5" hidden="1" customHeight="1" x14ac:dyDescent="0.35">
      <c r="A2116" s="431"/>
      <c r="B2116" s="15" t="s">
        <v>9</v>
      </c>
      <c r="C2116" s="16" t="s">
        <v>10</v>
      </c>
      <c r="D2116" s="16" t="s">
        <v>11</v>
      </c>
      <c r="E2116" s="433"/>
      <c r="F2116" s="434"/>
      <c r="G2116" s="435"/>
      <c r="H2116" s="436"/>
      <c r="L2116" s="41">
        <f t="shared" ref="L2116:L2136" si="332">L2115</f>
        <v>10</v>
      </c>
      <c r="M2116" s="39">
        <f t="shared" si="330"/>
        <v>5</v>
      </c>
      <c r="N2116" s="39">
        <v>1</v>
      </c>
    </row>
    <row r="2117" spans="1:14" s="1" customFormat="1" ht="11.5" hidden="1" customHeight="1" x14ac:dyDescent="0.35">
      <c r="A2117" s="50">
        <v>492</v>
      </c>
      <c r="B2117" s="51">
        <v>32.450000000000003</v>
      </c>
      <c r="C2117" s="51">
        <v>39.36</v>
      </c>
      <c r="D2117" s="51">
        <v>35.450000000000003</v>
      </c>
      <c r="E2117" s="50">
        <v>628</v>
      </c>
      <c r="F2117" s="52" t="s">
        <v>337</v>
      </c>
      <c r="G2117" s="147">
        <v>200</v>
      </c>
      <c r="H2117" s="453">
        <f>D2114</f>
        <v>125</v>
      </c>
      <c r="J2117" s="23" t="e">
        <f>H2117*J2135/H2135</f>
        <v>#DIV/0!</v>
      </c>
      <c r="L2117" s="41">
        <f t="shared" si="332"/>
        <v>10</v>
      </c>
      <c r="M2117" s="39">
        <f t="shared" si="330"/>
        <v>5</v>
      </c>
      <c r="N2117" s="39" t="str">
        <f>F2117</f>
        <v>Плов из курицы (2 вариант, кура) 200</v>
      </c>
    </row>
    <row r="2118" spans="1:14" s="1" customFormat="1" ht="11.5" hidden="1" customHeight="1" x14ac:dyDescent="0.35">
      <c r="A2118" s="50">
        <v>628</v>
      </c>
      <c r="B2118" s="51">
        <v>0.1</v>
      </c>
      <c r="C2118" s="51">
        <v>0.03</v>
      </c>
      <c r="D2118" s="51">
        <v>15.28</v>
      </c>
      <c r="E2118" s="50">
        <v>62</v>
      </c>
      <c r="F2118" s="52" t="s">
        <v>241</v>
      </c>
      <c r="G2118" s="148">
        <v>215</v>
      </c>
      <c r="H2118" s="451"/>
      <c r="J2118" s="23" t="e">
        <f>H2118*J2135/H2135</f>
        <v>#DIV/0!</v>
      </c>
      <c r="L2118" s="41">
        <f t="shared" si="332"/>
        <v>10</v>
      </c>
      <c r="M2118" s="39">
        <f t="shared" si="330"/>
        <v>5</v>
      </c>
      <c r="N2118" s="39" t="str">
        <f t="shared" ref="N2118:N2134" si="333">F2118</f>
        <v>Чай с сахаром 200/15</v>
      </c>
    </row>
    <row r="2119" spans="1:14" s="1" customFormat="1" ht="11.5" hidden="1" customHeight="1" x14ac:dyDescent="0.35">
      <c r="A2119" s="50">
        <v>406</v>
      </c>
      <c r="B2119" s="51">
        <v>5.88</v>
      </c>
      <c r="C2119" s="51">
        <v>2.68</v>
      </c>
      <c r="D2119" s="51">
        <v>33.01</v>
      </c>
      <c r="E2119" s="50">
        <v>176</v>
      </c>
      <c r="F2119" s="52" t="s">
        <v>121</v>
      </c>
      <c r="G2119" s="147">
        <v>75</v>
      </c>
      <c r="H2119" s="451"/>
      <c r="J2119" s="23" t="e">
        <f>H2119*J2135/H2135</f>
        <v>#DIV/0!</v>
      </c>
      <c r="L2119" s="41">
        <f t="shared" si="332"/>
        <v>10</v>
      </c>
      <c r="M2119" s="39">
        <f t="shared" si="330"/>
        <v>5</v>
      </c>
      <c r="N2119" s="39" t="str">
        <f t="shared" si="333"/>
        <v>Пирожок с картофелем 75</v>
      </c>
    </row>
    <row r="2120" spans="1:14" s="1" customFormat="1" ht="11.5" hidden="1" customHeight="1" x14ac:dyDescent="0.35">
      <c r="A2120" s="54" t="s">
        <v>16</v>
      </c>
      <c r="B2120" s="51">
        <v>1.65</v>
      </c>
      <c r="C2120" s="51">
        <v>0.3</v>
      </c>
      <c r="D2120" s="51">
        <v>8.35</v>
      </c>
      <c r="E2120" s="50">
        <v>44</v>
      </c>
      <c r="F2120" s="52" t="s">
        <v>17</v>
      </c>
      <c r="G2120" s="147">
        <v>25</v>
      </c>
      <c r="H2120" s="451"/>
      <c r="J2120" s="23" t="e">
        <f>H2120*J2135/H2135</f>
        <v>#DIV/0!</v>
      </c>
      <c r="L2120" s="41">
        <f t="shared" si="332"/>
        <v>10</v>
      </c>
      <c r="M2120" s="39">
        <f t="shared" si="330"/>
        <v>5</v>
      </c>
      <c r="N2120" s="39" t="str">
        <f t="shared" si="333"/>
        <v>Хлеб  ржаной 25</v>
      </c>
    </row>
    <row r="2121" spans="1:14" s="1" customFormat="1" ht="11.5" hidden="1" customHeight="1" x14ac:dyDescent="0.35">
      <c r="A2121" s="54"/>
      <c r="B2121" s="51"/>
      <c r="C2121" s="51"/>
      <c r="D2121" s="51"/>
      <c r="E2121" s="50"/>
      <c r="F2121" s="52"/>
      <c r="G2121" s="147"/>
      <c r="H2121" s="451"/>
      <c r="J2121" s="23" t="e">
        <f>H2121*J2135/H2135</f>
        <v>#DIV/0!</v>
      </c>
      <c r="L2121" s="41">
        <f t="shared" si="332"/>
        <v>10</v>
      </c>
      <c r="M2121" s="39">
        <f t="shared" si="330"/>
        <v>5</v>
      </c>
      <c r="N2121" s="39">
        <f t="shared" si="333"/>
        <v>0</v>
      </c>
    </row>
    <row r="2122" spans="1:14" s="1" customFormat="1" ht="11.5" hidden="1" customHeight="1" x14ac:dyDescent="0.35">
      <c r="A2122" s="17"/>
      <c r="B2122" s="18"/>
      <c r="C2122" s="18"/>
      <c r="D2122" s="18"/>
      <c r="E2122" s="17"/>
      <c r="F2122" s="20"/>
      <c r="G2122" s="149"/>
      <c r="H2122" s="451"/>
      <c r="J2122" s="23" t="e">
        <f>H2122*J2135/H2135</f>
        <v>#DIV/0!</v>
      </c>
      <c r="L2122" s="41">
        <f t="shared" si="332"/>
        <v>10</v>
      </c>
      <c r="M2122" s="39">
        <f t="shared" si="330"/>
        <v>5</v>
      </c>
      <c r="N2122" s="39">
        <f t="shared" si="333"/>
        <v>0</v>
      </c>
    </row>
    <row r="2123" spans="1:14" s="1" customFormat="1" ht="11.5" hidden="1" customHeight="1" x14ac:dyDescent="0.35">
      <c r="A2123" s="17"/>
      <c r="B2123" s="18"/>
      <c r="C2123" s="18"/>
      <c r="D2123" s="18"/>
      <c r="E2123" s="17"/>
      <c r="F2123" s="20"/>
      <c r="G2123" s="150"/>
      <c r="H2123" s="451"/>
      <c r="J2123" s="23" t="e">
        <f>H2123*J2135/H2135</f>
        <v>#DIV/0!</v>
      </c>
      <c r="L2123" s="41">
        <f t="shared" si="332"/>
        <v>10</v>
      </c>
      <c r="M2123" s="39">
        <f t="shared" si="330"/>
        <v>5</v>
      </c>
      <c r="N2123" s="39">
        <f t="shared" si="333"/>
        <v>0</v>
      </c>
    </row>
    <row r="2124" spans="1:14" s="1" customFormat="1" ht="11.5" hidden="1" customHeight="1" x14ac:dyDescent="0.35">
      <c r="A2124" s="19"/>
      <c r="B2124" s="18"/>
      <c r="C2124" s="18"/>
      <c r="D2124" s="18"/>
      <c r="E2124" s="17"/>
      <c r="F2124" s="20"/>
      <c r="G2124" s="21"/>
      <c r="H2124" s="451"/>
      <c r="J2124" s="23" t="e">
        <f>H2124*J2135/H2135</f>
        <v>#DIV/0!</v>
      </c>
      <c r="L2124" s="41">
        <f t="shared" si="332"/>
        <v>10</v>
      </c>
      <c r="M2124" s="39">
        <f t="shared" si="330"/>
        <v>5</v>
      </c>
      <c r="N2124" s="39">
        <f t="shared" si="333"/>
        <v>0</v>
      </c>
    </row>
    <row r="2125" spans="1:14" s="1" customFormat="1" ht="11.5" hidden="1" customHeight="1" x14ac:dyDescent="0.35">
      <c r="A2125" s="19"/>
      <c r="B2125" s="25"/>
      <c r="C2125" s="25"/>
      <c r="D2125" s="25"/>
      <c r="E2125" s="26"/>
      <c r="F2125" s="27"/>
      <c r="G2125" s="27"/>
      <c r="H2125" s="451"/>
      <c r="J2125" s="23" t="e">
        <f>H2125*J2135/H2135</f>
        <v>#DIV/0!</v>
      </c>
      <c r="L2125" s="41">
        <f t="shared" si="332"/>
        <v>10</v>
      </c>
      <c r="M2125" s="39">
        <f t="shared" si="330"/>
        <v>5</v>
      </c>
      <c r="N2125" s="39">
        <f t="shared" si="333"/>
        <v>0</v>
      </c>
    </row>
    <row r="2126" spans="1:14" s="1" customFormat="1" ht="11.5" hidden="1" customHeight="1" x14ac:dyDescent="0.35">
      <c r="A2126" s="17"/>
      <c r="B2126" s="18"/>
      <c r="C2126" s="18"/>
      <c r="D2126" s="18"/>
      <c r="E2126" s="17"/>
      <c r="F2126" s="20"/>
      <c r="G2126" s="21"/>
      <c r="H2126" s="451"/>
      <c r="J2126" s="23" t="e">
        <f>H2126*J2135/H2135</f>
        <v>#DIV/0!</v>
      </c>
      <c r="L2126" s="41">
        <f t="shared" si="332"/>
        <v>10</v>
      </c>
      <c r="M2126" s="39">
        <f t="shared" si="330"/>
        <v>5</v>
      </c>
      <c r="N2126" s="39">
        <f t="shared" si="333"/>
        <v>0</v>
      </c>
    </row>
    <row r="2127" spans="1:14" s="1" customFormat="1" ht="11.5" hidden="1" customHeight="1" x14ac:dyDescent="0.35">
      <c r="A2127" s="17"/>
      <c r="B2127" s="18"/>
      <c r="C2127" s="18"/>
      <c r="D2127" s="18"/>
      <c r="E2127" s="17"/>
      <c r="F2127" s="20"/>
      <c r="G2127" s="24"/>
      <c r="H2127" s="451"/>
      <c r="J2127" s="23" t="e">
        <f>H2127*J2135/H2135</f>
        <v>#DIV/0!</v>
      </c>
      <c r="L2127" s="41">
        <f t="shared" si="332"/>
        <v>10</v>
      </c>
      <c r="M2127" s="39">
        <f t="shared" si="330"/>
        <v>5</v>
      </c>
      <c r="N2127" s="39">
        <f t="shared" si="333"/>
        <v>0</v>
      </c>
    </row>
    <row r="2128" spans="1:14" s="1" customFormat="1" ht="11.5" hidden="1" customHeight="1" x14ac:dyDescent="0.35">
      <c r="A2128" s="17"/>
      <c r="B2128" s="18"/>
      <c r="C2128" s="18"/>
      <c r="D2128" s="18"/>
      <c r="E2128" s="17"/>
      <c r="F2128" s="20"/>
      <c r="G2128" s="24"/>
      <c r="H2128" s="451"/>
      <c r="J2128" s="23" t="e">
        <f>H2128*J2135/H2135</f>
        <v>#DIV/0!</v>
      </c>
      <c r="L2128" s="41">
        <f t="shared" si="332"/>
        <v>10</v>
      </c>
      <c r="M2128" s="39">
        <f t="shared" si="330"/>
        <v>5</v>
      </c>
      <c r="N2128" s="39">
        <f t="shared" si="333"/>
        <v>0</v>
      </c>
    </row>
    <row r="2129" spans="1:14" s="1" customFormat="1" ht="11.5" hidden="1" customHeight="1" x14ac:dyDescent="0.35">
      <c r="A2129" s="19"/>
      <c r="B2129" s="18"/>
      <c r="C2129" s="18"/>
      <c r="D2129" s="18"/>
      <c r="E2129" s="17"/>
      <c r="F2129" s="20"/>
      <c r="G2129" s="21"/>
      <c r="H2129" s="451"/>
      <c r="J2129" s="23" t="e">
        <f>H2129*J2135/H2135</f>
        <v>#DIV/0!</v>
      </c>
      <c r="L2129" s="41">
        <f t="shared" si="332"/>
        <v>10</v>
      </c>
      <c r="M2129" s="39">
        <f t="shared" si="330"/>
        <v>5</v>
      </c>
      <c r="N2129" s="39">
        <f t="shared" si="333"/>
        <v>0</v>
      </c>
    </row>
    <row r="2130" spans="1:14" s="1" customFormat="1" ht="11.5" hidden="1" customHeight="1" x14ac:dyDescent="0.25">
      <c r="A2130" s="17"/>
      <c r="B2130" s="18"/>
      <c r="C2130" s="18"/>
      <c r="D2130" s="18"/>
      <c r="E2130" s="17"/>
      <c r="F2130" s="28"/>
      <c r="G2130" s="21"/>
      <c r="H2130" s="451"/>
      <c r="J2130" s="23" t="e">
        <f>H2130*J2135/H2135</f>
        <v>#DIV/0!</v>
      </c>
      <c r="L2130" s="41">
        <f t="shared" si="332"/>
        <v>10</v>
      </c>
      <c r="M2130" s="39">
        <f t="shared" si="330"/>
        <v>5</v>
      </c>
      <c r="N2130" s="39">
        <f t="shared" si="333"/>
        <v>0</v>
      </c>
    </row>
    <row r="2131" spans="1:14" s="1" customFormat="1" ht="11.5" hidden="1" customHeight="1" x14ac:dyDescent="0.35">
      <c r="A2131" s="19"/>
      <c r="B2131" s="18"/>
      <c r="C2131" s="18"/>
      <c r="D2131" s="18"/>
      <c r="E2131" s="17"/>
      <c r="F2131" s="20"/>
      <c r="G2131" s="21"/>
      <c r="H2131" s="451"/>
      <c r="J2131" s="23" t="e">
        <f>H2131*J2135/H2135</f>
        <v>#DIV/0!</v>
      </c>
      <c r="L2131" s="41">
        <f t="shared" si="332"/>
        <v>10</v>
      </c>
      <c r="M2131" s="39">
        <f t="shared" si="330"/>
        <v>5</v>
      </c>
      <c r="N2131" s="39">
        <f t="shared" si="333"/>
        <v>0</v>
      </c>
    </row>
    <row r="2132" spans="1:14" s="1" customFormat="1" ht="11.5" hidden="1" customHeight="1" x14ac:dyDescent="0.25">
      <c r="A2132" s="17"/>
      <c r="B2132" s="18"/>
      <c r="C2132" s="18"/>
      <c r="D2132" s="18"/>
      <c r="E2132" s="17"/>
      <c r="F2132" s="28"/>
      <c r="G2132" s="21"/>
      <c r="H2132" s="451"/>
      <c r="J2132" s="23" t="e">
        <f>H2132*J2135/H2135</f>
        <v>#DIV/0!</v>
      </c>
      <c r="L2132" s="41">
        <f t="shared" si="332"/>
        <v>10</v>
      </c>
      <c r="M2132" s="39">
        <f t="shared" si="330"/>
        <v>5</v>
      </c>
      <c r="N2132" s="39">
        <f t="shared" si="333"/>
        <v>0</v>
      </c>
    </row>
    <row r="2133" spans="1:14" s="1" customFormat="1" ht="11.5" hidden="1" customHeight="1" x14ac:dyDescent="0.35">
      <c r="A2133" s="19"/>
      <c r="B2133" s="18"/>
      <c r="C2133" s="18"/>
      <c r="D2133" s="18"/>
      <c r="E2133" s="17"/>
      <c r="F2133" s="20"/>
      <c r="G2133" s="21"/>
      <c r="H2133" s="451"/>
      <c r="J2133" s="23" t="e">
        <f>H2133*J2135/H2135</f>
        <v>#DIV/0!</v>
      </c>
      <c r="L2133" s="41">
        <f t="shared" si="332"/>
        <v>10</v>
      </c>
      <c r="M2133" s="39">
        <f t="shared" si="330"/>
        <v>5</v>
      </c>
      <c r="N2133" s="39">
        <f t="shared" si="333"/>
        <v>0</v>
      </c>
    </row>
    <row r="2134" spans="1:14" s="1" customFormat="1" ht="11.5" hidden="1" customHeight="1" x14ac:dyDescent="0.35">
      <c r="A2134" s="19"/>
      <c r="B2134" s="18"/>
      <c r="C2134" s="18"/>
      <c r="D2134" s="18"/>
      <c r="E2134" s="17"/>
      <c r="F2134" s="20"/>
      <c r="G2134" s="21"/>
      <c r="H2134" s="451"/>
      <c r="J2134" s="23" t="e">
        <f>H2134*J2135/H2135</f>
        <v>#DIV/0!</v>
      </c>
      <c r="L2134" s="41">
        <f t="shared" si="332"/>
        <v>10</v>
      </c>
      <c r="M2134" s="39">
        <f t="shared" si="330"/>
        <v>5</v>
      </c>
      <c r="N2134" s="39">
        <f t="shared" si="333"/>
        <v>0</v>
      </c>
    </row>
    <row r="2135" spans="1:14" s="1" customFormat="1" ht="11.5" hidden="1" customHeight="1" x14ac:dyDescent="0.35">
      <c r="A2135" s="19"/>
      <c r="B2135" s="25">
        <f>SUBTOTAL(9,B2117:B2134)</f>
        <v>0</v>
      </c>
      <c r="C2135" s="25">
        <f t="shared" ref="C2135:E2135" si="334">SUBTOTAL(9,C2117:C2134)</f>
        <v>0</v>
      </c>
      <c r="D2135" s="25">
        <f t="shared" si="334"/>
        <v>0</v>
      </c>
      <c r="E2135" s="26">
        <f t="shared" si="334"/>
        <v>0</v>
      </c>
      <c r="F2135" s="29" t="s">
        <v>18</v>
      </c>
      <c r="G2135" s="27"/>
      <c r="H2135" s="454"/>
      <c r="J2135" s="32">
        <f>D2114</f>
        <v>125</v>
      </c>
      <c r="L2135" s="41">
        <f t="shared" si="332"/>
        <v>10</v>
      </c>
      <c r="M2135" s="39">
        <f t="shared" si="330"/>
        <v>5</v>
      </c>
      <c r="N2135" s="39">
        <v>1</v>
      </c>
    </row>
    <row r="2136" spans="1:14" s="1" customFormat="1" ht="11.5" hidden="1" customHeight="1" x14ac:dyDescent="0.35">
      <c r="A2136" s="33"/>
      <c r="B2136" s="34"/>
      <c r="C2136" s="34"/>
      <c r="D2136" s="34"/>
      <c r="E2136" s="35"/>
      <c r="F2136" s="36"/>
      <c r="G2136" s="37"/>
      <c r="H2136" s="38"/>
      <c r="J2136" s="38"/>
      <c r="L2136" s="41">
        <f t="shared" si="332"/>
        <v>10</v>
      </c>
      <c r="M2136" s="39">
        <f t="shared" si="330"/>
        <v>5</v>
      </c>
      <c r="N2136" s="39">
        <v>1</v>
      </c>
    </row>
    <row r="2137" spans="1:14" s="1" customFormat="1" ht="21" hidden="1" x14ac:dyDescent="0.35">
      <c r="A2137" s="14"/>
      <c r="B2137" s="14"/>
      <c r="C2137" s="14"/>
      <c r="D2137" s="427">
        <f>х!H$13</f>
        <v>79</v>
      </c>
      <c r="E2137" s="428"/>
      <c r="F2137" s="429" t="str">
        <f>х!I$13</f>
        <v>Абонемент платного питания №5 (Обед 5-11)</v>
      </c>
      <c r="G2137" s="430"/>
      <c r="H2137" s="430"/>
      <c r="I2137" s="13"/>
      <c r="J2137" s="13"/>
      <c r="K2137" s="13"/>
      <c r="L2137" s="40">
        <f>L2114+1</f>
        <v>11</v>
      </c>
      <c r="M2137" s="39">
        <f t="shared" si="330"/>
        <v>5</v>
      </c>
      <c r="N2137" s="39">
        <v>1</v>
      </c>
    </row>
    <row r="2138" spans="1:14" s="1" customFormat="1" ht="11.5" hidden="1" customHeight="1" x14ac:dyDescent="0.35">
      <c r="A2138" s="431" t="s">
        <v>3</v>
      </c>
      <c r="B2138" s="432" t="s">
        <v>4</v>
      </c>
      <c r="C2138" s="432"/>
      <c r="D2138" s="432"/>
      <c r="E2138" s="433" t="s">
        <v>5</v>
      </c>
      <c r="F2138" s="434" t="s">
        <v>6</v>
      </c>
      <c r="G2138" s="435" t="s">
        <v>7</v>
      </c>
      <c r="H2138" s="436" t="s">
        <v>8</v>
      </c>
      <c r="L2138" s="41">
        <f>L2137</f>
        <v>11</v>
      </c>
      <c r="M2138" s="39">
        <f t="shared" si="330"/>
        <v>5</v>
      </c>
      <c r="N2138" s="39">
        <v>1</v>
      </c>
    </row>
    <row r="2139" spans="1:14" s="1" customFormat="1" ht="11.5" hidden="1" customHeight="1" x14ac:dyDescent="0.35">
      <c r="A2139" s="431"/>
      <c r="B2139" s="15" t="s">
        <v>9</v>
      </c>
      <c r="C2139" s="16" t="s">
        <v>10</v>
      </c>
      <c r="D2139" s="16" t="s">
        <v>11</v>
      </c>
      <c r="E2139" s="433"/>
      <c r="F2139" s="434"/>
      <c r="G2139" s="435"/>
      <c r="H2139" s="436"/>
      <c r="L2139" s="41">
        <f t="shared" ref="L2139:L2159" si="335">L2138</f>
        <v>11</v>
      </c>
      <c r="M2139" s="39">
        <f t="shared" si="330"/>
        <v>5</v>
      </c>
      <c r="N2139" s="39">
        <v>1</v>
      </c>
    </row>
    <row r="2140" spans="1:14" s="1" customFormat="1" ht="14.25" hidden="1" customHeight="1" x14ac:dyDescent="0.35">
      <c r="A2140" s="180" t="s">
        <v>284</v>
      </c>
      <c r="B2140" s="51">
        <v>2.0099999999999998</v>
      </c>
      <c r="C2140" s="51">
        <v>6.68</v>
      </c>
      <c r="D2140" s="51">
        <v>9.5</v>
      </c>
      <c r="E2140" s="50">
        <v>100</v>
      </c>
      <c r="F2140" s="215" t="s">
        <v>290</v>
      </c>
      <c r="G2140" s="49">
        <v>255</v>
      </c>
      <c r="H2140" s="453">
        <f>D2137</f>
        <v>79</v>
      </c>
      <c r="J2140" s="23" t="e">
        <f>H2140*J2158/H2158</f>
        <v>#DIV/0!</v>
      </c>
      <c r="L2140" s="41">
        <f t="shared" si="335"/>
        <v>11</v>
      </c>
      <c r="M2140" s="39">
        <f t="shared" si="330"/>
        <v>5</v>
      </c>
      <c r="N2140" s="39" t="str">
        <f>F2140</f>
        <v>Щи из свежей капусты с картофелем со сметаной 250/5</v>
      </c>
    </row>
    <row r="2141" spans="1:14" s="1" customFormat="1" ht="11.5" hidden="1" customHeight="1" x14ac:dyDescent="0.35">
      <c r="A2141" s="50" t="s">
        <v>289</v>
      </c>
      <c r="B2141" s="113">
        <v>0.16</v>
      </c>
      <c r="C2141" s="113">
        <v>0.16</v>
      </c>
      <c r="D2141" s="113">
        <v>27.87</v>
      </c>
      <c r="E2141" s="217">
        <v>114</v>
      </c>
      <c r="F2141" s="216" t="s">
        <v>361</v>
      </c>
      <c r="G2141" s="53">
        <v>200</v>
      </c>
      <c r="H2141" s="451"/>
      <c r="J2141" s="23" t="e">
        <f>H2141*J2158/H2158</f>
        <v>#DIV/0!</v>
      </c>
      <c r="L2141" s="41">
        <f t="shared" si="335"/>
        <v>11</v>
      </c>
      <c r="M2141" s="39">
        <f t="shared" si="330"/>
        <v>5</v>
      </c>
      <c r="N2141" s="39" t="str">
        <f t="shared" ref="N2141:N2157" si="336">F2141</f>
        <v>Компот из свежих яблок 200</v>
      </c>
    </row>
    <row r="2142" spans="1:14" s="1" customFormat="1" ht="11.5" hidden="1" customHeight="1" x14ac:dyDescent="0.35">
      <c r="A2142" s="50">
        <v>406</v>
      </c>
      <c r="B2142" s="51">
        <v>7.28</v>
      </c>
      <c r="C2142" s="51">
        <v>7.76</v>
      </c>
      <c r="D2142" s="51">
        <v>33.18</v>
      </c>
      <c r="E2142" s="50">
        <v>229</v>
      </c>
      <c r="F2142" s="52" t="s">
        <v>358</v>
      </c>
      <c r="G2142" s="147">
        <v>100</v>
      </c>
      <c r="H2142" s="451"/>
      <c r="J2142" s="23" t="e">
        <f>H2142*J2158/H2158</f>
        <v>#DIV/0!</v>
      </c>
      <c r="L2142" s="41">
        <f t="shared" si="335"/>
        <v>11</v>
      </c>
      <c r="M2142" s="39">
        <f t="shared" si="330"/>
        <v>5</v>
      </c>
      <c r="N2142" s="39" t="str">
        <f t="shared" si="336"/>
        <v>Кулебяка с капустой 100</v>
      </c>
    </row>
    <row r="2143" spans="1:14" s="1" customFormat="1" ht="11.5" hidden="1" customHeight="1" x14ac:dyDescent="0.35">
      <c r="A2143" s="54" t="s">
        <v>16</v>
      </c>
      <c r="B2143" s="51">
        <v>3.95</v>
      </c>
      <c r="C2143" s="51">
        <v>0.5</v>
      </c>
      <c r="D2143" s="51">
        <v>24.15</v>
      </c>
      <c r="E2143" s="50">
        <v>118</v>
      </c>
      <c r="F2143" s="52" t="s">
        <v>348</v>
      </c>
      <c r="G2143" s="49">
        <v>50</v>
      </c>
      <c r="H2143" s="451"/>
      <c r="J2143" s="23" t="e">
        <f>H2143*J2158/H2158</f>
        <v>#DIV/0!</v>
      </c>
      <c r="L2143" s="41">
        <f t="shared" si="335"/>
        <v>11</v>
      </c>
      <c r="M2143" s="39">
        <f t="shared" si="330"/>
        <v>5</v>
      </c>
      <c r="N2143" s="39" t="str">
        <f t="shared" si="336"/>
        <v>Батон витаминизированный 50</v>
      </c>
    </row>
    <row r="2144" spans="1:14" s="1" customFormat="1" ht="11.5" hidden="1" customHeight="1" x14ac:dyDescent="0.35">
      <c r="A2144" s="17"/>
      <c r="B2144" s="18"/>
      <c r="C2144" s="18"/>
      <c r="D2144" s="19"/>
      <c r="E2144" s="17"/>
      <c r="F2144" s="20"/>
      <c r="G2144" s="21"/>
      <c r="H2144" s="451"/>
      <c r="J2144" s="23" t="e">
        <f>H2144*J2158/H2158</f>
        <v>#DIV/0!</v>
      </c>
      <c r="L2144" s="41">
        <f t="shared" si="335"/>
        <v>11</v>
      </c>
      <c r="M2144" s="39">
        <f t="shared" si="330"/>
        <v>5</v>
      </c>
      <c r="N2144" s="39">
        <f t="shared" si="336"/>
        <v>0</v>
      </c>
    </row>
    <row r="2145" spans="1:14" s="1" customFormat="1" ht="11.5" hidden="1" customHeight="1" x14ac:dyDescent="0.35">
      <c r="A2145" s="17"/>
      <c r="B2145" s="18"/>
      <c r="C2145" s="18"/>
      <c r="D2145" s="18"/>
      <c r="E2145" s="17"/>
      <c r="F2145" s="20"/>
      <c r="G2145" s="21"/>
      <c r="H2145" s="451"/>
      <c r="J2145" s="23" t="e">
        <f>H2145*J2158/H2158</f>
        <v>#DIV/0!</v>
      </c>
      <c r="L2145" s="41">
        <f t="shared" si="335"/>
        <v>11</v>
      </c>
      <c r="M2145" s="39">
        <f t="shared" si="330"/>
        <v>5</v>
      </c>
      <c r="N2145" s="39">
        <f t="shared" si="336"/>
        <v>0</v>
      </c>
    </row>
    <row r="2146" spans="1:14" s="1" customFormat="1" ht="11.5" hidden="1" customHeight="1" x14ac:dyDescent="0.35">
      <c r="A2146" s="17"/>
      <c r="B2146" s="18"/>
      <c r="C2146" s="18"/>
      <c r="D2146" s="18"/>
      <c r="E2146" s="17"/>
      <c r="F2146" s="20"/>
      <c r="G2146" s="24"/>
      <c r="H2146" s="451"/>
      <c r="J2146" s="23" t="e">
        <f>H2146*J2158/H2158</f>
        <v>#DIV/0!</v>
      </c>
      <c r="L2146" s="41">
        <f t="shared" si="335"/>
        <v>11</v>
      </c>
      <c r="M2146" s="39">
        <f t="shared" si="330"/>
        <v>5</v>
      </c>
      <c r="N2146" s="39">
        <f t="shared" si="336"/>
        <v>0</v>
      </c>
    </row>
    <row r="2147" spans="1:14" s="1" customFormat="1" ht="11.5" hidden="1" customHeight="1" x14ac:dyDescent="0.35">
      <c r="A2147" s="19"/>
      <c r="B2147" s="18"/>
      <c r="C2147" s="18"/>
      <c r="D2147" s="18"/>
      <c r="E2147" s="17"/>
      <c r="F2147" s="20"/>
      <c r="G2147" s="21"/>
      <c r="H2147" s="451"/>
      <c r="J2147" s="23" t="e">
        <f>H2147*J2158/H2158</f>
        <v>#DIV/0!</v>
      </c>
      <c r="L2147" s="41">
        <f t="shared" si="335"/>
        <v>11</v>
      </c>
      <c r="M2147" s="39">
        <f t="shared" si="330"/>
        <v>5</v>
      </c>
      <c r="N2147" s="39">
        <f t="shared" si="336"/>
        <v>0</v>
      </c>
    </row>
    <row r="2148" spans="1:14" s="1" customFormat="1" ht="11.5" hidden="1" customHeight="1" x14ac:dyDescent="0.35">
      <c r="A2148" s="19"/>
      <c r="B2148" s="25"/>
      <c r="C2148" s="25"/>
      <c r="D2148" s="25"/>
      <c r="E2148" s="26"/>
      <c r="F2148" s="125"/>
      <c r="G2148" s="125"/>
      <c r="H2148" s="451"/>
      <c r="J2148" s="23" t="e">
        <f>H2148*J2158/H2158</f>
        <v>#DIV/0!</v>
      </c>
      <c r="L2148" s="41">
        <f t="shared" si="335"/>
        <v>11</v>
      </c>
      <c r="M2148" s="39">
        <f t="shared" si="330"/>
        <v>5</v>
      </c>
      <c r="N2148" s="39">
        <f t="shared" si="336"/>
        <v>0</v>
      </c>
    </row>
    <row r="2149" spans="1:14" s="1" customFormat="1" ht="11.5" hidden="1" customHeight="1" x14ac:dyDescent="0.35">
      <c r="A2149" s="17"/>
      <c r="B2149" s="18"/>
      <c r="C2149" s="18"/>
      <c r="D2149" s="18"/>
      <c r="E2149" s="17"/>
      <c r="F2149" s="20"/>
      <c r="G2149" s="21"/>
      <c r="H2149" s="451"/>
      <c r="J2149" s="23" t="e">
        <f>H2149*J2158/H2158</f>
        <v>#DIV/0!</v>
      </c>
      <c r="L2149" s="41">
        <f t="shared" si="335"/>
        <v>11</v>
      </c>
      <c r="M2149" s="39">
        <f t="shared" si="330"/>
        <v>5</v>
      </c>
      <c r="N2149" s="39">
        <f t="shared" si="336"/>
        <v>0</v>
      </c>
    </row>
    <row r="2150" spans="1:14" s="1" customFormat="1" ht="11.5" hidden="1" customHeight="1" x14ac:dyDescent="0.35">
      <c r="A2150" s="17"/>
      <c r="B2150" s="18"/>
      <c r="C2150" s="18"/>
      <c r="D2150" s="18"/>
      <c r="E2150" s="17"/>
      <c r="F2150" s="20"/>
      <c r="G2150" s="24"/>
      <c r="H2150" s="451"/>
      <c r="J2150" s="23" t="e">
        <f>H2150*J2158/H2158</f>
        <v>#DIV/0!</v>
      </c>
      <c r="L2150" s="41">
        <f t="shared" si="335"/>
        <v>11</v>
      </c>
      <c r="M2150" s="39">
        <f t="shared" si="330"/>
        <v>5</v>
      </c>
      <c r="N2150" s="39">
        <f t="shared" si="336"/>
        <v>0</v>
      </c>
    </row>
    <row r="2151" spans="1:14" s="1" customFormat="1" ht="11.5" hidden="1" customHeight="1" x14ac:dyDescent="0.35">
      <c r="A2151" s="17"/>
      <c r="B2151" s="18"/>
      <c r="C2151" s="18"/>
      <c r="D2151" s="18"/>
      <c r="E2151" s="17"/>
      <c r="F2151" s="20"/>
      <c r="G2151" s="24"/>
      <c r="H2151" s="451"/>
      <c r="J2151" s="23" t="e">
        <f>H2151*J2158/H2158</f>
        <v>#DIV/0!</v>
      </c>
      <c r="L2151" s="41">
        <f t="shared" si="335"/>
        <v>11</v>
      </c>
      <c r="M2151" s="39">
        <f t="shared" si="330"/>
        <v>5</v>
      </c>
      <c r="N2151" s="39">
        <f t="shared" si="336"/>
        <v>0</v>
      </c>
    </row>
    <row r="2152" spans="1:14" s="1" customFormat="1" ht="11.5" hidden="1" customHeight="1" x14ac:dyDescent="0.35">
      <c r="A2152" s="19"/>
      <c r="B2152" s="18"/>
      <c r="C2152" s="18"/>
      <c r="D2152" s="18"/>
      <c r="E2152" s="17"/>
      <c r="F2152" s="20"/>
      <c r="G2152" s="21"/>
      <c r="H2152" s="451"/>
      <c r="J2152" s="23" t="e">
        <f>H2152*J2158/H2158</f>
        <v>#DIV/0!</v>
      </c>
      <c r="L2152" s="41">
        <f t="shared" si="335"/>
        <v>11</v>
      </c>
      <c r="M2152" s="39">
        <f t="shared" si="330"/>
        <v>5</v>
      </c>
      <c r="N2152" s="39">
        <f t="shared" si="336"/>
        <v>0</v>
      </c>
    </row>
    <row r="2153" spans="1:14" s="1" customFormat="1" ht="11.5" hidden="1" customHeight="1" x14ac:dyDescent="0.25">
      <c r="A2153" s="17"/>
      <c r="B2153" s="18"/>
      <c r="C2153" s="18"/>
      <c r="D2153" s="18"/>
      <c r="E2153" s="17"/>
      <c r="F2153" s="28"/>
      <c r="G2153" s="21"/>
      <c r="H2153" s="451"/>
      <c r="J2153" s="23" t="e">
        <f>H2153*J2158/H2158</f>
        <v>#DIV/0!</v>
      </c>
      <c r="L2153" s="41">
        <f t="shared" si="335"/>
        <v>11</v>
      </c>
      <c r="M2153" s="39">
        <f t="shared" si="330"/>
        <v>5</v>
      </c>
      <c r="N2153" s="39">
        <f t="shared" si="336"/>
        <v>0</v>
      </c>
    </row>
    <row r="2154" spans="1:14" s="1" customFormat="1" ht="11.5" hidden="1" customHeight="1" x14ac:dyDescent="0.35">
      <c r="A2154" s="19"/>
      <c r="B2154" s="18"/>
      <c r="C2154" s="18"/>
      <c r="D2154" s="18"/>
      <c r="E2154" s="17"/>
      <c r="F2154" s="20"/>
      <c r="G2154" s="21"/>
      <c r="H2154" s="451"/>
      <c r="J2154" s="23" t="e">
        <f>H2154*J2158/H2158</f>
        <v>#DIV/0!</v>
      </c>
      <c r="L2154" s="41">
        <f t="shared" si="335"/>
        <v>11</v>
      </c>
      <c r="M2154" s="39">
        <f t="shared" si="330"/>
        <v>5</v>
      </c>
      <c r="N2154" s="39">
        <f t="shared" si="336"/>
        <v>0</v>
      </c>
    </row>
    <row r="2155" spans="1:14" s="1" customFormat="1" ht="11.5" hidden="1" customHeight="1" x14ac:dyDescent="0.25">
      <c r="A2155" s="17"/>
      <c r="B2155" s="18"/>
      <c r="C2155" s="18"/>
      <c r="D2155" s="18"/>
      <c r="E2155" s="17"/>
      <c r="F2155" s="28"/>
      <c r="G2155" s="21"/>
      <c r="H2155" s="451"/>
      <c r="J2155" s="23" t="e">
        <f>H2155*J2158/H2158</f>
        <v>#DIV/0!</v>
      </c>
      <c r="L2155" s="41">
        <f t="shared" si="335"/>
        <v>11</v>
      </c>
      <c r="M2155" s="39">
        <f t="shared" si="330"/>
        <v>5</v>
      </c>
      <c r="N2155" s="39">
        <f t="shared" si="336"/>
        <v>0</v>
      </c>
    </row>
    <row r="2156" spans="1:14" s="1" customFormat="1" ht="11.5" hidden="1" customHeight="1" x14ac:dyDescent="0.35">
      <c r="A2156" s="19"/>
      <c r="B2156" s="18"/>
      <c r="C2156" s="18"/>
      <c r="D2156" s="18"/>
      <c r="E2156" s="17"/>
      <c r="F2156" s="20"/>
      <c r="G2156" s="21"/>
      <c r="H2156" s="451"/>
      <c r="J2156" s="23" t="e">
        <f>H2156*J2158/H2158</f>
        <v>#DIV/0!</v>
      </c>
      <c r="L2156" s="41">
        <f t="shared" si="335"/>
        <v>11</v>
      </c>
      <c r="M2156" s="39">
        <f t="shared" si="330"/>
        <v>5</v>
      </c>
      <c r="N2156" s="39">
        <f t="shared" si="336"/>
        <v>0</v>
      </c>
    </row>
    <row r="2157" spans="1:14" s="1" customFormat="1" ht="11.5" hidden="1" customHeight="1" x14ac:dyDescent="0.35">
      <c r="A2157" s="19"/>
      <c r="B2157" s="18"/>
      <c r="C2157" s="18"/>
      <c r="D2157" s="18"/>
      <c r="E2157" s="17"/>
      <c r="F2157" s="20"/>
      <c r="G2157" s="21"/>
      <c r="H2157" s="451"/>
      <c r="J2157" s="23" t="e">
        <f>H2157*J2158/H2158</f>
        <v>#DIV/0!</v>
      </c>
      <c r="L2157" s="41">
        <f t="shared" si="335"/>
        <v>11</v>
      </c>
      <c r="M2157" s="39">
        <f t="shared" si="330"/>
        <v>5</v>
      </c>
      <c r="N2157" s="39">
        <f t="shared" si="336"/>
        <v>0</v>
      </c>
    </row>
    <row r="2158" spans="1:14" s="1" customFormat="1" ht="11.5" hidden="1" customHeight="1" x14ac:dyDescent="0.35">
      <c r="A2158" s="19"/>
      <c r="B2158" s="25">
        <f>SUBTOTAL(9,B2140:B2157)</f>
        <v>0</v>
      </c>
      <c r="C2158" s="25">
        <f t="shared" ref="C2158" si="337">SUBTOTAL(9,C2140:C2157)</f>
        <v>0</v>
      </c>
      <c r="D2158" s="25">
        <f t="shared" ref="D2158" si="338">SUBTOTAL(9,D2140:D2157)</f>
        <v>0</v>
      </c>
      <c r="E2158" s="26">
        <f t="shared" ref="E2158" si="339">SUBTOTAL(9,E2140:E2157)</f>
        <v>0</v>
      </c>
      <c r="F2158" s="29" t="s">
        <v>18</v>
      </c>
      <c r="G2158" s="125"/>
      <c r="H2158" s="454"/>
      <c r="J2158" s="32">
        <f>D2137</f>
        <v>79</v>
      </c>
      <c r="L2158" s="41">
        <f t="shared" si="335"/>
        <v>11</v>
      </c>
      <c r="M2158" s="39">
        <f t="shared" si="330"/>
        <v>5</v>
      </c>
      <c r="N2158" s="39">
        <v>1</v>
      </c>
    </row>
    <row r="2159" spans="1:14" s="1" customFormat="1" ht="11.5" hidden="1" customHeight="1" x14ac:dyDescent="0.35">
      <c r="A2159" s="33"/>
      <c r="B2159" s="34"/>
      <c r="C2159" s="34"/>
      <c r="D2159" s="34"/>
      <c r="E2159" s="35"/>
      <c r="F2159" s="36"/>
      <c r="G2159" s="37"/>
      <c r="H2159" s="38"/>
      <c r="J2159" s="38"/>
      <c r="L2159" s="41">
        <f t="shared" si="335"/>
        <v>11</v>
      </c>
      <c r="M2159" s="39">
        <f t="shared" si="330"/>
        <v>5</v>
      </c>
      <c r="N2159" s="39">
        <v>1</v>
      </c>
    </row>
    <row r="2160" spans="1:14" s="1" customFormat="1" ht="21" hidden="1" x14ac:dyDescent="0.35">
      <c r="A2160" s="14"/>
      <c r="B2160" s="14"/>
      <c r="C2160" s="14"/>
      <c r="D2160" s="427">
        <f>х!H$14</f>
        <v>48</v>
      </c>
      <c r="E2160" s="428"/>
      <c r="F2160" s="429" t="str">
        <f>х!I$14</f>
        <v>Абонемент платного питания №6 (Полдник 1-4)</v>
      </c>
      <c r="G2160" s="430"/>
      <c r="H2160" s="430"/>
      <c r="I2160" s="13"/>
      <c r="J2160" s="13"/>
      <c r="K2160" s="13"/>
      <c r="L2160" s="40">
        <f>L2137+1</f>
        <v>12</v>
      </c>
      <c r="M2160" s="39">
        <f t="shared" si="330"/>
        <v>5</v>
      </c>
      <c r="N2160" s="39">
        <v>1</v>
      </c>
    </row>
    <row r="2161" spans="1:14" s="1" customFormat="1" ht="11.5" hidden="1" customHeight="1" x14ac:dyDescent="0.35">
      <c r="A2161" s="431" t="s">
        <v>3</v>
      </c>
      <c r="B2161" s="432" t="s">
        <v>4</v>
      </c>
      <c r="C2161" s="432"/>
      <c r="D2161" s="432"/>
      <c r="E2161" s="433" t="s">
        <v>5</v>
      </c>
      <c r="F2161" s="434" t="s">
        <v>6</v>
      </c>
      <c r="G2161" s="435" t="s">
        <v>7</v>
      </c>
      <c r="H2161" s="436" t="s">
        <v>8</v>
      </c>
      <c r="L2161" s="41">
        <f>L2160</f>
        <v>12</v>
      </c>
      <c r="M2161" s="39">
        <f t="shared" si="330"/>
        <v>5</v>
      </c>
      <c r="N2161" s="39">
        <v>1</v>
      </c>
    </row>
    <row r="2162" spans="1:14" s="1" customFormat="1" ht="11.5" hidden="1" customHeight="1" x14ac:dyDescent="0.35">
      <c r="A2162" s="431"/>
      <c r="B2162" s="15" t="s">
        <v>9</v>
      </c>
      <c r="C2162" s="16" t="s">
        <v>10</v>
      </c>
      <c r="D2162" s="16" t="s">
        <v>11</v>
      </c>
      <c r="E2162" s="433"/>
      <c r="F2162" s="434"/>
      <c r="G2162" s="435"/>
      <c r="H2162" s="436"/>
      <c r="L2162" s="41">
        <f t="shared" ref="L2162:L2182" si="340">L2161</f>
        <v>12</v>
      </c>
      <c r="M2162" s="39">
        <f t="shared" si="330"/>
        <v>5</v>
      </c>
      <c r="N2162" s="39">
        <v>1</v>
      </c>
    </row>
    <row r="2163" spans="1:14" s="1" customFormat="1" ht="11.5" hidden="1" customHeight="1" x14ac:dyDescent="0.35">
      <c r="A2163" s="99" t="s">
        <v>142</v>
      </c>
      <c r="B2163" s="77">
        <v>10.029999999999999</v>
      </c>
      <c r="C2163" s="77">
        <v>14.53</v>
      </c>
      <c r="D2163" s="77">
        <v>32.68</v>
      </c>
      <c r="E2163" s="78">
        <v>308</v>
      </c>
      <c r="F2163" s="79" t="s">
        <v>143</v>
      </c>
      <c r="G2163" s="151">
        <v>75</v>
      </c>
      <c r="H2163" s="453">
        <f>D2160</f>
        <v>48</v>
      </c>
      <c r="J2163" s="23" t="e">
        <f>H2163*J2181/H2181</f>
        <v>#DIV/0!</v>
      </c>
      <c r="L2163" s="41">
        <f t="shared" si="340"/>
        <v>12</v>
      </c>
      <c r="M2163" s="39">
        <f t="shared" si="330"/>
        <v>5</v>
      </c>
      <c r="N2163" s="39" t="str">
        <f>F2163</f>
        <v>Слойка с сыром</v>
      </c>
    </row>
    <row r="2164" spans="1:14" s="1" customFormat="1" ht="11.5" hidden="1" customHeight="1" x14ac:dyDescent="0.35">
      <c r="A2164" s="100" t="s">
        <v>16</v>
      </c>
      <c r="B2164" s="101"/>
      <c r="C2164" s="101"/>
      <c r="D2164" s="101">
        <v>19</v>
      </c>
      <c r="E2164" s="102">
        <v>80</v>
      </c>
      <c r="F2164" s="103" t="s">
        <v>144</v>
      </c>
      <c r="G2164" s="169">
        <v>200</v>
      </c>
      <c r="H2164" s="451"/>
      <c r="J2164" s="23" t="e">
        <f>H2164*J2181/H2181</f>
        <v>#DIV/0!</v>
      </c>
      <c r="L2164" s="41">
        <f t="shared" si="340"/>
        <v>12</v>
      </c>
      <c r="M2164" s="39">
        <f t="shared" ref="M2164:M2227" si="341">M2163</f>
        <v>5</v>
      </c>
      <c r="N2164" s="39" t="str">
        <f t="shared" ref="N2164:N2180" si="342">F2164</f>
        <v>Напиток Валетек витаминный (СОШ_2018)</v>
      </c>
    </row>
    <row r="2165" spans="1:14" s="1" customFormat="1" ht="11.5" hidden="1" customHeight="1" x14ac:dyDescent="0.35">
      <c r="A2165" s="17"/>
      <c r="B2165" s="18"/>
      <c r="C2165" s="18"/>
      <c r="D2165" s="18"/>
      <c r="E2165" s="17"/>
      <c r="F2165" s="20"/>
      <c r="G2165" s="156"/>
      <c r="H2165" s="451"/>
      <c r="J2165" s="23" t="e">
        <f>H2165*J2181/H2181</f>
        <v>#DIV/0!</v>
      </c>
      <c r="L2165" s="41">
        <f t="shared" si="340"/>
        <v>12</v>
      </c>
      <c r="M2165" s="39">
        <f t="shared" si="341"/>
        <v>5</v>
      </c>
      <c r="N2165" s="39">
        <f t="shared" si="342"/>
        <v>0</v>
      </c>
    </row>
    <row r="2166" spans="1:14" s="1" customFormat="1" ht="11.5" hidden="1" customHeight="1" x14ac:dyDescent="0.35">
      <c r="A2166" s="19"/>
      <c r="B2166" s="18"/>
      <c r="C2166" s="18"/>
      <c r="D2166" s="18"/>
      <c r="E2166" s="17"/>
      <c r="F2166" s="20"/>
      <c r="G2166" s="157"/>
      <c r="H2166" s="451"/>
      <c r="J2166" s="23" t="e">
        <f>H2166*J2181/H2181</f>
        <v>#DIV/0!</v>
      </c>
      <c r="L2166" s="41">
        <f t="shared" si="340"/>
        <v>12</v>
      </c>
      <c r="M2166" s="39">
        <f t="shared" si="341"/>
        <v>5</v>
      </c>
      <c r="N2166" s="39">
        <f t="shared" si="342"/>
        <v>0</v>
      </c>
    </row>
    <row r="2167" spans="1:14" s="1" customFormat="1" ht="11.5" hidden="1" customHeight="1" x14ac:dyDescent="0.35">
      <c r="A2167" s="17"/>
      <c r="B2167" s="18"/>
      <c r="C2167" s="18"/>
      <c r="D2167" s="19"/>
      <c r="E2167" s="17"/>
      <c r="F2167" s="20"/>
      <c r="G2167" s="157"/>
      <c r="H2167" s="451"/>
      <c r="J2167" s="23" t="e">
        <f>H2167*J2181/H2181</f>
        <v>#DIV/0!</v>
      </c>
      <c r="L2167" s="41">
        <f t="shared" si="340"/>
        <v>12</v>
      </c>
      <c r="M2167" s="39">
        <f t="shared" si="341"/>
        <v>5</v>
      </c>
      <c r="N2167" s="39">
        <f t="shared" si="342"/>
        <v>0</v>
      </c>
    </row>
    <row r="2168" spans="1:14" s="1" customFormat="1" ht="11.5" hidden="1" customHeight="1" x14ac:dyDescent="0.35">
      <c r="A2168" s="17"/>
      <c r="B2168" s="18"/>
      <c r="C2168" s="18"/>
      <c r="D2168" s="18"/>
      <c r="E2168" s="17"/>
      <c r="F2168" s="20"/>
      <c r="G2168" s="157"/>
      <c r="H2168" s="451"/>
      <c r="J2168" s="23" t="e">
        <f>H2168*J2181/H2181</f>
        <v>#DIV/0!</v>
      </c>
      <c r="L2168" s="41">
        <f t="shared" si="340"/>
        <v>12</v>
      </c>
      <c r="M2168" s="39">
        <f t="shared" si="341"/>
        <v>5</v>
      </c>
      <c r="N2168" s="39">
        <f t="shared" si="342"/>
        <v>0</v>
      </c>
    </row>
    <row r="2169" spans="1:14" s="1" customFormat="1" ht="11.5" hidden="1" customHeight="1" x14ac:dyDescent="0.35">
      <c r="A2169" s="17"/>
      <c r="B2169" s="18"/>
      <c r="C2169" s="18"/>
      <c r="D2169" s="18"/>
      <c r="E2169" s="17"/>
      <c r="F2169" s="20"/>
      <c r="G2169" s="156"/>
      <c r="H2169" s="451"/>
      <c r="J2169" s="23" t="e">
        <f>H2169*J2181/H2181</f>
        <v>#DIV/0!</v>
      </c>
      <c r="L2169" s="41">
        <f t="shared" si="340"/>
        <v>12</v>
      </c>
      <c r="M2169" s="39">
        <f t="shared" si="341"/>
        <v>5</v>
      </c>
      <c r="N2169" s="39">
        <f t="shared" si="342"/>
        <v>0</v>
      </c>
    </row>
    <row r="2170" spans="1:14" s="1" customFormat="1" ht="11.5" hidden="1" customHeight="1" x14ac:dyDescent="0.35">
      <c r="A2170" s="19"/>
      <c r="B2170" s="18"/>
      <c r="C2170" s="18"/>
      <c r="D2170" s="18"/>
      <c r="E2170" s="17"/>
      <c r="F2170" s="20"/>
      <c r="G2170" s="21"/>
      <c r="H2170" s="451"/>
      <c r="J2170" s="23" t="e">
        <f>H2170*J2181/H2181</f>
        <v>#DIV/0!</v>
      </c>
      <c r="L2170" s="41">
        <f t="shared" si="340"/>
        <v>12</v>
      </c>
      <c r="M2170" s="39">
        <f t="shared" si="341"/>
        <v>5</v>
      </c>
      <c r="N2170" s="39">
        <f t="shared" si="342"/>
        <v>0</v>
      </c>
    </row>
    <row r="2171" spans="1:14" s="1" customFormat="1" ht="11.5" hidden="1" customHeight="1" x14ac:dyDescent="0.35">
      <c r="A2171" s="19"/>
      <c r="B2171" s="25"/>
      <c r="C2171" s="25"/>
      <c r="D2171" s="25"/>
      <c r="E2171" s="26"/>
      <c r="F2171" s="42"/>
      <c r="G2171" s="42"/>
      <c r="H2171" s="451"/>
      <c r="J2171" s="23" t="e">
        <f>H2171*J2181/H2181</f>
        <v>#DIV/0!</v>
      </c>
      <c r="L2171" s="41">
        <f t="shared" si="340"/>
        <v>12</v>
      </c>
      <c r="M2171" s="39">
        <f t="shared" si="341"/>
        <v>5</v>
      </c>
      <c r="N2171" s="39">
        <f t="shared" si="342"/>
        <v>0</v>
      </c>
    </row>
    <row r="2172" spans="1:14" s="1" customFormat="1" ht="11.5" hidden="1" customHeight="1" x14ac:dyDescent="0.35">
      <c r="A2172" s="17"/>
      <c r="B2172" s="18"/>
      <c r="C2172" s="18"/>
      <c r="D2172" s="18"/>
      <c r="E2172" s="17"/>
      <c r="F2172" s="20"/>
      <c r="G2172" s="21"/>
      <c r="H2172" s="451"/>
      <c r="J2172" s="23" t="e">
        <f>H2172*J2181/H2181</f>
        <v>#DIV/0!</v>
      </c>
      <c r="L2172" s="41">
        <f t="shared" si="340"/>
        <v>12</v>
      </c>
      <c r="M2172" s="39">
        <f t="shared" si="341"/>
        <v>5</v>
      </c>
      <c r="N2172" s="39">
        <f t="shared" si="342"/>
        <v>0</v>
      </c>
    </row>
    <row r="2173" spans="1:14" s="1" customFormat="1" ht="11.5" hidden="1" customHeight="1" x14ac:dyDescent="0.35">
      <c r="A2173" s="17"/>
      <c r="B2173" s="18"/>
      <c r="C2173" s="18"/>
      <c r="D2173" s="18"/>
      <c r="E2173" s="17"/>
      <c r="F2173" s="20"/>
      <c r="G2173" s="24"/>
      <c r="H2173" s="451"/>
      <c r="J2173" s="23" t="e">
        <f>H2173*J2181/H2181</f>
        <v>#DIV/0!</v>
      </c>
      <c r="L2173" s="41">
        <f t="shared" si="340"/>
        <v>12</v>
      </c>
      <c r="M2173" s="39">
        <f t="shared" si="341"/>
        <v>5</v>
      </c>
      <c r="N2173" s="39">
        <f t="shared" si="342"/>
        <v>0</v>
      </c>
    </row>
    <row r="2174" spans="1:14" s="1" customFormat="1" ht="11.5" hidden="1" customHeight="1" x14ac:dyDescent="0.35">
      <c r="A2174" s="17"/>
      <c r="B2174" s="18"/>
      <c r="C2174" s="18"/>
      <c r="D2174" s="18"/>
      <c r="E2174" s="17"/>
      <c r="F2174" s="20"/>
      <c r="G2174" s="24"/>
      <c r="H2174" s="451"/>
      <c r="J2174" s="23" t="e">
        <f>H2174*J2181/H2181</f>
        <v>#DIV/0!</v>
      </c>
      <c r="L2174" s="41">
        <f t="shared" si="340"/>
        <v>12</v>
      </c>
      <c r="M2174" s="39">
        <f t="shared" si="341"/>
        <v>5</v>
      </c>
      <c r="N2174" s="39">
        <f t="shared" si="342"/>
        <v>0</v>
      </c>
    </row>
    <row r="2175" spans="1:14" s="1" customFormat="1" ht="11.5" hidden="1" customHeight="1" x14ac:dyDescent="0.35">
      <c r="A2175" s="19"/>
      <c r="B2175" s="18"/>
      <c r="C2175" s="18"/>
      <c r="D2175" s="18"/>
      <c r="E2175" s="17"/>
      <c r="F2175" s="20"/>
      <c r="G2175" s="21"/>
      <c r="H2175" s="451"/>
      <c r="J2175" s="23" t="e">
        <f>H2175*J2181/H2181</f>
        <v>#DIV/0!</v>
      </c>
      <c r="L2175" s="41">
        <f t="shared" si="340"/>
        <v>12</v>
      </c>
      <c r="M2175" s="39">
        <f t="shared" si="341"/>
        <v>5</v>
      </c>
      <c r="N2175" s="39">
        <f t="shared" si="342"/>
        <v>0</v>
      </c>
    </row>
    <row r="2176" spans="1:14" s="1" customFormat="1" ht="11.5" hidden="1" customHeight="1" x14ac:dyDescent="0.25">
      <c r="A2176" s="17"/>
      <c r="B2176" s="18"/>
      <c r="C2176" s="18"/>
      <c r="D2176" s="18"/>
      <c r="E2176" s="17"/>
      <c r="F2176" s="28"/>
      <c r="G2176" s="21"/>
      <c r="H2176" s="451"/>
      <c r="J2176" s="23" t="e">
        <f>H2176*J2181/H2181</f>
        <v>#DIV/0!</v>
      </c>
      <c r="L2176" s="41">
        <f t="shared" si="340"/>
        <v>12</v>
      </c>
      <c r="M2176" s="39">
        <f t="shared" si="341"/>
        <v>5</v>
      </c>
      <c r="N2176" s="39">
        <f t="shared" si="342"/>
        <v>0</v>
      </c>
    </row>
    <row r="2177" spans="1:14" s="1" customFormat="1" ht="11.5" hidden="1" customHeight="1" x14ac:dyDescent="0.35">
      <c r="A2177" s="19"/>
      <c r="B2177" s="18"/>
      <c r="C2177" s="18"/>
      <c r="D2177" s="18"/>
      <c r="E2177" s="17"/>
      <c r="F2177" s="20"/>
      <c r="G2177" s="21"/>
      <c r="H2177" s="451"/>
      <c r="J2177" s="23" t="e">
        <f>H2177*J2181/H2181</f>
        <v>#DIV/0!</v>
      </c>
      <c r="L2177" s="41">
        <f t="shared" si="340"/>
        <v>12</v>
      </c>
      <c r="M2177" s="39">
        <f t="shared" si="341"/>
        <v>5</v>
      </c>
      <c r="N2177" s="39">
        <f t="shared" si="342"/>
        <v>0</v>
      </c>
    </row>
    <row r="2178" spans="1:14" s="1" customFormat="1" ht="11.5" hidden="1" customHeight="1" x14ac:dyDescent="0.25">
      <c r="A2178" s="17"/>
      <c r="B2178" s="18"/>
      <c r="C2178" s="18"/>
      <c r="D2178" s="18"/>
      <c r="E2178" s="17"/>
      <c r="F2178" s="28"/>
      <c r="G2178" s="21"/>
      <c r="H2178" s="451"/>
      <c r="J2178" s="23" t="e">
        <f>H2178*J2181/H2181</f>
        <v>#DIV/0!</v>
      </c>
      <c r="L2178" s="41">
        <f t="shared" si="340"/>
        <v>12</v>
      </c>
      <c r="M2178" s="39">
        <f t="shared" si="341"/>
        <v>5</v>
      </c>
      <c r="N2178" s="39">
        <f t="shared" si="342"/>
        <v>0</v>
      </c>
    </row>
    <row r="2179" spans="1:14" s="1" customFormat="1" ht="11.5" hidden="1" customHeight="1" x14ac:dyDescent="0.35">
      <c r="A2179" s="19"/>
      <c r="B2179" s="18"/>
      <c r="C2179" s="18"/>
      <c r="D2179" s="18"/>
      <c r="E2179" s="17"/>
      <c r="F2179" s="20"/>
      <c r="G2179" s="21"/>
      <c r="H2179" s="451"/>
      <c r="J2179" s="23" t="e">
        <f>H2179*J2181/H2181</f>
        <v>#DIV/0!</v>
      </c>
      <c r="L2179" s="41">
        <f t="shared" si="340"/>
        <v>12</v>
      </c>
      <c r="M2179" s="39">
        <f t="shared" si="341"/>
        <v>5</v>
      </c>
      <c r="N2179" s="39">
        <f t="shared" si="342"/>
        <v>0</v>
      </c>
    </row>
    <row r="2180" spans="1:14" s="1" customFormat="1" ht="11.5" hidden="1" customHeight="1" x14ac:dyDescent="0.35">
      <c r="A2180" s="19"/>
      <c r="B2180" s="18"/>
      <c r="C2180" s="18"/>
      <c r="D2180" s="18"/>
      <c r="E2180" s="17"/>
      <c r="F2180" s="20"/>
      <c r="G2180" s="21"/>
      <c r="H2180" s="451"/>
      <c r="J2180" s="23" t="e">
        <f>H2180*J2181/H2181</f>
        <v>#DIV/0!</v>
      </c>
      <c r="L2180" s="41">
        <f t="shared" si="340"/>
        <v>12</v>
      </c>
      <c r="M2180" s="39">
        <f t="shared" si="341"/>
        <v>5</v>
      </c>
      <c r="N2180" s="39">
        <f t="shared" si="342"/>
        <v>0</v>
      </c>
    </row>
    <row r="2181" spans="1:14" s="1" customFormat="1" ht="11.5" hidden="1" customHeight="1" x14ac:dyDescent="0.35">
      <c r="A2181" s="19"/>
      <c r="B2181" s="25">
        <f>SUBTOTAL(9,B2163:B2180)</f>
        <v>0</v>
      </c>
      <c r="C2181" s="25">
        <f t="shared" ref="C2181" si="343">SUBTOTAL(9,C2163:C2180)</f>
        <v>0</v>
      </c>
      <c r="D2181" s="25">
        <f t="shared" ref="D2181" si="344">SUBTOTAL(9,D2163:D2180)</f>
        <v>0</v>
      </c>
      <c r="E2181" s="26">
        <f t="shared" ref="E2181" si="345">SUBTOTAL(9,E2163:E2180)</f>
        <v>0</v>
      </c>
      <c r="F2181" s="29" t="s">
        <v>18</v>
      </c>
      <c r="G2181" s="42"/>
      <c r="H2181" s="454"/>
      <c r="J2181" s="32">
        <f>D2160</f>
        <v>48</v>
      </c>
      <c r="L2181" s="41">
        <f t="shared" si="340"/>
        <v>12</v>
      </c>
      <c r="M2181" s="39">
        <f t="shared" si="341"/>
        <v>5</v>
      </c>
      <c r="N2181" s="39">
        <v>1</v>
      </c>
    </row>
    <row r="2182" spans="1:14" s="1" customFormat="1" ht="11.5" hidden="1" customHeight="1" x14ac:dyDescent="0.35">
      <c r="A2182" s="33"/>
      <c r="B2182" s="34"/>
      <c r="C2182" s="34"/>
      <c r="D2182" s="34"/>
      <c r="E2182" s="35"/>
      <c r="F2182" s="36"/>
      <c r="G2182" s="37"/>
      <c r="H2182" s="38"/>
      <c r="J2182" s="38"/>
      <c r="L2182" s="41">
        <f t="shared" si="340"/>
        <v>12</v>
      </c>
      <c r="M2182" s="39">
        <f t="shared" si="341"/>
        <v>5</v>
      </c>
      <c r="N2182" s="39">
        <v>1</v>
      </c>
    </row>
    <row r="2183" spans="1:14" s="1" customFormat="1" ht="21" hidden="1" x14ac:dyDescent="0.35">
      <c r="A2183" s="14"/>
      <c r="B2183" s="14"/>
      <c r="C2183" s="14"/>
      <c r="D2183" s="427">
        <f>х!H$15</f>
        <v>107.91</v>
      </c>
      <c r="E2183" s="428"/>
      <c r="F2183" s="429" t="str">
        <f>х!I$15</f>
        <v>Абонемент платного питания №7 (ГПД Завтрак 1-4)</v>
      </c>
      <c r="G2183" s="430"/>
      <c r="H2183" s="430"/>
      <c r="I2183" s="13"/>
      <c r="J2183" s="13"/>
      <c r="K2183" s="13"/>
      <c r="L2183" s="40">
        <f>L2160+1</f>
        <v>13</v>
      </c>
      <c r="M2183" s="39">
        <f t="shared" si="341"/>
        <v>5</v>
      </c>
      <c r="N2183" s="39">
        <v>1</v>
      </c>
    </row>
    <row r="2184" spans="1:14" s="1" customFormat="1" ht="11.5" hidden="1" customHeight="1" x14ac:dyDescent="0.35">
      <c r="A2184" s="431" t="s">
        <v>3</v>
      </c>
      <c r="B2184" s="432" t="s">
        <v>4</v>
      </c>
      <c r="C2184" s="432"/>
      <c r="D2184" s="432"/>
      <c r="E2184" s="433" t="s">
        <v>5</v>
      </c>
      <c r="F2184" s="434" t="s">
        <v>6</v>
      </c>
      <c r="G2184" s="435" t="s">
        <v>7</v>
      </c>
      <c r="H2184" s="436" t="s">
        <v>8</v>
      </c>
      <c r="L2184" s="41">
        <f>L2183</f>
        <v>13</v>
      </c>
      <c r="M2184" s="39">
        <f t="shared" si="341"/>
        <v>5</v>
      </c>
      <c r="N2184" s="39">
        <v>1</v>
      </c>
    </row>
    <row r="2185" spans="1:14" s="1" customFormat="1" ht="11.5" hidden="1" customHeight="1" x14ac:dyDescent="0.35">
      <c r="A2185" s="431"/>
      <c r="B2185" s="15" t="s">
        <v>9</v>
      </c>
      <c r="C2185" s="16" t="s">
        <v>10</v>
      </c>
      <c r="D2185" s="16" t="s">
        <v>11</v>
      </c>
      <c r="E2185" s="433"/>
      <c r="F2185" s="434"/>
      <c r="G2185" s="435"/>
      <c r="H2185" s="436"/>
      <c r="L2185" s="41">
        <f t="shared" ref="L2185:L2205" si="346">L2184</f>
        <v>13</v>
      </c>
      <c r="M2185" s="39">
        <f t="shared" si="341"/>
        <v>5</v>
      </c>
      <c r="N2185" s="39">
        <v>1</v>
      </c>
    </row>
    <row r="2186" spans="1:14" s="1" customFormat="1" ht="11.5" hidden="1" customHeight="1" x14ac:dyDescent="0.35">
      <c r="A2186" s="50">
        <v>15</v>
      </c>
      <c r="B2186" s="51">
        <v>3.94</v>
      </c>
      <c r="C2186" s="51">
        <v>3.99</v>
      </c>
      <c r="D2186" s="54"/>
      <c r="E2186" s="50">
        <v>51</v>
      </c>
      <c r="F2186" s="52" t="s">
        <v>155</v>
      </c>
      <c r="G2186" s="147">
        <v>15</v>
      </c>
      <c r="H2186" s="453">
        <f>D2183</f>
        <v>107.91</v>
      </c>
      <c r="J2186" s="23" t="e">
        <f>H2186*J2204/H2204</f>
        <v>#DIV/0!</v>
      </c>
      <c r="L2186" s="41">
        <f t="shared" si="346"/>
        <v>13</v>
      </c>
      <c r="M2186" s="39">
        <f t="shared" si="341"/>
        <v>5</v>
      </c>
      <c r="N2186" s="39" t="str">
        <f>F2186</f>
        <v>Сыр (порциями) 15 (СОШ_2018)</v>
      </c>
    </row>
    <row r="2187" spans="1:14" s="1" customFormat="1" ht="11.5" hidden="1" customHeight="1" x14ac:dyDescent="0.35">
      <c r="A2187" s="50">
        <v>338</v>
      </c>
      <c r="B2187" s="51">
        <v>0.52</v>
      </c>
      <c r="C2187" s="51">
        <v>0.52</v>
      </c>
      <c r="D2187" s="51">
        <v>12.74</v>
      </c>
      <c r="E2187" s="50">
        <v>61</v>
      </c>
      <c r="F2187" s="52" t="s">
        <v>156</v>
      </c>
      <c r="G2187" s="147">
        <v>130</v>
      </c>
      <c r="H2187" s="451"/>
      <c r="J2187" s="23" t="e">
        <f>H2187*J2204/H2204</f>
        <v>#DIV/0!</v>
      </c>
      <c r="L2187" s="41">
        <f t="shared" si="346"/>
        <v>13</v>
      </c>
      <c r="M2187" s="39">
        <f t="shared" si="341"/>
        <v>5</v>
      </c>
      <c r="N2187" s="39" t="str">
        <f t="shared" ref="N2187:N2203" si="347">F2187</f>
        <v>Яблоко 130 (СОШ_2018)</v>
      </c>
    </row>
    <row r="2188" spans="1:14" s="1" customFormat="1" ht="11.5" hidden="1" customHeight="1" x14ac:dyDescent="0.35">
      <c r="A2188" s="50">
        <v>173</v>
      </c>
      <c r="B2188" s="51">
        <v>6.24</v>
      </c>
      <c r="C2188" s="51">
        <v>10.199999999999999</v>
      </c>
      <c r="D2188" s="51">
        <v>28.23</v>
      </c>
      <c r="E2188" s="50">
        <v>231</v>
      </c>
      <c r="F2188" s="52" t="s">
        <v>95</v>
      </c>
      <c r="G2188" s="148" t="s">
        <v>96</v>
      </c>
      <c r="H2188" s="451"/>
      <c r="J2188" s="23" t="e">
        <f>H2188*J2204/H2204</f>
        <v>#DIV/0!</v>
      </c>
      <c r="L2188" s="41">
        <f t="shared" si="346"/>
        <v>13</v>
      </c>
      <c r="M2188" s="39">
        <f t="shared" si="341"/>
        <v>5</v>
      </c>
      <c r="N2188" s="39" t="str">
        <f t="shared" si="347"/>
        <v>Каша вязкая молочная из овсяной крупы с маслом 150/8 (СОШ_2018)</v>
      </c>
    </row>
    <row r="2189" spans="1:14" s="1" customFormat="1" ht="11.5" hidden="1" customHeight="1" x14ac:dyDescent="0.35">
      <c r="A2189" s="50">
        <v>379</v>
      </c>
      <c r="B2189" s="51">
        <v>3.16</v>
      </c>
      <c r="C2189" s="51">
        <v>2.68</v>
      </c>
      <c r="D2189" s="51">
        <v>15.94</v>
      </c>
      <c r="E2189" s="50">
        <v>101</v>
      </c>
      <c r="F2189" s="52" t="s">
        <v>89</v>
      </c>
      <c r="G2189" s="147">
        <v>200</v>
      </c>
      <c r="H2189" s="451"/>
      <c r="J2189" s="23" t="e">
        <f>H2189*J2204/H2204</f>
        <v>#DIV/0!</v>
      </c>
      <c r="L2189" s="41">
        <f t="shared" si="346"/>
        <v>13</v>
      </c>
      <c r="M2189" s="39">
        <f t="shared" si="341"/>
        <v>5</v>
      </c>
      <c r="N2189" s="39" t="str">
        <f t="shared" si="347"/>
        <v>Кофейный напиток с молоком 200 (СОШ_2018)</v>
      </c>
    </row>
    <row r="2190" spans="1:14" s="1" customFormat="1" ht="11.5" hidden="1" customHeight="1" x14ac:dyDescent="0.35">
      <c r="A2190" s="54" t="s">
        <v>16</v>
      </c>
      <c r="B2190" s="51">
        <v>3.16</v>
      </c>
      <c r="C2190" s="51">
        <v>0.4</v>
      </c>
      <c r="D2190" s="51">
        <v>19.32</v>
      </c>
      <c r="E2190" s="50">
        <v>94</v>
      </c>
      <c r="F2190" s="52" t="s">
        <v>148</v>
      </c>
      <c r="G2190" s="147">
        <v>40</v>
      </c>
      <c r="H2190" s="451"/>
      <c r="J2190" s="23" t="e">
        <f>H2190*J2204/H2204</f>
        <v>#DIV/0!</v>
      </c>
      <c r="L2190" s="41">
        <f t="shared" si="346"/>
        <v>13</v>
      </c>
      <c r="M2190" s="39">
        <f t="shared" si="341"/>
        <v>5</v>
      </c>
      <c r="N2190" s="39" t="str">
        <f t="shared" si="347"/>
        <v>Батон витаминизированный</v>
      </c>
    </row>
    <row r="2191" spans="1:14" s="1" customFormat="1" ht="11.5" hidden="1" customHeight="1" x14ac:dyDescent="0.35">
      <c r="A2191" s="54" t="s">
        <v>16</v>
      </c>
      <c r="B2191" s="51">
        <v>1.98</v>
      </c>
      <c r="C2191" s="51">
        <v>0.36</v>
      </c>
      <c r="D2191" s="51">
        <v>10.02</v>
      </c>
      <c r="E2191" s="50">
        <v>52</v>
      </c>
      <c r="F2191" s="52" t="s">
        <v>99</v>
      </c>
      <c r="G2191" s="147">
        <v>30</v>
      </c>
      <c r="H2191" s="451"/>
      <c r="J2191" s="23" t="e">
        <f>H2191*J2204/H2204</f>
        <v>#DIV/0!</v>
      </c>
      <c r="L2191" s="41">
        <f t="shared" si="346"/>
        <v>13</v>
      </c>
      <c r="M2191" s="39">
        <f t="shared" si="341"/>
        <v>5</v>
      </c>
      <c r="N2191" s="39" t="str">
        <f t="shared" si="347"/>
        <v>Хлеб ржаной 30 (СОШ_2018)</v>
      </c>
    </row>
    <row r="2192" spans="1:14" s="1" customFormat="1" ht="11.5" hidden="1" customHeight="1" x14ac:dyDescent="0.35">
      <c r="A2192" s="17"/>
      <c r="B2192" s="18"/>
      <c r="C2192" s="18"/>
      <c r="D2192" s="18"/>
      <c r="E2192" s="17"/>
      <c r="F2192" s="20"/>
      <c r="G2192" s="150"/>
      <c r="H2192" s="451"/>
      <c r="J2192" s="23" t="e">
        <f>H2192*J2204/H2204</f>
        <v>#DIV/0!</v>
      </c>
      <c r="L2192" s="41">
        <f t="shared" si="346"/>
        <v>13</v>
      </c>
      <c r="M2192" s="39">
        <f t="shared" si="341"/>
        <v>5</v>
      </c>
      <c r="N2192" s="39">
        <f t="shared" si="347"/>
        <v>0</v>
      </c>
    </row>
    <row r="2193" spans="1:14" s="1" customFormat="1" ht="11.5" hidden="1" customHeight="1" x14ac:dyDescent="0.35">
      <c r="A2193" s="19"/>
      <c r="B2193" s="18"/>
      <c r="C2193" s="18"/>
      <c r="D2193" s="18"/>
      <c r="E2193" s="17"/>
      <c r="F2193" s="20"/>
      <c r="G2193" s="149"/>
      <c r="H2193" s="451"/>
      <c r="J2193" s="23" t="e">
        <f>H2193*J2204/H2204</f>
        <v>#DIV/0!</v>
      </c>
      <c r="L2193" s="41">
        <f t="shared" si="346"/>
        <v>13</v>
      </c>
      <c r="M2193" s="39">
        <f t="shared" si="341"/>
        <v>5</v>
      </c>
      <c r="N2193" s="39">
        <f t="shared" si="347"/>
        <v>0</v>
      </c>
    </row>
    <row r="2194" spans="1:14" s="1" customFormat="1" ht="11.5" hidden="1" customHeight="1" x14ac:dyDescent="0.35">
      <c r="A2194" s="19"/>
      <c r="B2194" s="25"/>
      <c r="C2194" s="25"/>
      <c r="D2194" s="25"/>
      <c r="E2194" s="26"/>
      <c r="F2194" s="27"/>
      <c r="G2194" s="142"/>
      <c r="H2194" s="451"/>
      <c r="J2194" s="23" t="e">
        <f>H2194*J2204/H2204</f>
        <v>#DIV/0!</v>
      </c>
      <c r="L2194" s="41">
        <f t="shared" si="346"/>
        <v>13</v>
      </c>
      <c r="M2194" s="39">
        <f t="shared" si="341"/>
        <v>5</v>
      </c>
      <c r="N2194" s="39">
        <f t="shared" si="347"/>
        <v>0</v>
      </c>
    </row>
    <row r="2195" spans="1:14" s="1" customFormat="1" ht="11.5" hidden="1" customHeight="1" x14ac:dyDescent="0.35">
      <c r="A2195" s="17"/>
      <c r="B2195" s="18"/>
      <c r="C2195" s="18"/>
      <c r="D2195" s="18"/>
      <c r="E2195" s="17"/>
      <c r="F2195" s="20"/>
      <c r="G2195" s="149"/>
      <c r="H2195" s="451"/>
      <c r="J2195" s="23" t="e">
        <f>H2195*J2204/H2204</f>
        <v>#DIV/0!</v>
      </c>
      <c r="L2195" s="41">
        <f t="shared" si="346"/>
        <v>13</v>
      </c>
      <c r="M2195" s="39">
        <f t="shared" si="341"/>
        <v>5</v>
      </c>
      <c r="N2195" s="39">
        <f t="shared" si="347"/>
        <v>0</v>
      </c>
    </row>
    <row r="2196" spans="1:14" s="1" customFormat="1" ht="11.5" hidden="1" customHeight="1" x14ac:dyDescent="0.35">
      <c r="A2196" s="17"/>
      <c r="B2196" s="18"/>
      <c r="C2196" s="18"/>
      <c r="D2196" s="18"/>
      <c r="E2196" s="17"/>
      <c r="F2196" s="20"/>
      <c r="G2196" s="150"/>
      <c r="H2196" s="451"/>
      <c r="J2196" s="23" t="e">
        <f>H2196*J2204/H2204</f>
        <v>#DIV/0!</v>
      </c>
      <c r="L2196" s="41">
        <f t="shared" si="346"/>
        <v>13</v>
      </c>
      <c r="M2196" s="39">
        <f t="shared" si="341"/>
        <v>5</v>
      </c>
      <c r="N2196" s="39">
        <f t="shared" si="347"/>
        <v>0</v>
      </c>
    </row>
    <row r="2197" spans="1:14" s="1" customFormat="1" ht="11.5" hidden="1" customHeight="1" x14ac:dyDescent="0.35">
      <c r="A2197" s="17"/>
      <c r="B2197" s="18"/>
      <c r="C2197" s="18"/>
      <c r="D2197" s="18"/>
      <c r="E2197" s="17"/>
      <c r="F2197" s="20"/>
      <c r="G2197" s="24"/>
      <c r="H2197" s="451"/>
      <c r="J2197" s="23" t="e">
        <f>H2197*J2204/H2204</f>
        <v>#DIV/0!</v>
      </c>
      <c r="L2197" s="41">
        <f t="shared" si="346"/>
        <v>13</v>
      </c>
      <c r="M2197" s="39">
        <f t="shared" si="341"/>
        <v>5</v>
      </c>
      <c r="N2197" s="39">
        <f t="shared" si="347"/>
        <v>0</v>
      </c>
    </row>
    <row r="2198" spans="1:14" s="1" customFormat="1" ht="11.5" hidden="1" customHeight="1" x14ac:dyDescent="0.35">
      <c r="A2198" s="19"/>
      <c r="B2198" s="18"/>
      <c r="C2198" s="18"/>
      <c r="D2198" s="18"/>
      <c r="E2198" s="17"/>
      <c r="F2198" s="20"/>
      <c r="G2198" s="21"/>
      <c r="H2198" s="451"/>
      <c r="J2198" s="23" t="e">
        <f>H2198*J2204/H2204</f>
        <v>#DIV/0!</v>
      </c>
      <c r="L2198" s="41">
        <f t="shared" si="346"/>
        <v>13</v>
      </c>
      <c r="M2198" s="39">
        <f t="shared" si="341"/>
        <v>5</v>
      </c>
      <c r="N2198" s="39">
        <f t="shared" si="347"/>
        <v>0</v>
      </c>
    </row>
    <row r="2199" spans="1:14" s="1" customFormat="1" ht="11.5" hidden="1" customHeight="1" x14ac:dyDescent="0.25">
      <c r="A2199" s="17"/>
      <c r="B2199" s="18"/>
      <c r="C2199" s="18"/>
      <c r="D2199" s="18"/>
      <c r="E2199" s="17"/>
      <c r="F2199" s="28"/>
      <c r="G2199" s="21"/>
      <c r="H2199" s="451"/>
      <c r="J2199" s="23" t="e">
        <f>H2199*J2204/H2204</f>
        <v>#DIV/0!</v>
      </c>
      <c r="L2199" s="41">
        <f t="shared" si="346"/>
        <v>13</v>
      </c>
      <c r="M2199" s="39">
        <f t="shared" si="341"/>
        <v>5</v>
      </c>
      <c r="N2199" s="39">
        <f t="shared" si="347"/>
        <v>0</v>
      </c>
    </row>
    <row r="2200" spans="1:14" s="1" customFormat="1" ht="11.5" hidden="1" customHeight="1" x14ac:dyDescent="0.35">
      <c r="A2200" s="19"/>
      <c r="B2200" s="18"/>
      <c r="C2200" s="18"/>
      <c r="D2200" s="18"/>
      <c r="E2200" s="17"/>
      <c r="F2200" s="20"/>
      <c r="G2200" s="21"/>
      <c r="H2200" s="451"/>
      <c r="J2200" s="23" t="e">
        <f>H2200*J2204/H2204</f>
        <v>#DIV/0!</v>
      </c>
      <c r="L2200" s="41">
        <f t="shared" si="346"/>
        <v>13</v>
      </c>
      <c r="M2200" s="39">
        <f t="shared" si="341"/>
        <v>5</v>
      </c>
      <c r="N2200" s="39">
        <f t="shared" si="347"/>
        <v>0</v>
      </c>
    </row>
    <row r="2201" spans="1:14" s="1" customFormat="1" ht="11.5" hidden="1" customHeight="1" x14ac:dyDescent="0.25">
      <c r="A2201" s="17"/>
      <c r="B2201" s="18"/>
      <c r="C2201" s="18"/>
      <c r="D2201" s="18"/>
      <c r="E2201" s="17"/>
      <c r="F2201" s="28"/>
      <c r="G2201" s="21"/>
      <c r="H2201" s="451"/>
      <c r="J2201" s="23" t="e">
        <f>H2201*J2204/H2204</f>
        <v>#DIV/0!</v>
      </c>
      <c r="L2201" s="41">
        <f t="shared" si="346"/>
        <v>13</v>
      </c>
      <c r="M2201" s="39">
        <f t="shared" si="341"/>
        <v>5</v>
      </c>
      <c r="N2201" s="39">
        <f t="shared" si="347"/>
        <v>0</v>
      </c>
    </row>
    <row r="2202" spans="1:14" s="1" customFormat="1" ht="11.5" hidden="1" customHeight="1" x14ac:dyDescent="0.35">
      <c r="A2202" s="19"/>
      <c r="B2202" s="18"/>
      <c r="C2202" s="18"/>
      <c r="D2202" s="18"/>
      <c r="E2202" s="17"/>
      <c r="F2202" s="20"/>
      <c r="G2202" s="21"/>
      <c r="H2202" s="451"/>
      <c r="J2202" s="23" t="e">
        <f>H2202*J2204/H2204</f>
        <v>#DIV/0!</v>
      </c>
      <c r="L2202" s="41">
        <f t="shared" si="346"/>
        <v>13</v>
      </c>
      <c r="M2202" s="39">
        <f t="shared" si="341"/>
        <v>5</v>
      </c>
      <c r="N2202" s="39">
        <f t="shared" si="347"/>
        <v>0</v>
      </c>
    </row>
    <row r="2203" spans="1:14" s="1" customFormat="1" ht="11.5" hidden="1" customHeight="1" x14ac:dyDescent="0.35">
      <c r="A2203" s="19"/>
      <c r="B2203" s="18"/>
      <c r="C2203" s="18"/>
      <c r="D2203" s="18"/>
      <c r="E2203" s="17"/>
      <c r="F2203" s="20"/>
      <c r="G2203" s="21"/>
      <c r="H2203" s="451"/>
      <c r="J2203" s="23" t="e">
        <f>H2203*J2204/H2204</f>
        <v>#DIV/0!</v>
      </c>
      <c r="L2203" s="41">
        <f t="shared" si="346"/>
        <v>13</v>
      </c>
      <c r="M2203" s="39">
        <f t="shared" si="341"/>
        <v>5</v>
      </c>
      <c r="N2203" s="39">
        <f t="shared" si="347"/>
        <v>0</v>
      </c>
    </row>
    <row r="2204" spans="1:14" s="1" customFormat="1" ht="11.5" hidden="1" customHeight="1" x14ac:dyDescent="0.35">
      <c r="A2204" s="19"/>
      <c r="B2204" s="25">
        <f>SUBTOTAL(9,B2186:B2203)</f>
        <v>0</v>
      </c>
      <c r="C2204" s="25">
        <f t="shared" ref="C2204:D2204" si="348">SUBTOTAL(9,C2186:C2203)</f>
        <v>0</v>
      </c>
      <c r="D2204" s="25">
        <f t="shared" si="348"/>
        <v>0</v>
      </c>
      <c r="E2204" s="26">
        <f>SUBTOTAL(9,E2186:E2203)</f>
        <v>0</v>
      </c>
      <c r="F2204" s="29" t="s">
        <v>18</v>
      </c>
      <c r="G2204" s="27"/>
      <c r="H2204" s="454"/>
      <c r="J2204" s="32">
        <f>D2183</f>
        <v>107.91</v>
      </c>
      <c r="L2204" s="41">
        <f t="shared" si="346"/>
        <v>13</v>
      </c>
      <c r="M2204" s="39">
        <f t="shared" si="341"/>
        <v>5</v>
      </c>
      <c r="N2204" s="39">
        <v>1</v>
      </c>
    </row>
    <row r="2205" spans="1:14" s="1" customFormat="1" ht="11.5" hidden="1" customHeight="1" x14ac:dyDescent="0.35">
      <c r="A2205" s="33"/>
      <c r="B2205" s="34"/>
      <c r="C2205" s="34"/>
      <c r="D2205" s="34"/>
      <c r="E2205" s="35"/>
      <c r="F2205" s="36"/>
      <c r="G2205" s="37"/>
      <c r="H2205" s="38"/>
      <c r="J2205" s="38"/>
      <c r="L2205" s="41">
        <f t="shared" si="346"/>
        <v>13</v>
      </c>
      <c r="M2205" s="39">
        <f t="shared" si="341"/>
        <v>5</v>
      </c>
      <c r="N2205" s="39">
        <v>1</v>
      </c>
    </row>
    <row r="2206" spans="1:14" s="1" customFormat="1" ht="21" hidden="1" x14ac:dyDescent="0.35">
      <c r="A2206" s="14"/>
      <c r="B2206" s="14"/>
      <c r="C2206" s="14"/>
      <c r="D2206" s="427">
        <f>х!H$16</f>
        <v>151.08000000000001</v>
      </c>
      <c r="E2206" s="428"/>
      <c r="F2206" s="429" t="str">
        <f>х!I$16</f>
        <v>Абонемент платного питания №8 (ГПД Обед 1-4)</v>
      </c>
      <c r="G2206" s="430"/>
      <c r="H2206" s="430"/>
      <c r="I2206" s="13"/>
      <c r="J2206" s="13"/>
      <c r="K2206" s="13"/>
      <c r="L2206" s="40">
        <f>L2183+1</f>
        <v>14</v>
      </c>
      <c r="M2206" s="39">
        <f t="shared" si="341"/>
        <v>5</v>
      </c>
      <c r="N2206" s="39">
        <v>1</v>
      </c>
    </row>
    <row r="2207" spans="1:14" s="1" customFormat="1" ht="11.5" hidden="1" customHeight="1" x14ac:dyDescent="0.35">
      <c r="A2207" s="431" t="s">
        <v>3</v>
      </c>
      <c r="B2207" s="432" t="s">
        <v>4</v>
      </c>
      <c r="C2207" s="432"/>
      <c r="D2207" s="432"/>
      <c r="E2207" s="433" t="s">
        <v>5</v>
      </c>
      <c r="F2207" s="434" t="s">
        <v>6</v>
      </c>
      <c r="G2207" s="435" t="s">
        <v>7</v>
      </c>
      <c r="H2207" s="436" t="s">
        <v>8</v>
      </c>
      <c r="L2207" s="41">
        <f>L2206</f>
        <v>14</v>
      </c>
      <c r="M2207" s="39">
        <f t="shared" si="341"/>
        <v>5</v>
      </c>
      <c r="N2207" s="39">
        <v>1</v>
      </c>
    </row>
    <row r="2208" spans="1:14" s="1" customFormat="1" ht="11.5" hidden="1" customHeight="1" x14ac:dyDescent="0.35">
      <c r="A2208" s="431"/>
      <c r="B2208" s="15" t="s">
        <v>9</v>
      </c>
      <c r="C2208" s="16" t="s">
        <v>10</v>
      </c>
      <c r="D2208" s="16" t="s">
        <v>11</v>
      </c>
      <c r="E2208" s="433"/>
      <c r="F2208" s="434"/>
      <c r="G2208" s="435"/>
      <c r="H2208" s="436"/>
      <c r="L2208" s="41">
        <f t="shared" ref="L2208:L2228" si="349">L2207</f>
        <v>14</v>
      </c>
      <c r="M2208" s="39">
        <f t="shared" si="341"/>
        <v>5</v>
      </c>
      <c r="N2208" s="39">
        <v>1</v>
      </c>
    </row>
    <row r="2209" spans="1:14" s="1" customFormat="1" ht="11.5" hidden="1" customHeight="1" x14ac:dyDescent="0.35">
      <c r="A2209" s="180" t="s">
        <v>282</v>
      </c>
      <c r="B2209" s="181">
        <v>1.63</v>
      </c>
      <c r="C2209" s="181">
        <v>4.84</v>
      </c>
      <c r="D2209" s="181">
        <v>8.94</v>
      </c>
      <c r="E2209" s="182">
        <v>86</v>
      </c>
      <c r="F2209" s="173" t="s">
        <v>283</v>
      </c>
      <c r="G2209" s="206">
        <v>60</v>
      </c>
      <c r="H2209" s="453">
        <f>D2206</f>
        <v>151.08000000000001</v>
      </c>
      <c r="J2209" s="23" t="e">
        <f>H2209*J2227/H2227</f>
        <v>#DIV/0!</v>
      </c>
      <c r="L2209" s="41">
        <f t="shared" si="349"/>
        <v>14</v>
      </c>
      <c r="M2209" s="39">
        <f t="shared" si="341"/>
        <v>5</v>
      </c>
      <c r="N2209" s="39" t="str">
        <f>F2209</f>
        <v xml:space="preserve">Икра свекольная </v>
      </c>
    </row>
    <row r="2210" spans="1:14" s="1" customFormat="1" ht="11.5" hidden="1" customHeight="1" x14ac:dyDescent="0.35">
      <c r="A2210" s="180" t="s">
        <v>284</v>
      </c>
      <c r="B2210" s="181">
        <v>1.63</v>
      </c>
      <c r="C2210" s="181">
        <v>5.64</v>
      </c>
      <c r="D2210" s="181">
        <v>7.63</v>
      </c>
      <c r="E2210" s="182">
        <v>82</v>
      </c>
      <c r="F2210" s="173" t="s">
        <v>175</v>
      </c>
      <c r="G2210" s="204">
        <v>205</v>
      </c>
      <c r="H2210" s="451"/>
      <c r="J2210" s="23" t="e">
        <f>H2210*J2227/H2227</f>
        <v>#DIV/0!</v>
      </c>
      <c r="L2210" s="41">
        <f t="shared" si="349"/>
        <v>14</v>
      </c>
      <c r="M2210" s="39">
        <f t="shared" si="341"/>
        <v>5</v>
      </c>
      <c r="N2210" s="39" t="str">
        <f t="shared" ref="N2210:N2226" si="350">F2210</f>
        <v>Щи из свежей капусты с картофелем со сметаной 200/5</v>
      </c>
    </row>
    <row r="2211" spans="1:14" s="1" customFormat="1" ht="11.5" hidden="1" customHeight="1" x14ac:dyDescent="0.35">
      <c r="A2211" s="180" t="s">
        <v>285</v>
      </c>
      <c r="B2211" s="181">
        <v>20.78</v>
      </c>
      <c r="C2211" s="181">
        <v>24.57</v>
      </c>
      <c r="D2211" s="181">
        <v>2.73</v>
      </c>
      <c r="E2211" s="182">
        <v>222</v>
      </c>
      <c r="F2211" s="173" t="s">
        <v>286</v>
      </c>
      <c r="G2211" s="204">
        <v>110</v>
      </c>
      <c r="H2211" s="451"/>
      <c r="J2211" s="23" t="e">
        <f>H2211*J2227/H2227</f>
        <v>#DIV/0!</v>
      </c>
      <c r="L2211" s="41">
        <f t="shared" si="349"/>
        <v>14</v>
      </c>
      <c r="M2211" s="39">
        <f t="shared" si="341"/>
        <v>5</v>
      </c>
      <c r="N2211" s="39" t="str">
        <f t="shared" si="350"/>
        <v>Птица, тушёная в томатном соусе 80/30</v>
      </c>
    </row>
    <row r="2212" spans="1:14" s="1" customFormat="1" ht="11.5" hidden="1" customHeight="1" x14ac:dyDescent="0.35">
      <c r="A2212" s="180" t="s">
        <v>287</v>
      </c>
      <c r="B2212" s="186">
        <v>3.24</v>
      </c>
      <c r="C2212" s="186">
        <v>5.56</v>
      </c>
      <c r="D2212" s="186">
        <v>22</v>
      </c>
      <c r="E2212" s="187">
        <v>152</v>
      </c>
      <c r="F2212" s="175" t="s">
        <v>288</v>
      </c>
      <c r="G2212" s="205">
        <v>150</v>
      </c>
      <c r="H2212" s="451"/>
      <c r="J2212" s="23" t="e">
        <f>H2212*J2227/H2227</f>
        <v>#DIV/0!</v>
      </c>
      <c r="L2212" s="41">
        <f t="shared" si="349"/>
        <v>14</v>
      </c>
      <c r="M2212" s="39">
        <f t="shared" si="341"/>
        <v>5</v>
      </c>
      <c r="N2212" s="39" t="str">
        <f t="shared" si="350"/>
        <v xml:space="preserve">Картофельное пюре </v>
      </c>
    </row>
    <row r="2213" spans="1:14" s="1" customFormat="1" ht="11.5" hidden="1" customHeight="1" x14ac:dyDescent="0.35">
      <c r="A2213" s="180" t="s">
        <v>289</v>
      </c>
      <c r="B2213" s="186">
        <v>0.16</v>
      </c>
      <c r="C2213" s="186">
        <v>0.16</v>
      </c>
      <c r="D2213" s="186">
        <v>27.87</v>
      </c>
      <c r="E2213" s="187">
        <v>114</v>
      </c>
      <c r="F2213" s="175" t="s">
        <v>176</v>
      </c>
      <c r="G2213" s="205">
        <v>200</v>
      </c>
      <c r="H2213" s="451"/>
      <c r="J2213" s="23" t="e">
        <f>H2213*J2227/H2227</f>
        <v>#DIV/0!</v>
      </c>
      <c r="L2213" s="41">
        <f t="shared" si="349"/>
        <v>14</v>
      </c>
      <c r="M2213" s="39">
        <f t="shared" si="341"/>
        <v>5</v>
      </c>
      <c r="N2213" s="39" t="str">
        <f t="shared" si="350"/>
        <v>Компот из свежих яблок</v>
      </c>
    </row>
    <row r="2214" spans="1:14" s="1" customFormat="1" ht="11.5" hidden="1" customHeight="1" x14ac:dyDescent="0.35">
      <c r="A2214" s="180" t="s">
        <v>235</v>
      </c>
      <c r="B2214" s="181">
        <v>3.95</v>
      </c>
      <c r="C2214" s="181">
        <v>0.5</v>
      </c>
      <c r="D2214" s="181">
        <v>24.15</v>
      </c>
      <c r="E2214" s="182">
        <v>118</v>
      </c>
      <c r="F2214" s="177" t="s">
        <v>134</v>
      </c>
      <c r="G2214" s="206">
        <v>50</v>
      </c>
      <c r="H2214" s="451"/>
      <c r="J2214" s="23" t="e">
        <f>H2214*J2227/H2227</f>
        <v>#DIV/0!</v>
      </c>
      <c r="L2214" s="41">
        <f t="shared" si="349"/>
        <v>14</v>
      </c>
      <c r="M2214" s="39">
        <f t="shared" si="341"/>
        <v>5</v>
      </c>
      <c r="N2214" s="39" t="str">
        <f t="shared" si="350"/>
        <v>Хлеб пшеничный</v>
      </c>
    </row>
    <row r="2215" spans="1:14" s="1" customFormat="1" ht="11.5" hidden="1" customHeight="1" x14ac:dyDescent="0.35">
      <c r="A2215" s="180" t="s">
        <v>235</v>
      </c>
      <c r="B2215" s="181">
        <v>1.65</v>
      </c>
      <c r="C2215" s="181">
        <v>0.3</v>
      </c>
      <c r="D2215" s="181">
        <v>8.35</v>
      </c>
      <c r="E2215" s="182">
        <v>44</v>
      </c>
      <c r="F2215" s="177" t="s">
        <v>236</v>
      </c>
      <c r="G2215" s="206">
        <v>25</v>
      </c>
      <c r="H2215" s="451"/>
      <c r="J2215" s="23" t="e">
        <f>H2215*J2227/H2227</f>
        <v>#DIV/0!</v>
      </c>
      <c r="L2215" s="41">
        <f t="shared" si="349"/>
        <v>14</v>
      </c>
      <c r="M2215" s="39">
        <f t="shared" si="341"/>
        <v>5</v>
      </c>
      <c r="N2215" s="39" t="str">
        <f t="shared" si="350"/>
        <v xml:space="preserve">Хлеб ржаной </v>
      </c>
    </row>
    <row r="2216" spans="1:14" s="1" customFormat="1" ht="11.5" hidden="1" customHeight="1" x14ac:dyDescent="0.35">
      <c r="A2216" s="19"/>
      <c r="B2216" s="18"/>
      <c r="C2216" s="18"/>
      <c r="D2216" s="18"/>
      <c r="E2216" s="17"/>
      <c r="F2216" s="20"/>
      <c r="G2216" s="149"/>
      <c r="H2216" s="451"/>
      <c r="J2216" s="23" t="e">
        <f>H2216*J2227/H2227</f>
        <v>#DIV/0!</v>
      </c>
      <c r="L2216" s="41">
        <f t="shared" si="349"/>
        <v>14</v>
      </c>
      <c r="M2216" s="39">
        <f t="shared" si="341"/>
        <v>5</v>
      </c>
      <c r="N2216" s="39">
        <f t="shared" si="350"/>
        <v>0</v>
      </c>
    </row>
    <row r="2217" spans="1:14" s="1" customFormat="1" ht="11.5" hidden="1" customHeight="1" x14ac:dyDescent="0.35">
      <c r="A2217" s="19"/>
      <c r="B2217" s="25"/>
      <c r="C2217" s="25"/>
      <c r="D2217" s="25"/>
      <c r="E2217" s="26"/>
      <c r="F2217" s="27"/>
      <c r="G2217" s="142"/>
      <c r="H2217" s="451"/>
      <c r="J2217" s="23" t="e">
        <f>H2217*J2227/H2227</f>
        <v>#DIV/0!</v>
      </c>
      <c r="L2217" s="41">
        <f t="shared" si="349"/>
        <v>14</v>
      </c>
      <c r="M2217" s="39">
        <f t="shared" si="341"/>
        <v>5</v>
      </c>
      <c r="N2217" s="39">
        <f t="shared" si="350"/>
        <v>0</v>
      </c>
    </row>
    <row r="2218" spans="1:14" s="1" customFormat="1" ht="11.5" hidden="1" customHeight="1" x14ac:dyDescent="0.35">
      <c r="A2218" s="17"/>
      <c r="B2218" s="18"/>
      <c r="C2218" s="18"/>
      <c r="D2218" s="18"/>
      <c r="E2218" s="17"/>
      <c r="F2218" s="20"/>
      <c r="G2218" s="149"/>
      <c r="H2218" s="451"/>
      <c r="J2218" s="23" t="e">
        <f>H2218*J2227/H2227</f>
        <v>#DIV/0!</v>
      </c>
      <c r="L2218" s="41">
        <f t="shared" si="349"/>
        <v>14</v>
      </c>
      <c r="M2218" s="39">
        <f t="shared" si="341"/>
        <v>5</v>
      </c>
      <c r="N2218" s="39">
        <f t="shared" si="350"/>
        <v>0</v>
      </c>
    </row>
    <row r="2219" spans="1:14" s="1" customFormat="1" ht="11.5" hidden="1" customHeight="1" x14ac:dyDescent="0.35">
      <c r="A2219" s="17"/>
      <c r="B2219" s="18"/>
      <c r="C2219" s="18"/>
      <c r="D2219" s="18"/>
      <c r="E2219" s="17"/>
      <c r="F2219" s="20"/>
      <c r="G2219" s="24"/>
      <c r="H2219" s="451"/>
      <c r="J2219" s="23" t="e">
        <f>H2219*J2227/H2227</f>
        <v>#DIV/0!</v>
      </c>
      <c r="L2219" s="41">
        <f t="shared" si="349"/>
        <v>14</v>
      </c>
      <c r="M2219" s="39">
        <f t="shared" si="341"/>
        <v>5</v>
      </c>
      <c r="N2219" s="39">
        <f t="shared" si="350"/>
        <v>0</v>
      </c>
    </row>
    <row r="2220" spans="1:14" s="1" customFormat="1" ht="11.5" hidden="1" customHeight="1" x14ac:dyDescent="0.35">
      <c r="A2220" s="17"/>
      <c r="B2220" s="18"/>
      <c r="C2220" s="18"/>
      <c r="D2220" s="18"/>
      <c r="E2220" s="17"/>
      <c r="F2220" s="20"/>
      <c r="G2220" s="24"/>
      <c r="H2220" s="451"/>
      <c r="J2220" s="23" t="e">
        <f>H2220*J2227/H2227</f>
        <v>#DIV/0!</v>
      </c>
      <c r="L2220" s="41">
        <f t="shared" si="349"/>
        <v>14</v>
      </c>
      <c r="M2220" s="39">
        <f t="shared" si="341"/>
        <v>5</v>
      </c>
      <c r="N2220" s="39">
        <f t="shared" si="350"/>
        <v>0</v>
      </c>
    </row>
    <row r="2221" spans="1:14" s="1" customFormat="1" ht="11.5" hidden="1" customHeight="1" x14ac:dyDescent="0.35">
      <c r="A2221" s="19"/>
      <c r="B2221" s="18"/>
      <c r="C2221" s="18"/>
      <c r="D2221" s="18"/>
      <c r="E2221" s="17"/>
      <c r="F2221" s="20"/>
      <c r="G2221" s="21"/>
      <c r="H2221" s="451"/>
      <c r="J2221" s="23" t="e">
        <f>H2221*J2227/H2227</f>
        <v>#DIV/0!</v>
      </c>
      <c r="L2221" s="41">
        <f t="shared" si="349"/>
        <v>14</v>
      </c>
      <c r="M2221" s="39">
        <f t="shared" si="341"/>
        <v>5</v>
      </c>
      <c r="N2221" s="39">
        <f t="shared" si="350"/>
        <v>0</v>
      </c>
    </row>
    <row r="2222" spans="1:14" s="1" customFormat="1" ht="11.5" hidden="1" customHeight="1" x14ac:dyDescent="0.25">
      <c r="A2222" s="17"/>
      <c r="B2222" s="18"/>
      <c r="C2222" s="18"/>
      <c r="D2222" s="18"/>
      <c r="E2222" s="17"/>
      <c r="F2222" s="28"/>
      <c r="G2222" s="21"/>
      <c r="H2222" s="451"/>
      <c r="J2222" s="23" t="e">
        <f>H2222*J2227/H2227</f>
        <v>#DIV/0!</v>
      </c>
      <c r="L2222" s="41">
        <f t="shared" si="349"/>
        <v>14</v>
      </c>
      <c r="M2222" s="39">
        <f t="shared" si="341"/>
        <v>5</v>
      </c>
      <c r="N2222" s="39">
        <f t="shared" si="350"/>
        <v>0</v>
      </c>
    </row>
    <row r="2223" spans="1:14" s="1" customFormat="1" ht="11.5" hidden="1" customHeight="1" x14ac:dyDescent="0.35">
      <c r="A2223" s="19"/>
      <c r="B2223" s="18"/>
      <c r="C2223" s="18"/>
      <c r="D2223" s="18"/>
      <c r="E2223" s="17"/>
      <c r="F2223" s="20"/>
      <c r="G2223" s="21"/>
      <c r="H2223" s="451"/>
      <c r="J2223" s="23" t="e">
        <f>H2223*J2227/H2227</f>
        <v>#DIV/0!</v>
      </c>
      <c r="L2223" s="41">
        <f t="shared" si="349"/>
        <v>14</v>
      </c>
      <c r="M2223" s="39">
        <f t="shared" si="341"/>
        <v>5</v>
      </c>
      <c r="N2223" s="39">
        <f t="shared" si="350"/>
        <v>0</v>
      </c>
    </row>
    <row r="2224" spans="1:14" s="1" customFormat="1" ht="11.5" hidden="1" customHeight="1" x14ac:dyDescent="0.25">
      <c r="A2224" s="17"/>
      <c r="B2224" s="18"/>
      <c r="C2224" s="18"/>
      <c r="D2224" s="18"/>
      <c r="E2224" s="17"/>
      <c r="F2224" s="28"/>
      <c r="G2224" s="21"/>
      <c r="H2224" s="451"/>
      <c r="J2224" s="23" t="e">
        <f>H2224*J2227/H2227</f>
        <v>#DIV/0!</v>
      </c>
      <c r="L2224" s="41">
        <f t="shared" si="349"/>
        <v>14</v>
      </c>
      <c r="M2224" s="39">
        <f t="shared" si="341"/>
        <v>5</v>
      </c>
      <c r="N2224" s="39">
        <f t="shared" si="350"/>
        <v>0</v>
      </c>
    </row>
    <row r="2225" spans="1:14" s="1" customFormat="1" ht="11.5" hidden="1" customHeight="1" x14ac:dyDescent="0.35">
      <c r="A2225" s="19"/>
      <c r="B2225" s="18"/>
      <c r="C2225" s="18"/>
      <c r="D2225" s="18"/>
      <c r="E2225" s="17"/>
      <c r="F2225" s="20"/>
      <c r="G2225" s="21"/>
      <c r="H2225" s="451"/>
      <c r="J2225" s="23" t="e">
        <f>H2225*J2227/H2227</f>
        <v>#DIV/0!</v>
      </c>
      <c r="L2225" s="41">
        <f t="shared" si="349"/>
        <v>14</v>
      </c>
      <c r="M2225" s="39">
        <f t="shared" si="341"/>
        <v>5</v>
      </c>
      <c r="N2225" s="39">
        <f t="shared" si="350"/>
        <v>0</v>
      </c>
    </row>
    <row r="2226" spans="1:14" s="1" customFormat="1" ht="11.5" hidden="1" customHeight="1" x14ac:dyDescent="0.35">
      <c r="A2226" s="19"/>
      <c r="B2226" s="18"/>
      <c r="C2226" s="18"/>
      <c r="D2226" s="18"/>
      <c r="E2226" s="17"/>
      <c r="F2226" s="20"/>
      <c r="G2226" s="21"/>
      <c r="H2226" s="451"/>
      <c r="J2226" s="23" t="e">
        <f>H2226*J2227/H2227</f>
        <v>#DIV/0!</v>
      </c>
      <c r="L2226" s="41">
        <f t="shared" si="349"/>
        <v>14</v>
      </c>
      <c r="M2226" s="39">
        <f t="shared" si="341"/>
        <v>5</v>
      </c>
      <c r="N2226" s="39">
        <f t="shared" si="350"/>
        <v>0</v>
      </c>
    </row>
    <row r="2227" spans="1:14" s="1" customFormat="1" ht="11.5" hidden="1" customHeight="1" x14ac:dyDescent="0.35">
      <c r="A2227" s="19"/>
      <c r="B2227" s="25">
        <f>SUBTOTAL(9,B2209:B2226)</f>
        <v>0</v>
      </c>
      <c r="C2227" s="25">
        <f t="shared" ref="C2227:D2227" si="351">SUBTOTAL(9,C2209:C2226)</f>
        <v>0</v>
      </c>
      <c r="D2227" s="25">
        <f t="shared" si="351"/>
        <v>0</v>
      </c>
      <c r="E2227" s="26">
        <f>SUBTOTAL(9,E2209:E2226)</f>
        <v>0</v>
      </c>
      <c r="F2227" s="29" t="s">
        <v>18</v>
      </c>
      <c r="G2227" s="27"/>
      <c r="H2227" s="454"/>
      <c r="J2227" s="32">
        <f>D2206</f>
        <v>151.08000000000001</v>
      </c>
      <c r="L2227" s="41">
        <f t="shared" si="349"/>
        <v>14</v>
      </c>
      <c r="M2227" s="39">
        <f t="shared" si="341"/>
        <v>5</v>
      </c>
      <c r="N2227" s="39">
        <v>1</v>
      </c>
    </row>
    <row r="2228" spans="1:14" s="1" customFormat="1" ht="11.5" hidden="1" customHeight="1" x14ac:dyDescent="0.35">
      <c r="A2228" s="33"/>
      <c r="B2228" s="34"/>
      <c r="C2228" s="34"/>
      <c r="D2228" s="34"/>
      <c r="E2228" s="35"/>
      <c r="F2228" s="36"/>
      <c r="G2228" s="37"/>
      <c r="H2228" s="38"/>
      <c r="J2228" s="38"/>
      <c r="L2228" s="41">
        <f t="shared" si="349"/>
        <v>14</v>
      </c>
      <c r="M2228" s="39">
        <f t="shared" ref="M2228:M2291" si="352">M2227</f>
        <v>5</v>
      </c>
      <c r="N2228" s="39">
        <v>1</v>
      </c>
    </row>
    <row r="2229" spans="1:14" ht="42" customHeight="1" x14ac:dyDescent="0.35">
      <c r="A2229" s="275"/>
      <c r="B2229" s="275"/>
      <c r="C2229" s="275"/>
      <c r="D2229" s="443">
        <f>х!H$17</f>
        <v>64.739999999999995</v>
      </c>
      <c r="E2229" s="444"/>
      <c r="F2229" s="414" t="str">
        <f>х!I$17</f>
        <v>Абонемент платного питания №9 (ГПД Полдник 1-4)</v>
      </c>
      <c r="G2229" s="415"/>
      <c r="H2229" s="415"/>
      <c r="I2229" s="270"/>
      <c r="J2229" s="13"/>
      <c r="K2229" s="13"/>
      <c r="L2229" s="289">
        <f>L2206+1</f>
        <v>15</v>
      </c>
      <c r="M2229" s="287">
        <f t="shared" si="352"/>
        <v>5</v>
      </c>
      <c r="N2229" s="287">
        <v>1</v>
      </c>
    </row>
    <row r="2230" spans="1:14" ht="11.5" customHeight="1" x14ac:dyDescent="0.35">
      <c r="A2230" s="437" t="s">
        <v>3</v>
      </c>
      <c r="B2230" s="438" t="s">
        <v>4</v>
      </c>
      <c r="C2230" s="438"/>
      <c r="D2230" s="438"/>
      <c r="E2230" s="439" t="s">
        <v>5</v>
      </c>
      <c r="F2230" s="440" t="s">
        <v>6</v>
      </c>
      <c r="G2230" s="441" t="s">
        <v>7</v>
      </c>
      <c r="H2230" s="442" t="s">
        <v>8</v>
      </c>
      <c r="L2230" s="290">
        <f>L2229</f>
        <v>15</v>
      </c>
      <c r="M2230" s="287">
        <f t="shared" si="352"/>
        <v>5</v>
      </c>
      <c r="N2230" s="287">
        <v>1</v>
      </c>
    </row>
    <row r="2231" spans="1:14" ht="11.5" customHeight="1" x14ac:dyDescent="0.35">
      <c r="A2231" s="437"/>
      <c r="B2231" s="277" t="s">
        <v>9</v>
      </c>
      <c r="C2231" s="278" t="s">
        <v>10</v>
      </c>
      <c r="D2231" s="278" t="s">
        <v>11</v>
      </c>
      <c r="E2231" s="439"/>
      <c r="F2231" s="440"/>
      <c r="G2231" s="441"/>
      <c r="H2231" s="442"/>
      <c r="L2231" s="290">
        <f t="shared" ref="L2231:L2251" si="353">L2230</f>
        <v>15</v>
      </c>
      <c r="M2231" s="287">
        <f t="shared" si="352"/>
        <v>5</v>
      </c>
      <c r="N2231" s="287">
        <v>1</v>
      </c>
    </row>
    <row r="2232" spans="1:14" ht="11.5" customHeight="1" x14ac:dyDescent="0.35">
      <c r="A2232" s="115">
        <v>338</v>
      </c>
      <c r="B2232" s="114">
        <v>0.4</v>
      </c>
      <c r="C2232" s="114">
        <v>0.4</v>
      </c>
      <c r="D2232" s="114">
        <v>9.8000000000000007</v>
      </c>
      <c r="E2232" s="115">
        <v>47</v>
      </c>
      <c r="F2232" s="116" t="s">
        <v>117</v>
      </c>
      <c r="G2232" s="260">
        <v>100</v>
      </c>
      <c r="H2232" s="449">
        <f>D2229</f>
        <v>64.739999999999995</v>
      </c>
      <c r="J2232" s="23" t="e">
        <f>H2232*J2250/H2250</f>
        <v>#DIV/0!</v>
      </c>
      <c r="L2232" s="290">
        <f t="shared" si="353"/>
        <v>15</v>
      </c>
      <c r="M2232" s="287">
        <f t="shared" si="352"/>
        <v>5</v>
      </c>
      <c r="N2232" s="287" t="str">
        <f>F2232</f>
        <v>Яблоко 100 (СОШ_2018)</v>
      </c>
    </row>
    <row r="2233" spans="1:14" ht="11.5" customHeight="1" x14ac:dyDescent="0.35">
      <c r="A2233" s="95" t="s">
        <v>150</v>
      </c>
      <c r="B2233" s="96">
        <v>14.56</v>
      </c>
      <c r="C2233" s="96">
        <v>14.42</v>
      </c>
      <c r="D2233" s="96">
        <v>39.6</v>
      </c>
      <c r="E2233" s="97">
        <v>348</v>
      </c>
      <c r="F2233" s="224" t="s">
        <v>136</v>
      </c>
      <c r="G2233" s="167">
        <v>100</v>
      </c>
      <c r="H2233" s="450"/>
      <c r="J2233" s="23" t="e">
        <f>H2233*J2250/H2250</f>
        <v>#DIV/0!</v>
      </c>
      <c r="L2233" s="290">
        <f t="shared" si="353"/>
        <v>15</v>
      </c>
      <c r="M2233" s="287">
        <f t="shared" si="352"/>
        <v>5</v>
      </c>
      <c r="N2233" s="287" t="str">
        <f t="shared" ref="N2233:N2249" si="354">F2233</f>
        <v>Пицца с сыром "Школьная"</v>
      </c>
    </row>
    <row r="2234" spans="1:14" ht="11.5" customHeight="1" x14ac:dyDescent="0.35">
      <c r="A2234" s="50">
        <v>376</v>
      </c>
      <c r="B2234" s="51">
        <v>7.0000000000000007E-2</v>
      </c>
      <c r="C2234" s="51">
        <v>0.02</v>
      </c>
      <c r="D2234" s="51">
        <v>15</v>
      </c>
      <c r="E2234" s="50">
        <v>60</v>
      </c>
      <c r="F2234" s="52" t="s">
        <v>115</v>
      </c>
      <c r="G2234" s="148">
        <v>215</v>
      </c>
      <c r="H2234" s="450"/>
      <c r="J2234" s="23" t="e">
        <f>H2234*J2250/H2250</f>
        <v>#DIV/0!</v>
      </c>
      <c r="L2234" s="290">
        <f t="shared" si="353"/>
        <v>15</v>
      </c>
      <c r="M2234" s="287">
        <f t="shared" si="352"/>
        <v>5</v>
      </c>
      <c r="N2234" s="287" t="str">
        <f t="shared" si="354"/>
        <v>Чай с сахаром 200/15 (СОШ_2018)</v>
      </c>
    </row>
    <row r="2235" spans="1:14" s="1" customFormat="1" ht="11.5" hidden="1" customHeight="1" x14ac:dyDescent="0.35">
      <c r="A2235" s="19"/>
      <c r="B2235" s="18"/>
      <c r="C2235" s="18"/>
      <c r="D2235" s="18"/>
      <c r="E2235" s="17"/>
      <c r="F2235" s="20"/>
      <c r="G2235" s="149"/>
      <c r="H2235" s="451"/>
      <c r="J2235" s="23" t="e">
        <f>H2235*J2250/H2250</f>
        <v>#DIV/0!</v>
      </c>
      <c r="L2235" s="41">
        <f t="shared" si="353"/>
        <v>15</v>
      </c>
      <c r="M2235" s="39">
        <f t="shared" si="352"/>
        <v>5</v>
      </c>
      <c r="N2235" s="39">
        <f t="shared" si="354"/>
        <v>0</v>
      </c>
    </row>
    <row r="2236" spans="1:14" s="1" customFormat="1" ht="11.5" hidden="1" customHeight="1" x14ac:dyDescent="0.35">
      <c r="A2236" s="17"/>
      <c r="B2236" s="18"/>
      <c r="C2236" s="18"/>
      <c r="D2236" s="19"/>
      <c r="E2236" s="17"/>
      <c r="F2236" s="20"/>
      <c r="G2236" s="149"/>
      <c r="H2236" s="451"/>
      <c r="J2236" s="23" t="e">
        <f>H2236*J2250/H2250</f>
        <v>#DIV/0!</v>
      </c>
      <c r="L2236" s="41">
        <f t="shared" si="353"/>
        <v>15</v>
      </c>
      <c r="M2236" s="39">
        <f t="shared" si="352"/>
        <v>5</v>
      </c>
      <c r="N2236" s="39">
        <f t="shared" si="354"/>
        <v>0</v>
      </c>
    </row>
    <row r="2237" spans="1:14" s="1" customFormat="1" ht="11.5" hidden="1" customHeight="1" x14ac:dyDescent="0.35">
      <c r="A2237" s="17"/>
      <c r="B2237" s="18"/>
      <c r="C2237" s="18"/>
      <c r="D2237" s="18"/>
      <c r="E2237" s="17"/>
      <c r="F2237" s="20"/>
      <c r="G2237" s="149"/>
      <c r="H2237" s="451"/>
      <c r="J2237" s="23" t="e">
        <f>H2237*J2250/H2250</f>
        <v>#DIV/0!</v>
      </c>
      <c r="L2237" s="41">
        <f t="shared" si="353"/>
        <v>15</v>
      </c>
      <c r="M2237" s="39">
        <f t="shared" si="352"/>
        <v>5</v>
      </c>
      <c r="N2237" s="39">
        <f t="shared" si="354"/>
        <v>0</v>
      </c>
    </row>
    <row r="2238" spans="1:14" s="1" customFormat="1" ht="11.5" hidden="1" customHeight="1" x14ac:dyDescent="0.35">
      <c r="A2238" s="17"/>
      <c r="B2238" s="18"/>
      <c r="C2238" s="18"/>
      <c r="D2238" s="18"/>
      <c r="E2238" s="17"/>
      <c r="F2238" s="20"/>
      <c r="G2238" s="150"/>
      <c r="H2238" s="451"/>
      <c r="J2238" s="23" t="e">
        <f>H2238*J2250/H2250</f>
        <v>#DIV/0!</v>
      </c>
      <c r="L2238" s="41">
        <f t="shared" si="353"/>
        <v>15</v>
      </c>
      <c r="M2238" s="39">
        <f t="shared" si="352"/>
        <v>5</v>
      </c>
      <c r="N2238" s="39">
        <f t="shared" si="354"/>
        <v>0</v>
      </c>
    </row>
    <row r="2239" spans="1:14" s="1" customFormat="1" ht="11.5" hidden="1" customHeight="1" x14ac:dyDescent="0.35">
      <c r="A2239" s="19"/>
      <c r="B2239" s="18"/>
      <c r="C2239" s="18"/>
      <c r="D2239" s="18"/>
      <c r="E2239" s="17"/>
      <c r="F2239" s="20"/>
      <c r="G2239" s="149"/>
      <c r="H2239" s="451"/>
      <c r="J2239" s="23" t="e">
        <f>H2239*J2250/H2250</f>
        <v>#DIV/0!</v>
      </c>
      <c r="L2239" s="41">
        <f t="shared" si="353"/>
        <v>15</v>
      </c>
      <c r="M2239" s="39">
        <f t="shared" si="352"/>
        <v>5</v>
      </c>
      <c r="N2239" s="39">
        <f t="shared" si="354"/>
        <v>0</v>
      </c>
    </row>
    <row r="2240" spans="1:14" s="1" customFormat="1" ht="11.5" hidden="1" customHeight="1" x14ac:dyDescent="0.35">
      <c r="A2240" s="19"/>
      <c r="B2240" s="25"/>
      <c r="C2240" s="25"/>
      <c r="D2240" s="25"/>
      <c r="E2240" s="26"/>
      <c r="F2240" s="27"/>
      <c r="G2240" s="142"/>
      <c r="H2240" s="451"/>
      <c r="J2240" s="23" t="e">
        <f>H2240*J2250/H2250</f>
        <v>#DIV/0!</v>
      </c>
      <c r="L2240" s="41">
        <f t="shared" si="353"/>
        <v>15</v>
      </c>
      <c r="M2240" s="39">
        <f t="shared" si="352"/>
        <v>5</v>
      </c>
      <c r="N2240" s="39">
        <f t="shared" si="354"/>
        <v>0</v>
      </c>
    </row>
    <row r="2241" spans="1:14" s="1" customFormat="1" ht="11.5" hidden="1" customHeight="1" x14ac:dyDescent="0.35">
      <c r="A2241" s="17"/>
      <c r="B2241" s="18"/>
      <c r="C2241" s="18"/>
      <c r="D2241" s="18"/>
      <c r="E2241" s="17"/>
      <c r="F2241" s="20"/>
      <c r="G2241" s="149"/>
      <c r="H2241" s="451"/>
      <c r="J2241" s="23" t="e">
        <f>H2241*J2250/H2250</f>
        <v>#DIV/0!</v>
      </c>
      <c r="L2241" s="41">
        <f t="shared" si="353"/>
        <v>15</v>
      </c>
      <c r="M2241" s="39">
        <f t="shared" si="352"/>
        <v>5</v>
      </c>
      <c r="N2241" s="39">
        <f t="shared" si="354"/>
        <v>0</v>
      </c>
    </row>
    <row r="2242" spans="1:14" s="1" customFormat="1" ht="11.5" hidden="1" customHeight="1" x14ac:dyDescent="0.35">
      <c r="A2242" s="17"/>
      <c r="B2242" s="18"/>
      <c r="C2242" s="18"/>
      <c r="D2242" s="18"/>
      <c r="E2242" s="17"/>
      <c r="F2242" s="20"/>
      <c r="G2242" s="150"/>
      <c r="H2242" s="451"/>
      <c r="J2242" s="23" t="e">
        <f>H2242*J2250/H2250</f>
        <v>#DIV/0!</v>
      </c>
      <c r="L2242" s="41">
        <f t="shared" si="353"/>
        <v>15</v>
      </c>
      <c r="M2242" s="39">
        <f t="shared" si="352"/>
        <v>5</v>
      </c>
      <c r="N2242" s="39">
        <f t="shared" si="354"/>
        <v>0</v>
      </c>
    </row>
    <row r="2243" spans="1:14" s="1" customFormat="1" ht="11.5" hidden="1" customHeight="1" x14ac:dyDescent="0.35">
      <c r="A2243" s="17"/>
      <c r="B2243" s="18"/>
      <c r="C2243" s="18"/>
      <c r="D2243" s="18"/>
      <c r="E2243" s="17"/>
      <c r="F2243" s="20"/>
      <c r="G2243" s="24"/>
      <c r="H2243" s="451"/>
      <c r="J2243" s="23" t="e">
        <f>H2243*J2250/H2250</f>
        <v>#DIV/0!</v>
      </c>
      <c r="L2243" s="41">
        <f t="shared" si="353"/>
        <v>15</v>
      </c>
      <c r="M2243" s="39">
        <f t="shared" si="352"/>
        <v>5</v>
      </c>
      <c r="N2243" s="39">
        <f t="shared" si="354"/>
        <v>0</v>
      </c>
    </row>
    <row r="2244" spans="1:14" s="1" customFormat="1" ht="11.5" hidden="1" customHeight="1" x14ac:dyDescent="0.35">
      <c r="A2244" s="19"/>
      <c r="B2244" s="18"/>
      <c r="C2244" s="18"/>
      <c r="D2244" s="18"/>
      <c r="E2244" s="17"/>
      <c r="F2244" s="20"/>
      <c r="G2244" s="21"/>
      <c r="H2244" s="451"/>
      <c r="J2244" s="23" t="e">
        <f>H2244*J2250/H2250</f>
        <v>#DIV/0!</v>
      </c>
      <c r="L2244" s="41">
        <f t="shared" si="353"/>
        <v>15</v>
      </c>
      <c r="M2244" s="39">
        <f t="shared" si="352"/>
        <v>5</v>
      </c>
      <c r="N2244" s="39">
        <f t="shared" si="354"/>
        <v>0</v>
      </c>
    </row>
    <row r="2245" spans="1:14" s="1" customFormat="1" ht="11.5" hidden="1" customHeight="1" x14ac:dyDescent="0.25">
      <c r="A2245" s="17"/>
      <c r="B2245" s="18"/>
      <c r="C2245" s="18"/>
      <c r="D2245" s="18"/>
      <c r="E2245" s="17"/>
      <c r="F2245" s="28"/>
      <c r="G2245" s="21"/>
      <c r="H2245" s="451"/>
      <c r="J2245" s="23" t="e">
        <f>H2245*J2250/H2250</f>
        <v>#DIV/0!</v>
      </c>
      <c r="L2245" s="41">
        <f t="shared" si="353"/>
        <v>15</v>
      </c>
      <c r="M2245" s="39">
        <f t="shared" si="352"/>
        <v>5</v>
      </c>
      <c r="N2245" s="39">
        <f t="shared" si="354"/>
        <v>0</v>
      </c>
    </row>
    <row r="2246" spans="1:14" s="1" customFormat="1" ht="11.5" hidden="1" customHeight="1" x14ac:dyDescent="0.35">
      <c r="A2246" s="19"/>
      <c r="B2246" s="18"/>
      <c r="C2246" s="18"/>
      <c r="D2246" s="18"/>
      <c r="E2246" s="17"/>
      <c r="F2246" s="20"/>
      <c r="G2246" s="21"/>
      <c r="H2246" s="451"/>
      <c r="J2246" s="23" t="e">
        <f>H2246*J2250/H2250</f>
        <v>#DIV/0!</v>
      </c>
      <c r="L2246" s="41">
        <f t="shared" si="353"/>
        <v>15</v>
      </c>
      <c r="M2246" s="39">
        <f t="shared" si="352"/>
        <v>5</v>
      </c>
      <c r="N2246" s="39">
        <f t="shared" si="354"/>
        <v>0</v>
      </c>
    </row>
    <row r="2247" spans="1:14" s="1" customFormat="1" ht="11.5" hidden="1" customHeight="1" x14ac:dyDescent="0.25">
      <c r="A2247" s="17"/>
      <c r="B2247" s="18"/>
      <c r="C2247" s="18"/>
      <c r="D2247" s="18"/>
      <c r="E2247" s="17"/>
      <c r="F2247" s="28"/>
      <c r="G2247" s="21"/>
      <c r="H2247" s="451"/>
      <c r="J2247" s="23" t="e">
        <f>H2247*J2250/H2250</f>
        <v>#DIV/0!</v>
      </c>
      <c r="L2247" s="41">
        <f t="shared" si="353"/>
        <v>15</v>
      </c>
      <c r="M2247" s="39">
        <f t="shared" si="352"/>
        <v>5</v>
      </c>
      <c r="N2247" s="39">
        <f t="shared" si="354"/>
        <v>0</v>
      </c>
    </row>
    <row r="2248" spans="1:14" s="1" customFormat="1" ht="11.5" hidden="1" customHeight="1" x14ac:dyDescent="0.35">
      <c r="A2248" s="19"/>
      <c r="B2248" s="18"/>
      <c r="C2248" s="18"/>
      <c r="D2248" s="18"/>
      <c r="E2248" s="17"/>
      <c r="F2248" s="20"/>
      <c r="G2248" s="21"/>
      <c r="H2248" s="451"/>
      <c r="J2248" s="23" t="e">
        <f>H2248*J2250/H2250</f>
        <v>#DIV/0!</v>
      </c>
      <c r="L2248" s="41">
        <f t="shared" si="353"/>
        <v>15</v>
      </c>
      <c r="M2248" s="39">
        <f t="shared" si="352"/>
        <v>5</v>
      </c>
      <c r="N2248" s="39">
        <f t="shared" si="354"/>
        <v>0</v>
      </c>
    </row>
    <row r="2249" spans="1:14" s="1" customFormat="1" ht="11.5" hidden="1" customHeight="1" x14ac:dyDescent="0.35">
      <c r="A2249" s="19"/>
      <c r="B2249" s="18"/>
      <c r="C2249" s="18"/>
      <c r="D2249" s="18"/>
      <c r="E2249" s="17"/>
      <c r="F2249" s="20"/>
      <c r="G2249" s="21"/>
      <c r="H2249" s="451"/>
      <c r="J2249" s="23" t="e">
        <f>H2249*J2250/H2250</f>
        <v>#DIV/0!</v>
      </c>
      <c r="L2249" s="41">
        <f t="shared" si="353"/>
        <v>15</v>
      </c>
      <c r="M2249" s="39">
        <f t="shared" si="352"/>
        <v>5</v>
      </c>
      <c r="N2249" s="39">
        <f t="shared" si="354"/>
        <v>0</v>
      </c>
    </row>
    <row r="2250" spans="1:14" ht="11.5" customHeight="1" x14ac:dyDescent="0.35">
      <c r="A2250" s="291"/>
      <c r="B2250" s="292">
        <f>SUBTOTAL(9,B2232:B2249)</f>
        <v>15.030000000000001</v>
      </c>
      <c r="C2250" s="292">
        <f t="shared" ref="C2250:E2250" si="355">SUBTOTAL(9,C2232:C2249)</f>
        <v>14.84</v>
      </c>
      <c r="D2250" s="292">
        <f t="shared" si="355"/>
        <v>64.400000000000006</v>
      </c>
      <c r="E2250" s="293">
        <f t="shared" si="355"/>
        <v>455</v>
      </c>
      <c r="F2250" s="294" t="s">
        <v>18</v>
      </c>
      <c r="G2250" s="382"/>
      <c r="H2250" s="452"/>
      <c r="J2250" s="32">
        <f>D2229</f>
        <v>64.739999999999995</v>
      </c>
      <c r="L2250" s="290">
        <f t="shared" si="353"/>
        <v>15</v>
      </c>
      <c r="M2250" s="287">
        <f t="shared" si="352"/>
        <v>5</v>
      </c>
      <c r="N2250" s="287">
        <v>1</v>
      </c>
    </row>
    <row r="2251" spans="1:14" ht="6" customHeight="1" x14ac:dyDescent="0.35">
      <c r="A2251" s="297"/>
      <c r="B2251" s="298"/>
      <c r="C2251" s="298"/>
      <c r="D2251" s="298"/>
      <c r="E2251" s="299"/>
      <c r="F2251" s="300"/>
      <c r="G2251" s="301"/>
      <c r="H2251" s="302"/>
      <c r="J2251" s="38"/>
      <c r="L2251" s="290">
        <f t="shared" si="353"/>
        <v>15</v>
      </c>
      <c r="M2251" s="287">
        <f t="shared" si="352"/>
        <v>5</v>
      </c>
      <c r="N2251" s="287">
        <v>1</v>
      </c>
    </row>
    <row r="2252" spans="1:14" s="1" customFormat="1" ht="21" hidden="1" x14ac:dyDescent="0.35">
      <c r="A2252" s="14"/>
      <c r="B2252" s="14"/>
      <c r="C2252" s="14"/>
      <c r="D2252" s="427">
        <f>х!H$18</f>
        <v>103</v>
      </c>
      <c r="E2252" s="428"/>
      <c r="F2252" s="429" t="str">
        <f>х!I$18</f>
        <v>Абонемент платного питания №10 (СОШ № 12)</v>
      </c>
      <c r="G2252" s="430"/>
      <c r="H2252" s="430"/>
      <c r="I2252" s="13"/>
      <c r="J2252" s="13"/>
      <c r="K2252" s="13"/>
      <c r="L2252" s="40">
        <f>L2229+1</f>
        <v>16</v>
      </c>
      <c r="M2252" s="39">
        <f t="shared" si="352"/>
        <v>5</v>
      </c>
      <c r="N2252" s="39">
        <v>1</v>
      </c>
    </row>
    <row r="2253" spans="1:14" s="1" customFormat="1" ht="11.5" hidden="1" customHeight="1" x14ac:dyDescent="0.35">
      <c r="A2253" s="431" t="s">
        <v>3</v>
      </c>
      <c r="B2253" s="432" t="s">
        <v>4</v>
      </c>
      <c r="C2253" s="432"/>
      <c r="D2253" s="432"/>
      <c r="E2253" s="433" t="s">
        <v>5</v>
      </c>
      <c r="F2253" s="434" t="s">
        <v>6</v>
      </c>
      <c r="G2253" s="435" t="s">
        <v>7</v>
      </c>
      <c r="H2253" s="436" t="s">
        <v>8</v>
      </c>
      <c r="L2253" s="41">
        <f>L2252</f>
        <v>16</v>
      </c>
      <c r="M2253" s="39">
        <f t="shared" si="352"/>
        <v>5</v>
      </c>
      <c r="N2253" s="39">
        <v>1</v>
      </c>
    </row>
    <row r="2254" spans="1:14" s="1" customFormat="1" ht="11.5" hidden="1" customHeight="1" x14ac:dyDescent="0.35">
      <c r="A2254" s="431"/>
      <c r="B2254" s="15" t="s">
        <v>9</v>
      </c>
      <c r="C2254" s="16" t="s">
        <v>10</v>
      </c>
      <c r="D2254" s="16" t="s">
        <v>11</v>
      </c>
      <c r="E2254" s="433"/>
      <c r="F2254" s="434"/>
      <c r="G2254" s="435"/>
      <c r="H2254" s="436"/>
      <c r="L2254" s="41">
        <f t="shared" ref="L2254:L2274" si="356">L2253</f>
        <v>16</v>
      </c>
      <c r="M2254" s="39">
        <f t="shared" si="352"/>
        <v>5</v>
      </c>
      <c r="N2254" s="39">
        <v>1</v>
      </c>
    </row>
    <row r="2255" spans="1:14" s="1" customFormat="1" ht="11.5" hidden="1" customHeight="1" x14ac:dyDescent="0.35">
      <c r="A2255" s="50">
        <v>444</v>
      </c>
      <c r="B2255" s="51">
        <v>20.78</v>
      </c>
      <c r="C2255" s="51">
        <v>24.57</v>
      </c>
      <c r="D2255" s="51">
        <v>1.94</v>
      </c>
      <c r="E2255" s="50">
        <v>311</v>
      </c>
      <c r="F2255" s="52" t="s">
        <v>130</v>
      </c>
      <c r="G2255" s="53">
        <v>110</v>
      </c>
      <c r="H2255" s="453">
        <f>D2252</f>
        <v>103</v>
      </c>
      <c r="J2255" s="23" t="e">
        <f>H2255*J2273/H2273</f>
        <v>#DIV/0!</v>
      </c>
      <c r="L2255" s="41">
        <f t="shared" si="356"/>
        <v>16</v>
      </c>
      <c r="M2255" s="39">
        <f t="shared" si="352"/>
        <v>5</v>
      </c>
      <c r="N2255" s="39" t="str">
        <f>F2255</f>
        <v>Птица, тушёная в томатном соусе 80/30 (кура)</v>
      </c>
    </row>
    <row r="2256" spans="1:14" s="1" customFormat="1" ht="11.5" hidden="1" customHeight="1" x14ac:dyDescent="0.35">
      <c r="A2256" s="228" t="s">
        <v>266</v>
      </c>
      <c r="B2256" s="225">
        <v>7.22</v>
      </c>
      <c r="C2256" s="225">
        <v>12.6</v>
      </c>
      <c r="D2256" s="225">
        <v>35.380000000000003</v>
      </c>
      <c r="E2256" s="226">
        <v>272</v>
      </c>
      <c r="F2256" s="227" t="s">
        <v>267</v>
      </c>
      <c r="G2256" s="205">
        <v>150</v>
      </c>
      <c r="H2256" s="451"/>
      <c r="J2256" s="23" t="e">
        <f>H2256*J2273/H2273</f>
        <v>#DIV/0!</v>
      </c>
      <c r="L2256" s="41">
        <f t="shared" si="356"/>
        <v>16</v>
      </c>
      <c r="M2256" s="39">
        <f t="shared" si="352"/>
        <v>5</v>
      </c>
      <c r="N2256" s="39" t="str">
        <f t="shared" ref="N2256:N2272" si="357">F2256</f>
        <v xml:space="preserve">Каша гречневая рассыпчатая </v>
      </c>
    </row>
    <row r="2257" spans="1:14" s="1" customFormat="1" ht="11.5" hidden="1" customHeight="1" x14ac:dyDescent="0.35">
      <c r="A2257" s="50">
        <v>629</v>
      </c>
      <c r="B2257" s="51">
        <v>0.16</v>
      </c>
      <c r="C2257" s="51">
        <v>0.03</v>
      </c>
      <c r="D2257" s="51">
        <v>15.49</v>
      </c>
      <c r="E2257" s="50">
        <v>64</v>
      </c>
      <c r="F2257" s="52" t="s">
        <v>244</v>
      </c>
      <c r="G2257" s="53">
        <v>222</v>
      </c>
      <c r="H2257" s="451"/>
      <c r="J2257" s="23" t="e">
        <f>H2257*J2273/H2273</f>
        <v>#DIV/0!</v>
      </c>
      <c r="L2257" s="41">
        <f t="shared" si="356"/>
        <v>16</v>
      </c>
      <c r="M2257" s="39">
        <f t="shared" si="352"/>
        <v>5</v>
      </c>
      <c r="N2257" s="39" t="str">
        <f t="shared" si="357"/>
        <v>Чай с сахаром с лимоном 200/15/7</v>
      </c>
    </row>
    <row r="2258" spans="1:14" s="1" customFormat="1" ht="11.5" hidden="1" customHeight="1" x14ac:dyDescent="0.35">
      <c r="A2258" s="54" t="s">
        <v>16</v>
      </c>
      <c r="B2258" s="51">
        <v>1.98</v>
      </c>
      <c r="C2258" s="51">
        <v>0.25</v>
      </c>
      <c r="D2258" s="51">
        <v>12.08</v>
      </c>
      <c r="E2258" s="50">
        <v>59</v>
      </c>
      <c r="F2258" s="52" t="s">
        <v>135</v>
      </c>
      <c r="G2258" s="49">
        <v>25</v>
      </c>
      <c r="H2258" s="451"/>
      <c r="J2258" s="23" t="e">
        <f>H2258*J2273/H2273</f>
        <v>#DIV/0!</v>
      </c>
      <c r="L2258" s="41">
        <f t="shared" si="356"/>
        <v>16</v>
      </c>
      <c r="M2258" s="39">
        <f t="shared" si="352"/>
        <v>5</v>
      </c>
      <c r="N2258" s="39" t="str">
        <f t="shared" si="357"/>
        <v>Хлеб пшеничный 25</v>
      </c>
    </row>
    <row r="2259" spans="1:14" s="1" customFormat="1" ht="11.5" hidden="1" customHeight="1" x14ac:dyDescent="0.35">
      <c r="A2259" s="54" t="s">
        <v>16</v>
      </c>
      <c r="B2259" s="51">
        <v>1.65</v>
      </c>
      <c r="C2259" s="51">
        <v>0.3</v>
      </c>
      <c r="D2259" s="51">
        <v>8.35</v>
      </c>
      <c r="E2259" s="50">
        <v>44</v>
      </c>
      <c r="F2259" s="52" t="s">
        <v>17</v>
      </c>
      <c r="G2259" s="49">
        <v>25</v>
      </c>
      <c r="H2259" s="451"/>
      <c r="J2259" s="23" t="e">
        <f>H2259*J2273/H2273</f>
        <v>#DIV/0!</v>
      </c>
      <c r="L2259" s="41">
        <f t="shared" si="356"/>
        <v>16</v>
      </c>
      <c r="M2259" s="39">
        <f t="shared" si="352"/>
        <v>5</v>
      </c>
      <c r="N2259" s="39" t="str">
        <f t="shared" si="357"/>
        <v>Хлеб  ржаной 25</v>
      </c>
    </row>
    <row r="2260" spans="1:14" s="1" customFormat="1" ht="11.5" hidden="1" customHeight="1" x14ac:dyDescent="0.35">
      <c r="A2260" s="17"/>
      <c r="B2260" s="18"/>
      <c r="C2260" s="18"/>
      <c r="D2260" s="18"/>
      <c r="E2260" s="17"/>
      <c r="F2260" s="20"/>
      <c r="G2260" s="149"/>
      <c r="H2260" s="451"/>
      <c r="J2260" s="23" t="e">
        <f>H2260*J2273/H2273</f>
        <v>#DIV/0!</v>
      </c>
      <c r="L2260" s="41">
        <f t="shared" si="356"/>
        <v>16</v>
      </c>
      <c r="M2260" s="39">
        <f t="shared" si="352"/>
        <v>5</v>
      </c>
      <c r="N2260" s="39">
        <f t="shared" si="357"/>
        <v>0</v>
      </c>
    </row>
    <row r="2261" spans="1:14" s="1" customFormat="1" ht="11.5" hidden="1" customHeight="1" x14ac:dyDescent="0.35">
      <c r="A2261" s="17"/>
      <c r="B2261" s="18"/>
      <c r="C2261" s="18"/>
      <c r="D2261" s="18"/>
      <c r="E2261" s="17"/>
      <c r="F2261" s="20"/>
      <c r="G2261" s="150"/>
      <c r="H2261" s="451"/>
      <c r="J2261" s="23" t="e">
        <f>H2261*J2273/H2273</f>
        <v>#DIV/0!</v>
      </c>
      <c r="L2261" s="41">
        <f t="shared" si="356"/>
        <v>16</v>
      </c>
      <c r="M2261" s="39">
        <f t="shared" si="352"/>
        <v>5</v>
      </c>
      <c r="N2261" s="39">
        <f t="shared" si="357"/>
        <v>0</v>
      </c>
    </row>
    <row r="2262" spans="1:14" s="1" customFormat="1" ht="11.5" hidden="1" customHeight="1" x14ac:dyDescent="0.35">
      <c r="A2262" s="50"/>
      <c r="B2262" s="51"/>
      <c r="C2262" s="51"/>
      <c r="D2262" s="51"/>
      <c r="E2262" s="50"/>
      <c r="F2262" s="52"/>
      <c r="G2262" s="148"/>
      <c r="H2262" s="451"/>
      <c r="J2262" s="23" t="e">
        <f>H2262*J2273/H2273</f>
        <v>#DIV/0!</v>
      </c>
      <c r="L2262" s="41">
        <f t="shared" si="356"/>
        <v>16</v>
      </c>
      <c r="M2262" s="39">
        <f t="shared" si="352"/>
        <v>5</v>
      </c>
      <c r="N2262" s="39">
        <f t="shared" si="357"/>
        <v>0</v>
      </c>
    </row>
    <row r="2263" spans="1:14" s="1" customFormat="1" ht="11.5" hidden="1" customHeight="1" x14ac:dyDescent="0.35">
      <c r="A2263" s="54"/>
      <c r="B2263" s="51"/>
      <c r="C2263" s="51"/>
      <c r="D2263" s="51"/>
      <c r="E2263" s="50"/>
      <c r="F2263" s="52"/>
      <c r="G2263" s="147"/>
      <c r="H2263" s="451"/>
      <c r="J2263" s="23" t="e">
        <f>H2263*J2273/H2273</f>
        <v>#DIV/0!</v>
      </c>
      <c r="L2263" s="41">
        <f t="shared" si="356"/>
        <v>16</v>
      </c>
      <c r="M2263" s="39">
        <f t="shared" si="352"/>
        <v>5</v>
      </c>
      <c r="N2263" s="39">
        <f t="shared" si="357"/>
        <v>0</v>
      </c>
    </row>
    <row r="2264" spans="1:14" s="1" customFormat="1" ht="11.5" hidden="1" customHeight="1" x14ac:dyDescent="0.35">
      <c r="A2264" s="54"/>
      <c r="B2264" s="51"/>
      <c r="C2264" s="51"/>
      <c r="D2264" s="51"/>
      <c r="E2264" s="50"/>
      <c r="F2264" s="52"/>
      <c r="G2264" s="147"/>
      <c r="H2264" s="451"/>
      <c r="J2264" s="23" t="e">
        <f>H2264*J2273/H2273</f>
        <v>#DIV/0!</v>
      </c>
      <c r="L2264" s="41">
        <f t="shared" si="356"/>
        <v>16</v>
      </c>
      <c r="M2264" s="39">
        <f t="shared" si="352"/>
        <v>5</v>
      </c>
      <c r="N2264" s="39">
        <f t="shared" si="357"/>
        <v>0</v>
      </c>
    </row>
    <row r="2265" spans="1:14" s="1" customFormat="1" ht="11.5" hidden="1" customHeight="1" x14ac:dyDescent="0.35">
      <c r="A2265" s="17"/>
      <c r="B2265" s="18"/>
      <c r="C2265" s="18"/>
      <c r="D2265" s="18"/>
      <c r="E2265" s="17"/>
      <c r="F2265" s="20"/>
      <c r="G2265" s="24"/>
      <c r="H2265" s="451"/>
      <c r="J2265" s="23" t="e">
        <f>H2265*J2273/H2273</f>
        <v>#DIV/0!</v>
      </c>
      <c r="L2265" s="41">
        <f t="shared" si="356"/>
        <v>16</v>
      </c>
      <c r="M2265" s="39">
        <f t="shared" si="352"/>
        <v>5</v>
      </c>
      <c r="N2265" s="39">
        <f t="shared" si="357"/>
        <v>0</v>
      </c>
    </row>
    <row r="2266" spans="1:14" s="1" customFormat="1" ht="11.5" hidden="1" customHeight="1" x14ac:dyDescent="0.35">
      <c r="A2266" s="17"/>
      <c r="B2266" s="18"/>
      <c r="C2266" s="18"/>
      <c r="D2266" s="18"/>
      <c r="E2266" s="17"/>
      <c r="F2266" s="20"/>
      <c r="G2266" s="24"/>
      <c r="H2266" s="451"/>
      <c r="J2266" s="23" t="e">
        <f>H2266*J2273/H2273</f>
        <v>#DIV/0!</v>
      </c>
      <c r="L2266" s="41">
        <f t="shared" si="356"/>
        <v>16</v>
      </c>
      <c r="M2266" s="39">
        <f t="shared" si="352"/>
        <v>5</v>
      </c>
      <c r="N2266" s="39">
        <f t="shared" si="357"/>
        <v>0</v>
      </c>
    </row>
    <row r="2267" spans="1:14" s="1" customFormat="1" ht="11.5" hidden="1" customHeight="1" x14ac:dyDescent="0.35">
      <c r="A2267" s="19"/>
      <c r="B2267" s="18"/>
      <c r="C2267" s="18"/>
      <c r="D2267" s="18"/>
      <c r="E2267" s="17"/>
      <c r="F2267" s="20"/>
      <c r="G2267" s="21"/>
      <c r="H2267" s="451"/>
      <c r="J2267" s="23" t="e">
        <f>H2267*J2273/H2273</f>
        <v>#DIV/0!</v>
      </c>
      <c r="L2267" s="41">
        <f t="shared" si="356"/>
        <v>16</v>
      </c>
      <c r="M2267" s="39">
        <f t="shared" si="352"/>
        <v>5</v>
      </c>
      <c r="N2267" s="39">
        <f t="shared" si="357"/>
        <v>0</v>
      </c>
    </row>
    <row r="2268" spans="1:14" s="1" customFormat="1" ht="11.5" hidden="1" customHeight="1" x14ac:dyDescent="0.25">
      <c r="A2268" s="17"/>
      <c r="B2268" s="18"/>
      <c r="C2268" s="18"/>
      <c r="D2268" s="18"/>
      <c r="E2268" s="17"/>
      <c r="F2268" s="28"/>
      <c r="G2268" s="21"/>
      <c r="H2268" s="451"/>
      <c r="J2268" s="23" t="e">
        <f>H2268*J2273/H2273</f>
        <v>#DIV/0!</v>
      </c>
      <c r="L2268" s="41">
        <f t="shared" si="356"/>
        <v>16</v>
      </c>
      <c r="M2268" s="39">
        <f t="shared" si="352"/>
        <v>5</v>
      </c>
      <c r="N2268" s="39">
        <f t="shared" si="357"/>
        <v>0</v>
      </c>
    </row>
    <row r="2269" spans="1:14" s="1" customFormat="1" ht="11.5" hidden="1" customHeight="1" x14ac:dyDescent="0.35">
      <c r="A2269" s="19"/>
      <c r="B2269" s="18"/>
      <c r="C2269" s="18"/>
      <c r="D2269" s="18"/>
      <c r="E2269" s="17"/>
      <c r="F2269" s="20"/>
      <c r="G2269" s="21"/>
      <c r="H2269" s="451"/>
      <c r="J2269" s="23" t="e">
        <f>H2269*J2273/H2273</f>
        <v>#DIV/0!</v>
      </c>
      <c r="L2269" s="41">
        <f t="shared" si="356"/>
        <v>16</v>
      </c>
      <c r="M2269" s="39">
        <f t="shared" si="352"/>
        <v>5</v>
      </c>
      <c r="N2269" s="39">
        <f t="shared" si="357"/>
        <v>0</v>
      </c>
    </row>
    <row r="2270" spans="1:14" s="1" customFormat="1" ht="11.5" hidden="1" customHeight="1" x14ac:dyDescent="0.25">
      <c r="A2270" s="17"/>
      <c r="B2270" s="18"/>
      <c r="C2270" s="18"/>
      <c r="D2270" s="18"/>
      <c r="E2270" s="17"/>
      <c r="F2270" s="28"/>
      <c r="G2270" s="21"/>
      <c r="H2270" s="451"/>
      <c r="J2270" s="23" t="e">
        <f>H2270*J2273/H2273</f>
        <v>#DIV/0!</v>
      </c>
      <c r="L2270" s="41">
        <f t="shared" si="356"/>
        <v>16</v>
      </c>
      <c r="M2270" s="39">
        <f t="shared" si="352"/>
        <v>5</v>
      </c>
      <c r="N2270" s="39">
        <f t="shared" si="357"/>
        <v>0</v>
      </c>
    </row>
    <row r="2271" spans="1:14" s="1" customFormat="1" ht="11.5" hidden="1" customHeight="1" x14ac:dyDescent="0.35">
      <c r="A2271" s="19"/>
      <c r="B2271" s="18"/>
      <c r="C2271" s="18"/>
      <c r="D2271" s="18"/>
      <c r="E2271" s="17"/>
      <c r="F2271" s="20"/>
      <c r="G2271" s="21"/>
      <c r="H2271" s="451"/>
      <c r="J2271" s="23" t="e">
        <f>H2271*J2273/H2273</f>
        <v>#DIV/0!</v>
      </c>
      <c r="L2271" s="41">
        <f t="shared" si="356"/>
        <v>16</v>
      </c>
      <c r="M2271" s="39">
        <f t="shared" si="352"/>
        <v>5</v>
      </c>
      <c r="N2271" s="39">
        <f t="shared" si="357"/>
        <v>0</v>
      </c>
    </row>
    <row r="2272" spans="1:14" s="1" customFormat="1" ht="11.5" hidden="1" customHeight="1" x14ac:dyDescent="0.35">
      <c r="A2272" s="19"/>
      <c r="B2272" s="18"/>
      <c r="C2272" s="18"/>
      <c r="D2272" s="18"/>
      <c r="E2272" s="17"/>
      <c r="F2272" s="20"/>
      <c r="G2272" s="21"/>
      <c r="H2272" s="451"/>
      <c r="J2272" s="23" t="e">
        <f>H2272*J2273/H2273</f>
        <v>#DIV/0!</v>
      </c>
      <c r="L2272" s="41">
        <f t="shared" si="356"/>
        <v>16</v>
      </c>
      <c r="M2272" s="39">
        <f t="shared" si="352"/>
        <v>5</v>
      </c>
      <c r="N2272" s="39">
        <f t="shared" si="357"/>
        <v>0</v>
      </c>
    </row>
    <row r="2273" spans="1:14" s="1" customFormat="1" ht="11.5" hidden="1" customHeight="1" x14ac:dyDescent="0.35">
      <c r="A2273" s="19"/>
      <c r="B2273" s="25">
        <f>SUBTOTAL(9,B2255:B2272)</f>
        <v>0</v>
      </c>
      <c r="C2273" s="25">
        <f t="shared" ref="C2273:E2273" si="358">SUBTOTAL(9,C2255:C2272)</f>
        <v>0</v>
      </c>
      <c r="D2273" s="25">
        <f t="shared" si="358"/>
        <v>0</v>
      </c>
      <c r="E2273" s="26">
        <f t="shared" si="358"/>
        <v>0</v>
      </c>
      <c r="F2273" s="29" t="s">
        <v>18</v>
      </c>
      <c r="G2273" s="27"/>
      <c r="H2273" s="454"/>
      <c r="J2273" s="32">
        <f>D2252</f>
        <v>103</v>
      </c>
      <c r="L2273" s="41">
        <f t="shared" si="356"/>
        <v>16</v>
      </c>
      <c r="M2273" s="39">
        <f t="shared" si="352"/>
        <v>5</v>
      </c>
      <c r="N2273" s="39">
        <v>1</v>
      </c>
    </row>
    <row r="2274" spans="1:14" s="1" customFormat="1" ht="11.5" hidden="1" customHeight="1" x14ac:dyDescent="0.35">
      <c r="A2274" s="33"/>
      <c r="B2274" s="34"/>
      <c r="C2274" s="34"/>
      <c r="D2274" s="34"/>
      <c r="E2274" s="35"/>
      <c r="F2274" s="36"/>
      <c r="G2274" s="37"/>
      <c r="H2274" s="38"/>
      <c r="J2274" s="38"/>
      <c r="L2274" s="41">
        <f t="shared" si="356"/>
        <v>16</v>
      </c>
      <c r="M2274" s="39">
        <f t="shared" si="352"/>
        <v>5</v>
      </c>
      <c r="N2274" s="39">
        <v>1</v>
      </c>
    </row>
    <row r="2275" spans="1:14" ht="21" hidden="1" x14ac:dyDescent="0.35">
      <c r="A2275" s="275"/>
      <c r="B2275" s="275"/>
      <c r="C2275" s="275"/>
      <c r="D2275" s="443">
        <f>х!H$19</f>
        <v>176.93</v>
      </c>
      <c r="E2275" s="444"/>
      <c r="F2275" s="445" t="str">
        <f>х!I$19</f>
        <v>Абонемент платного питания №11 (Обед 5-11)</v>
      </c>
      <c r="G2275" s="446"/>
      <c r="H2275" s="446"/>
      <c r="I2275" s="270"/>
      <c r="J2275" s="13"/>
      <c r="K2275" s="13"/>
      <c r="L2275" s="289">
        <f>L2252+1</f>
        <v>17</v>
      </c>
      <c r="M2275" s="287">
        <f t="shared" si="352"/>
        <v>5</v>
      </c>
      <c r="N2275" s="287">
        <v>1</v>
      </c>
    </row>
    <row r="2276" spans="1:14" ht="11.5" hidden="1" customHeight="1" x14ac:dyDescent="0.35">
      <c r="A2276" s="437" t="s">
        <v>3</v>
      </c>
      <c r="B2276" s="438" t="s">
        <v>4</v>
      </c>
      <c r="C2276" s="438"/>
      <c r="D2276" s="438"/>
      <c r="E2276" s="439" t="s">
        <v>5</v>
      </c>
      <c r="F2276" s="440" t="s">
        <v>6</v>
      </c>
      <c r="G2276" s="441" t="s">
        <v>7</v>
      </c>
      <c r="H2276" s="442" t="s">
        <v>8</v>
      </c>
      <c r="L2276" s="290">
        <f>L2275</f>
        <v>17</v>
      </c>
      <c r="M2276" s="287">
        <f t="shared" si="352"/>
        <v>5</v>
      </c>
      <c r="N2276" s="287">
        <v>1</v>
      </c>
    </row>
    <row r="2277" spans="1:14" ht="11.5" hidden="1" customHeight="1" x14ac:dyDescent="0.35">
      <c r="A2277" s="437"/>
      <c r="B2277" s="277" t="s">
        <v>9</v>
      </c>
      <c r="C2277" s="278" t="s">
        <v>10</v>
      </c>
      <c r="D2277" s="278" t="s">
        <v>11</v>
      </c>
      <c r="E2277" s="439"/>
      <c r="F2277" s="440"/>
      <c r="G2277" s="441"/>
      <c r="H2277" s="442"/>
      <c r="L2277" s="290">
        <f t="shared" ref="L2277:L2297" si="359">L2276</f>
        <v>17</v>
      </c>
      <c r="M2277" s="287">
        <f t="shared" si="352"/>
        <v>5</v>
      </c>
      <c r="N2277" s="287">
        <v>1</v>
      </c>
    </row>
    <row r="2278" spans="1:14" ht="11.5" hidden="1" customHeight="1" x14ac:dyDescent="0.35">
      <c r="A2278" s="54" t="s">
        <v>246</v>
      </c>
      <c r="B2278" s="51">
        <v>0.9</v>
      </c>
      <c r="C2278" s="51">
        <v>0.15</v>
      </c>
      <c r="D2278" s="51">
        <v>2.85</v>
      </c>
      <c r="E2278" s="50">
        <v>17</v>
      </c>
      <c r="F2278" s="268" t="s">
        <v>411</v>
      </c>
      <c r="G2278" s="337">
        <v>100</v>
      </c>
      <c r="H2278" s="449">
        <f>D2275</f>
        <v>176.93</v>
      </c>
      <c r="J2278" s="23" t="e">
        <f>H2278*J2296/H2296</f>
        <v>#DIV/0!</v>
      </c>
      <c r="L2278" s="290">
        <f t="shared" si="359"/>
        <v>17</v>
      </c>
      <c r="M2278" s="287">
        <f t="shared" si="352"/>
        <v>5</v>
      </c>
      <c r="N2278" s="287" t="str">
        <f>F2278</f>
        <v>Овощи натуральные свежие (помидор/огурец) 50/50 (СОШ_2018)</v>
      </c>
    </row>
    <row r="2279" spans="1:14" ht="11.5" hidden="1" customHeight="1" x14ac:dyDescent="0.35">
      <c r="A2279" s="234" t="s">
        <v>284</v>
      </c>
      <c r="B2279" s="282">
        <v>2.0099999999999998</v>
      </c>
      <c r="C2279" s="282">
        <v>6.68</v>
      </c>
      <c r="D2279" s="282">
        <v>9.5</v>
      </c>
      <c r="E2279" s="238">
        <v>100</v>
      </c>
      <c r="F2279" s="229" t="s">
        <v>290</v>
      </c>
      <c r="G2279" s="362">
        <v>255</v>
      </c>
      <c r="H2279" s="450"/>
      <c r="J2279" s="23" t="e">
        <f>H2279*J2296/H2296</f>
        <v>#DIV/0!</v>
      </c>
      <c r="L2279" s="290">
        <f t="shared" si="359"/>
        <v>17</v>
      </c>
      <c r="M2279" s="287">
        <f t="shared" si="352"/>
        <v>5</v>
      </c>
      <c r="N2279" s="287" t="str">
        <f t="shared" ref="N2279:N2295" si="360">F2279</f>
        <v>Щи из свежей капусты с картофелем со сметаной 250/5</v>
      </c>
    </row>
    <row r="2280" spans="1:14" ht="11.5" hidden="1" customHeight="1" x14ac:dyDescent="0.35">
      <c r="A2280" s="234" t="s">
        <v>285</v>
      </c>
      <c r="B2280" s="282">
        <v>25.91</v>
      </c>
      <c r="C2280" s="282">
        <v>30.56</v>
      </c>
      <c r="D2280" s="282">
        <v>2.93</v>
      </c>
      <c r="E2280" s="238">
        <v>274</v>
      </c>
      <c r="F2280" s="229" t="s">
        <v>291</v>
      </c>
      <c r="G2280" s="362">
        <v>130</v>
      </c>
      <c r="H2280" s="450"/>
      <c r="J2280" s="23" t="e">
        <f>H2280*J2296/H2296</f>
        <v>#DIV/0!</v>
      </c>
      <c r="L2280" s="290">
        <f t="shared" si="359"/>
        <v>17</v>
      </c>
      <c r="M2280" s="287">
        <f t="shared" si="352"/>
        <v>5</v>
      </c>
      <c r="N2280" s="287" t="str">
        <f t="shared" si="360"/>
        <v>Птица, тушёная в томатном соусе 100/30</v>
      </c>
    </row>
    <row r="2281" spans="1:14" ht="11.5" hidden="1" customHeight="1" x14ac:dyDescent="0.35">
      <c r="A2281" s="234" t="s">
        <v>266</v>
      </c>
      <c r="B2281" s="280">
        <v>8.67</v>
      </c>
      <c r="C2281" s="280">
        <v>15.12</v>
      </c>
      <c r="D2281" s="280">
        <v>42.45</v>
      </c>
      <c r="E2281" s="240">
        <v>327</v>
      </c>
      <c r="F2281" s="235" t="s">
        <v>267</v>
      </c>
      <c r="G2281" s="383">
        <v>180</v>
      </c>
      <c r="H2281" s="450"/>
      <c r="J2281" s="23" t="e">
        <f>H2281*J2296/H2296</f>
        <v>#DIV/0!</v>
      </c>
      <c r="L2281" s="290">
        <f t="shared" si="359"/>
        <v>17</v>
      </c>
      <c r="M2281" s="287">
        <f t="shared" si="352"/>
        <v>5</v>
      </c>
      <c r="N2281" s="287" t="str">
        <f t="shared" si="360"/>
        <v xml:space="preserve">Каша гречневая рассыпчатая </v>
      </c>
    </row>
    <row r="2282" spans="1:14" ht="11.5" hidden="1" customHeight="1" x14ac:dyDescent="0.35">
      <c r="A2282" s="234" t="s">
        <v>289</v>
      </c>
      <c r="B2282" s="280">
        <v>0.16</v>
      </c>
      <c r="C2282" s="280">
        <v>0.16</v>
      </c>
      <c r="D2282" s="280">
        <v>27.87</v>
      </c>
      <c r="E2282" s="240">
        <v>114</v>
      </c>
      <c r="F2282" s="235" t="s">
        <v>176</v>
      </c>
      <c r="G2282" s="357">
        <v>200</v>
      </c>
      <c r="H2282" s="450"/>
      <c r="J2282" s="23" t="e">
        <f>H2282*J2296/H2296</f>
        <v>#DIV/0!</v>
      </c>
      <c r="L2282" s="290">
        <f t="shared" si="359"/>
        <v>17</v>
      </c>
      <c r="M2282" s="287">
        <f t="shared" si="352"/>
        <v>5</v>
      </c>
      <c r="N2282" s="287" t="str">
        <f t="shared" si="360"/>
        <v>Компот из свежих яблок</v>
      </c>
    </row>
    <row r="2283" spans="1:14" ht="11.5" hidden="1" customHeight="1" x14ac:dyDescent="0.35">
      <c r="A2283" s="185" t="s">
        <v>235</v>
      </c>
      <c r="B2283" s="285">
        <v>3.95</v>
      </c>
      <c r="C2283" s="285">
        <v>0.5</v>
      </c>
      <c r="D2283" s="285">
        <v>24.15</v>
      </c>
      <c r="E2283" s="191">
        <v>118</v>
      </c>
      <c r="F2283" s="173" t="s">
        <v>148</v>
      </c>
      <c r="G2283" s="337">
        <v>50</v>
      </c>
      <c r="H2283" s="450"/>
      <c r="J2283" s="23" t="e">
        <f>H2283*J2296/H2296</f>
        <v>#DIV/0!</v>
      </c>
      <c r="L2283" s="290">
        <f t="shared" si="359"/>
        <v>17</v>
      </c>
      <c r="M2283" s="287">
        <f t="shared" si="352"/>
        <v>5</v>
      </c>
      <c r="N2283" s="287" t="str">
        <f t="shared" si="360"/>
        <v>Батон витаминизированный</v>
      </c>
    </row>
    <row r="2284" spans="1:14" ht="11.5" hidden="1" customHeight="1" x14ac:dyDescent="0.35">
      <c r="A2284" s="185" t="s">
        <v>235</v>
      </c>
      <c r="B2284" s="285">
        <v>1.65</v>
      </c>
      <c r="C2284" s="285">
        <v>0.3</v>
      </c>
      <c r="D2284" s="285">
        <v>8.35</v>
      </c>
      <c r="E2284" s="191">
        <v>44</v>
      </c>
      <c r="F2284" s="173" t="s">
        <v>236</v>
      </c>
      <c r="G2284" s="337">
        <v>25</v>
      </c>
      <c r="H2284" s="450"/>
      <c r="J2284" s="23" t="e">
        <f>H2284*J2296/H2296</f>
        <v>#DIV/0!</v>
      </c>
      <c r="L2284" s="290">
        <f t="shared" si="359"/>
        <v>17</v>
      </c>
      <c r="M2284" s="287">
        <f t="shared" si="352"/>
        <v>5</v>
      </c>
      <c r="N2284" s="287" t="str">
        <f t="shared" si="360"/>
        <v xml:space="preserve">Хлеб ржаной </v>
      </c>
    </row>
    <row r="2285" spans="1:14" s="1" customFormat="1" ht="11.5" hidden="1" customHeight="1" x14ac:dyDescent="0.35">
      <c r="A2285" s="19"/>
      <c r="B2285" s="18"/>
      <c r="C2285" s="18"/>
      <c r="D2285" s="18"/>
      <c r="E2285" s="17"/>
      <c r="F2285" s="20"/>
      <c r="G2285" s="149"/>
      <c r="H2285" s="451"/>
      <c r="J2285" s="23" t="e">
        <f>H2285*J2296/H2296</f>
        <v>#DIV/0!</v>
      </c>
      <c r="L2285" s="41">
        <f t="shared" si="359"/>
        <v>17</v>
      </c>
      <c r="M2285" s="39">
        <f t="shared" si="352"/>
        <v>5</v>
      </c>
      <c r="N2285" s="39">
        <f t="shared" si="360"/>
        <v>0</v>
      </c>
    </row>
    <row r="2286" spans="1:14" s="1" customFormat="1" ht="11.5" hidden="1" customHeight="1" x14ac:dyDescent="0.35">
      <c r="A2286" s="19"/>
      <c r="B2286" s="25"/>
      <c r="C2286" s="25"/>
      <c r="D2286" s="25"/>
      <c r="E2286" s="26"/>
      <c r="F2286" s="42"/>
      <c r="G2286" s="42"/>
      <c r="H2286" s="451"/>
      <c r="J2286" s="23" t="e">
        <f>H2286*J2296/H2296</f>
        <v>#DIV/0!</v>
      </c>
      <c r="L2286" s="41">
        <f t="shared" si="359"/>
        <v>17</v>
      </c>
      <c r="M2286" s="39">
        <f t="shared" si="352"/>
        <v>5</v>
      </c>
      <c r="N2286" s="39">
        <f t="shared" si="360"/>
        <v>0</v>
      </c>
    </row>
    <row r="2287" spans="1:14" s="1" customFormat="1" ht="11.5" hidden="1" customHeight="1" x14ac:dyDescent="0.35">
      <c r="A2287" s="17"/>
      <c r="B2287" s="18"/>
      <c r="C2287" s="18"/>
      <c r="D2287" s="18"/>
      <c r="E2287" s="17"/>
      <c r="F2287" s="20"/>
      <c r="G2287" s="21"/>
      <c r="H2287" s="451"/>
      <c r="J2287" s="23" t="e">
        <f>H2287*J2296/H2296</f>
        <v>#DIV/0!</v>
      </c>
      <c r="L2287" s="41">
        <f t="shared" si="359"/>
        <v>17</v>
      </c>
      <c r="M2287" s="39">
        <f t="shared" si="352"/>
        <v>5</v>
      </c>
      <c r="N2287" s="39">
        <f t="shared" si="360"/>
        <v>0</v>
      </c>
    </row>
    <row r="2288" spans="1:14" s="1" customFormat="1" ht="11.5" hidden="1" customHeight="1" x14ac:dyDescent="0.35">
      <c r="A2288" s="17"/>
      <c r="B2288" s="18"/>
      <c r="C2288" s="18"/>
      <c r="D2288" s="18"/>
      <c r="E2288" s="17"/>
      <c r="F2288" s="20"/>
      <c r="G2288" s="24"/>
      <c r="H2288" s="451"/>
      <c r="J2288" s="23" t="e">
        <f>H2288*J2296/H2296</f>
        <v>#DIV/0!</v>
      </c>
      <c r="L2288" s="41">
        <f t="shared" si="359"/>
        <v>17</v>
      </c>
      <c r="M2288" s="39">
        <f t="shared" si="352"/>
        <v>5</v>
      </c>
      <c r="N2288" s="39">
        <f t="shared" si="360"/>
        <v>0</v>
      </c>
    </row>
    <row r="2289" spans="1:14" s="1" customFormat="1" ht="11.5" hidden="1" customHeight="1" x14ac:dyDescent="0.35">
      <c r="A2289" s="17"/>
      <c r="B2289" s="18"/>
      <c r="C2289" s="18"/>
      <c r="D2289" s="18"/>
      <c r="E2289" s="17"/>
      <c r="F2289" s="20"/>
      <c r="G2289" s="24"/>
      <c r="H2289" s="451"/>
      <c r="J2289" s="23" t="e">
        <f>H2289*J2296/H2296</f>
        <v>#DIV/0!</v>
      </c>
      <c r="L2289" s="41">
        <f t="shared" si="359"/>
        <v>17</v>
      </c>
      <c r="M2289" s="39">
        <f t="shared" si="352"/>
        <v>5</v>
      </c>
      <c r="N2289" s="39">
        <f t="shared" si="360"/>
        <v>0</v>
      </c>
    </row>
    <row r="2290" spans="1:14" s="1" customFormat="1" ht="11.5" hidden="1" customHeight="1" x14ac:dyDescent="0.35">
      <c r="A2290" s="19"/>
      <c r="B2290" s="18"/>
      <c r="C2290" s="18"/>
      <c r="D2290" s="18"/>
      <c r="E2290" s="17"/>
      <c r="F2290" s="20"/>
      <c r="G2290" s="21"/>
      <c r="H2290" s="451"/>
      <c r="J2290" s="23" t="e">
        <f>H2290*J2296/H2296</f>
        <v>#DIV/0!</v>
      </c>
      <c r="L2290" s="41">
        <f t="shared" si="359"/>
        <v>17</v>
      </c>
      <c r="M2290" s="39">
        <f t="shared" si="352"/>
        <v>5</v>
      </c>
      <c r="N2290" s="39">
        <f t="shared" si="360"/>
        <v>0</v>
      </c>
    </row>
    <row r="2291" spans="1:14" s="1" customFormat="1" ht="11.5" hidden="1" customHeight="1" x14ac:dyDescent="0.25">
      <c r="A2291" s="17"/>
      <c r="B2291" s="18"/>
      <c r="C2291" s="18"/>
      <c r="D2291" s="18"/>
      <c r="E2291" s="17"/>
      <c r="F2291" s="28"/>
      <c r="G2291" s="21"/>
      <c r="H2291" s="451"/>
      <c r="J2291" s="23" t="e">
        <f>H2291*J2296/H2296</f>
        <v>#DIV/0!</v>
      </c>
      <c r="L2291" s="41">
        <f t="shared" si="359"/>
        <v>17</v>
      </c>
      <c r="M2291" s="39">
        <f t="shared" si="352"/>
        <v>5</v>
      </c>
      <c r="N2291" s="39">
        <f t="shared" si="360"/>
        <v>0</v>
      </c>
    </row>
    <row r="2292" spans="1:14" s="1" customFormat="1" ht="11.5" hidden="1" customHeight="1" x14ac:dyDescent="0.35">
      <c r="A2292" s="19"/>
      <c r="B2292" s="18"/>
      <c r="C2292" s="18"/>
      <c r="D2292" s="18"/>
      <c r="E2292" s="17"/>
      <c r="F2292" s="20"/>
      <c r="G2292" s="21"/>
      <c r="H2292" s="451"/>
      <c r="J2292" s="23" t="e">
        <f>H2292*J2296/H2296</f>
        <v>#DIV/0!</v>
      </c>
      <c r="L2292" s="41">
        <f t="shared" si="359"/>
        <v>17</v>
      </c>
      <c r="M2292" s="39">
        <f t="shared" ref="M2292:M2355" si="361">M2291</f>
        <v>5</v>
      </c>
      <c r="N2292" s="39">
        <f t="shared" si="360"/>
        <v>0</v>
      </c>
    </row>
    <row r="2293" spans="1:14" s="1" customFormat="1" ht="11.5" hidden="1" customHeight="1" x14ac:dyDescent="0.25">
      <c r="A2293" s="17"/>
      <c r="B2293" s="18"/>
      <c r="C2293" s="18"/>
      <c r="D2293" s="18"/>
      <c r="E2293" s="17"/>
      <c r="F2293" s="28"/>
      <c r="G2293" s="21"/>
      <c r="H2293" s="451"/>
      <c r="J2293" s="23" t="e">
        <f>H2293*J2296/H2296</f>
        <v>#DIV/0!</v>
      </c>
      <c r="L2293" s="41">
        <f t="shared" si="359"/>
        <v>17</v>
      </c>
      <c r="M2293" s="39">
        <f t="shared" si="361"/>
        <v>5</v>
      </c>
      <c r="N2293" s="39">
        <f t="shared" si="360"/>
        <v>0</v>
      </c>
    </row>
    <row r="2294" spans="1:14" s="1" customFormat="1" ht="11.5" hidden="1" customHeight="1" x14ac:dyDescent="0.35">
      <c r="A2294" s="19"/>
      <c r="B2294" s="18"/>
      <c r="C2294" s="18"/>
      <c r="D2294" s="18"/>
      <c r="E2294" s="17"/>
      <c r="F2294" s="20"/>
      <c r="G2294" s="21"/>
      <c r="H2294" s="451"/>
      <c r="J2294" s="23" t="e">
        <f>H2294*J2296/H2296</f>
        <v>#DIV/0!</v>
      </c>
      <c r="L2294" s="41">
        <f t="shared" si="359"/>
        <v>17</v>
      </c>
      <c r="M2294" s="39">
        <f t="shared" si="361"/>
        <v>5</v>
      </c>
      <c r="N2294" s="39">
        <f t="shared" si="360"/>
        <v>0</v>
      </c>
    </row>
    <row r="2295" spans="1:14" s="1" customFormat="1" ht="11.5" hidden="1" customHeight="1" x14ac:dyDescent="0.35">
      <c r="A2295" s="19"/>
      <c r="B2295" s="18"/>
      <c r="C2295" s="18"/>
      <c r="D2295" s="18"/>
      <c r="E2295" s="17"/>
      <c r="F2295" s="20"/>
      <c r="G2295" s="21"/>
      <c r="H2295" s="451"/>
      <c r="J2295" s="23" t="e">
        <f>H2295*J2296/H2296</f>
        <v>#DIV/0!</v>
      </c>
      <c r="L2295" s="41">
        <f t="shared" si="359"/>
        <v>17</v>
      </c>
      <c r="M2295" s="39">
        <f t="shared" si="361"/>
        <v>5</v>
      </c>
      <c r="N2295" s="39">
        <f t="shared" si="360"/>
        <v>0</v>
      </c>
    </row>
    <row r="2296" spans="1:14" ht="11.5" hidden="1" customHeight="1" x14ac:dyDescent="0.35">
      <c r="A2296" s="291"/>
      <c r="B2296" s="292">
        <f>SUBTOTAL(9,B2278:B2295)</f>
        <v>0</v>
      </c>
      <c r="C2296" s="292">
        <f t="shared" ref="C2296:E2296" si="362">SUBTOTAL(9,C2278:C2295)</f>
        <v>0</v>
      </c>
      <c r="D2296" s="292">
        <f t="shared" si="362"/>
        <v>0</v>
      </c>
      <c r="E2296" s="293">
        <f t="shared" si="362"/>
        <v>0</v>
      </c>
      <c r="F2296" s="294" t="s">
        <v>18</v>
      </c>
      <c r="G2296" s="295"/>
      <c r="H2296" s="452"/>
      <c r="J2296" s="32">
        <f>D2275</f>
        <v>176.93</v>
      </c>
      <c r="L2296" s="290">
        <f t="shared" si="359"/>
        <v>17</v>
      </c>
      <c r="M2296" s="287">
        <f t="shared" si="361"/>
        <v>5</v>
      </c>
      <c r="N2296" s="287">
        <v>1</v>
      </c>
    </row>
    <row r="2297" spans="1:14" ht="11.5" hidden="1" customHeight="1" x14ac:dyDescent="0.35">
      <c r="A2297" s="297"/>
      <c r="B2297" s="298"/>
      <c r="C2297" s="298"/>
      <c r="D2297" s="298"/>
      <c r="E2297" s="299"/>
      <c r="F2297" s="300"/>
      <c r="G2297" s="301"/>
      <c r="H2297" s="302"/>
      <c r="J2297" s="38"/>
      <c r="L2297" s="290">
        <f t="shared" si="359"/>
        <v>17</v>
      </c>
      <c r="M2297" s="287">
        <f t="shared" si="361"/>
        <v>5</v>
      </c>
      <c r="N2297" s="287">
        <v>1</v>
      </c>
    </row>
    <row r="2298" spans="1:14" s="1" customFormat="1" ht="21" hidden="1" x14ac:dyDescent="0.35">
      <c r="A2298" s="14"/>
      <c r="B2298" s="14"/>
      <c r="C2298" s="14"/>
      <c r="D2298" s="427">
        <f>х!H$20</f>
        <v>0</v>
      </c>
      <c r="E2298" s="428"/>
      <c r="F2298" s="429">
        <f>х!I$20</f>
        <v>0</v>
      </c>
      <c r="G2298" s="430"/>
      <c r="H2298" s="430"/>
      <c r="I2298" s="13"/>
      <c r="J2298" s="13"/>
      <c r="K2298" s="13"/>
      <c r="L2298" s="40">
        <f>L2275+1</f>
        <v>18</v>
      </c>
      <c r="M2298" s="39">
        <f t="shared" si="361"/>
        <v>5</v>
      </c>
      <c r="N2298" s="39">
        <v>1</v>
      </c>
    </row>
    <row r="2299" spans="1:14" s="1" customFormat="1" ht="11.5" hidden="1" customHeight="1" x14ac:dyDescent="0.35">
      <c r="A2299" s="431" t="s">
        <v>3</v>
      </c>
      <c r="B2299" s="432" t="s">
        <v>4</v>
      </c>
      <c r="C2299" s="432"/>
      <c r="D2299" s="432"/>
      <c r="E2299" s="433" t="s">
        <v>5</v>
      </c>
      <c r="F2299" s="434" t="s">
        <v>6</v>
      </c>
      <c r="G2299" s="435" t="s">
        <v>7</v>
      </c>
      <c r="H2299" s="436" t="s">
        <v>8</v>
      </c>
      <c r="L2299" s="41">
        <f>L2298</f>
        <v>18</v>
      </c>
      <c r="M2299" s="39">
        <f t="shared" si="361"/>
        <v>5</v>
      </c>
      <c r="N2299" s="39">
        <v>1</v>
      </c>
    </row>
    <row r="2300" spans="1:14" s="1" customFormat="1" ht="11.5" hidden="1" customHeight="1" x14ac:dyDescent="0.35">
      <c r="A2300" s="431"/>
      <c r="B2300" s="15" t="s">
        <v>9</v>
      </c>
      <c r="C2300" s="16" t="s">
        <v>10</v>
      </c>
      <c r="D2300" s="16" t="s">
        <v>11</v>
      </c>
      <c r="E2300" s="433"/>
      <c r="F2300" s="434"/>
      <c r="G2300" s="435"/>
      <c r="H2300" s="436"/>
      <c r="L2300" s="41">
        <f t="shared" ref="L2300:L2320" si="363">L2299</f>
        <v>18</v>
      </c>
      <c r="M2300" s="39">
        <f t="shared" si="361"/>
        <v>5</v>
      </c>
      <c r="N2300" s="39">
        <v>1</v>
      </c>
    </row>
    <row r="2301" spans="1:14" s="1" customFormat="1" ht="11.5" hidden="1" customHeight="1" x14ac:dyDescent="0.35">
      <c r="A2301" s="17"/>
      <c r="B2301" s="18"/>
      <c r="C2301" s="18"/>
      <c r="D2301" s="19"/>
      <c r="E2301" s="17"/>
      <c r="F2301" s="20"/>
      <c r="G2301" s="21"/>
      <c r="H2301" s="453">
        <f>D2298</f>
        <v>0</v>
      </c>
      <c r="J2301" s="23" t="e">
        <f>H2301*J2319/H2319</f>
        <v>#DIV/0!</v>
      </c>
      <c r="L2301" s="41">
        <f t="shared" si="363"/>
        <v>18</v>
      </c>
      <c r="M2301" s="39">
        <f t="shared" si="361"/>
        <v>5</v>
      </c>
      <c r="N2301" s="39">
        <f>F2301</f>
        <v>0</v>
      </c>
    </row>
    <row r="2302" spans="1:14" s="1" customFormat="1" ht="11.5" hidden="1" customHeight="1" x14ac:dyDescent="0.35">
      <c r="A2302" s="17"/>
      <c r="B2302" s="18"/>
      <c r="C2302" s="18"/>
      <c r="D2302" s="18"/>
      <c r="E2302" s="17"/>
      <c r="F2302" s="20"/>
      <c r="G2302" s="21"/>
      <c r="H2302" s="451"/>
      <c r="J2302" s="23" t="e">
        <f>H2302*J2319/H2319</f>
        <v>#DIV/0!</v>
      </c>
      <c r="L2302" s="41">
        <f t="shared" si="363"/>
        <v>18</v>
      </c>
      <c r="M2302" s="39">
        <f t="shared" si="361"/>
        <v>5</v>
      </c>
      <c r="N2302" s="39">
        <f t="shared" ref="N2302:N2318" si="364">F2302</f>
        <v>0</v>
      </c>
    </row>
    <row r="2303" spans="1:14" s="1" customFormat="1" ht="11.5" hidden="1" customHeight="1" x14ac:dyDescent="0.35">
      <c r="A2303" s="17"/>
      <c r="B2303" s="18"/>
      <c r="C2303" s="18"/>
      <c r="D2303" s="18"/>
      <c r="E2303" s="17"/>
      <c r="F2303" s="20"/>
      <c r="G2303" s="24"/>
      <c r="H2303" s="451"/>
      <c r="J2303" s="23" t="e">
        <f>H2303*J2319/H2319</f>
        <v>#DIV/0!</v>
      </c>
      <c r="L2303" s="41">
        <f t="shared" si="363"/>
        <v>18</v>
      </c>
      <c r="M2303" s="39">
        <f t="shared" si="361"/>
        <v>5</v>
      </c>
      <c r="N2303" s="39">
        <f t="shared" si="364"/>
        <v>0</v>
      </c>
    </row>
    <row r="2304" spans="1:14" s="1" customFormat="1" ht="11.5" hidden="1" customHeight="1" x14ac:dyDescent="0.35">
      <c r="A2304" s="19"/>
      <c r="B2304" s="18"/>
      <c r="C2304" s="18"/>
      <c r="D2304" s="18"/>
      <c r="E2304" s="17"/>
      <c r="F2304" s="20"/>
      <c r="G2304" s="21"/>
      <c r="H2304" s="451"/>
      <c r="J2304" s="23" t="e">
        <f>H2304*J2319/H2319</f>
        <v>#DIV/0!</v>
      </c>
      <c r="L2304" s="41">
        <f t="shared" si="363"/>
        <v>18</v>
      </c>
      <c r="M2304" s="39">
        <f t="shared" si="361"/>
        <v>5</v>
      </c>
      <c r="N2304" s="39">
        <f t="shared" si="364"/>
        <v>0</v>
      </c>
    </row>
    <row r="2305" spans="1:14" s="1" customFormat="1" ht="11.5" hidden="1" customHeight="1" x14ac:dyDescent="0.35">
      <c r="A2305" s="17"/>
      <c r="B2305" s="18"/>
      <c r="C2305" s="18"/>
      <c r="D2305" s="19"/>
      <c r="E2305" s="17"/>
      <c r="F2305" s="20"/>
      <c r="G2305" s="21"/>
      <c r="H2305" s="451"/>
      <c r="J2305" s="23" t="e">
        <f>H2305*J2319/H2319</f>
        <v>#DIV/0!</v>
      </c>
      <c r="L2305" s="41">
        <f t="shared" si="363"/>
        <v>18</v>
      </c>
      <c r="M2305" s="39">
        <f t="shared" si="361"/>
        <v>5</v>
      </c>
      <c r="N2305" s="39">
        <f t="shared" si="364"/>
        <v>0</v>
      </c>
    </row>
    <row r="2306" spans="1:14" s="1" customFormat="1" ht="11.5" hidden="1" customHeight="1" x14ac:dyDescent="0.35">
      <c r="A2306" s="17"/>
      <c r="B2306" s="18"/>
      <c r="C2306" s="18"/>
      <c r="D2306" s="18"/>
      <c r="E2306" s="17"/>
      <c r="F2306" s="20"/>
      <c r="G2306" s="21"/>
      <c r="H2306" s="451"/>
      <c r="J2306" s="23" t="e">
        <f>H2306*J2319/H2319</f>
        <v>#DIV/0!</v>
      </c>
      <c r="L2306" s="41">
        <f t="shared" si="363"/>
        <v>18</v>
      </c>
      <c r="M2306" s="39">
        <f t="shared" si="361"/>
        <v>5</v>
      </c>
      <c r="N2306" s="39">
        <f t="shared" si="364"/>
        <v>0</v>
      </c>
    </row>
    <row r="2307" spans="1:14" s="1" customFormat="1" ht="11.5" hidden="1" customHeight="1" x14ac:dyDescent="0.35">
      <c r="A2307" s="17"/>
      <c r="B2307" s="18"/>
      <c r="C2307" s="18"/>
      <c r="D2307" s="18"/>
      <c r="E2307" s="17"/>
      <c r="F2307" s="20"/>
      <c r="G2307" s="24"/>
      <c r="H2307" s="451"/>
      <c r="J2307" s="23" t="e">
        <f>H2307*J2319/H2319</f>
        <v>#DIV/0!</v>
      </c>
      <c r="L2307" s="41">
        <f t="shared" si="363"/>
        <v>18</v>
      </c>
      <c r="M2307" s="39">
        <f t="shared" si="361"/>
        <v>5</v>
      </c>
      <c r="N2307" s="39">
        <f t="shared" si="364"/>
        <v>0</v>
      </c>
    </row>
    <row r="2308" spans="1:14" s="1" customFormat="1" ht="11.5" hidden="1" customHeight="1" x14ac:dyDescent="0.35">
      <c r="A2308" s="19"/>
      <c r="B2308" s="18"/>
      <c r="C2308" s="18"/>
      <c r="D2308" s="18"/>
      <c r="E2308" s="17"/>
      <c r="F2308" s="20"/>
      <c r="G2308" s="21"/>
      <c r="H2308" s="451"/>
      <c r="J2308" s="23" t="e">
        <f>H2308*J2319/H2319</f>
        <v>#DIV/0!</v>
      </c>
      <c r="L2308" s="41">
        <f t="shared" si="363"/>
        <v>18</v>
      </c>
      <c r="M2308" s="39">
        <f t="shared" si="361"/>
        <v>5</v>
      </c>
      <c r="N2308" s="39">
        <f t="shared" si="364"/>
        <v>0</v>
      </c>
    </row>
    <row r="2309" spans="1:14" s="1" customFormat="1" ht="11.5" hidden="1" customHeight="1" x14ac:dyDescent="0.35">
      <c r="A2309" s="19"/>
      <c r="B2309" s="25"/>
      <c r="C2309" s="25"/>
      <c r="D2309" s="25"/>
      <c r="E2309" s="26"/>
      <c r="F2309" s="27"/>
      <c r="G2309" s="27"/>
      <c r="H2309" s="451"/>
      <c r="J2309" s="23" t="e">
        <f>H2309*J2319/H2319</f>
        <v>#DIV/0!</v>
      </c>
      <c r="L2309" s="41">
        <f t="shared" si="363"/>
        <v>18</v>
      </c>
      <c r="M2309" s="39">
        <f t="shared" si="361"/>
        <v>5</v>
      </c>
      <c r="N2309" s="39">
        <f t="shared" si="364"/>
        <v>0</v>
      </c>
    </row>
    <row r="2310" spans="1:14" s="1" customFormat="1" ht="11.5" hidden="1" customHeight="1" x14ac:dyDescent="0.35">
      <c r="A2310" s="17"/>
      <c r="B2310" s="18"/>
      <c r="C2310" s="18"/>
      <c r="D2310" s="18"/>
      <c r="E2310" s="17"/>
      <c r="F2310" s="20"/>
      <c r="G2310" s="21"/>
      <c r="H2310" s="451"/>
      <c r="J2310" s="23" t="e">
        <f>H2310*J2319/H2319</f>
        <v>#DIV/0!</v>
      </c>
      <c r="L2310" s="41">
        <f t="shared" si="363"/>
        <v>18</v>
      </c>
      <c r="M2310" s="39">
        <f t="shared" si="361"/>
        <v>5</v>
      </c>
      <c r="N2310" s="39">
        <f t="shared" si="364"/>
        <v>0</v>
      </c>
    </row>
    <row r="2311" spans="1:14" s="1" customFormat="1" ht="11.5" hidden="1" customHeight="1" x14ac:dyDescent="0.35">
      <c r="A2311" s="17"/>
      <c r="B2311" s="18"/>
      <c r="C2311" s="18"/>
      <c r="D2311" s="18"/>
      <c r="E2311" s="17"/>
      <c r="F2311" s="20"/>
      <c r="G2311" s="24"/>
      <c r="H2311" s="451"/>
      <c r="J2311" s="23" t="e">
        <f>H2311*J2319/H2319</f>
        <v>#DIV/0!</v>
      </c>
      <c r="L2311" s="41">
        <f t="shared" si="363"/>
        <v>18</v>
      </c>
      <c r="M2311" s="39">
        <f t="shared" si="361"/>
        <v>5</v>
      </c>
      <c r="N2311" s="39">
        <f t="shared" si="364"/>
        <v>0</v>
      </c>
    </row>
    <row r="2312" spans="1:14" s="1" customFormat="1" ht="11.5" hidden="1" customHeight="1" x14ac:dyDescent="0.35">
      <c r="A2312" s="17"/>
      <c r="B2312" s="18"/>
      <c r="C2312" s="18"/>
      <c r="D2312" s="18"/>
      <c r="E2312" s="17"/>
      <c r="F2312" s="20"/>
      <c r="G2312" s="24"/>
      <c r="H2312" s="451"/>
      <c r="J2312" s="23" t="e">
        <f>H2312*J2319/H2319</f>
        <v>#DIV/0!</v>
      </c>
      <c r="L2312" s="41">
        <f t="shared" si="363"/>
        <v>18</v>
      </c>
      <c r="M2312" s="39">
        <f t="shared" si="361"/>
        <v>5</v>
      </c>
      <c r="N2312" s="39">
        <f t="shared" si="364"/>
        <v>0</v>
      </c>
    </row>
    <row r="2313" spans="1:14" s="1" customFormat="1" ht="11.5" hidden="1" customHeight="1" x14ac:dyDescent="0.35">
      <c r="A2313" s="19"/>
      <c r="B2313" s="18"/>
      <c r="C2313" s="18"/>
      <c r="D2313" s="18"/>
      <c r="E2313" s="17"/>
      <c r="F2313" s="20"/>
      <c r="G2313" s="21"/>
      <c r="H2313" s="451"/>
      <c r="J2313" s="23" t="e">
        <f>H2313*J2319/H2319</f>
        <v>#DIV/0!</v>
      </c>
      <c r="L2313" s="41">
        <f t="shared" si="363"/>
        <v>18</v>
      </c>
      <c r="M2313" s="39">
        <f t="shared" si="361"/>
        <v>5</v>
      </c>
      <c r="N2313" s="39">
        <f t="shared" si="364"/>
        <v>0</v>
      </c>
    </row>
    <row r="2314" spans="1:14" s="1" customFormat="1" ht="11.5" hidden="1" customHeight="1" x14ac:dyDescent="0.25">
      <c r="A2314" s="17"/>
      <c r="B2314" s="18"/>
      <c r="C2314" s="18"/>
      <c r="D2314" s="18"/>
      <c r="E2314" s="17"/>
      <c r="F2314" s="28"/>
      <c r="G2314" s="21"/>
      <c r="H2314" s="451"/>
      <c r="J2314" s="23" t="e">
        <f>H2314*J2319/H2319</f>
        <v>#DIV/0!</v>
      </c>
      <c r="L2314" s="41">
        <f t="shared" si="363"/>
        <v>18</v>
      </c>
      <c r="M2314" s="39">
        <f t="shared" si="361"/>
        <v>5</v>
      </c>
      <c r="N2314" s="39">
        <f t="shared" si="364"/>
        <v>0</v>
      </c>
    </row>
    <row r="2315" spans="1:14" s="1" customFormat="1" ht="11.5" hidden="1" customHeight="1" x14ac:dyDescent="0.35">
      <c r="A2315" s="19"/>
      <c r="B2315" s="18"/>
      <c r="C2315" s="18"/>
      <c r="D2315" s="18"/>
      <c r="E2315" s="17"/>
      <c r="F2315" s="20"/>
      <c r="G2315" s="21"/>
      <c r="H2315" s="451"/>
      <c r="J2315" s="23" t="e">
        <f>H2315*J2319/H2319</f>
        <v>#DIV/0!</v>
      </c>
      <c r="L2315" s="41">
        <f t="shared" si="363"/>
        <v>18</v>
      </c>
      <c r="M2315" s="39">
        <f t="shared" si="361"/>
        <v>5</v>
      </c>
      <c r="N2315" s="39">
        <f t="shared" si="364"/>
        <v>0</v>
      </c>
    </row>
    <row r="2316" spans="1:14" s="1" customFormat="1" ht="11.5" hidden="1" customHeight="1" x14ac:dyDescent="0.25">
      <c r="A2316" s="17"/>
      <c r="B2316" s="18"/>
      <c r="C2316" s="18"/>
      <c r="D2316" s="18"/>
      <c r="E2316" s="17"/>
      <c r="F2316" s="28"/>
      <c r="G2316" s="21"/>
      <c r="H2316" s="451"/>
      <c r="J2316" s="23" t="e">
        <f>H2316*J2319/H2319</f>
        <v>#DIV/0!</v>
      </c>
      <c r="L2316" s="41">
        <f t="shared" si="363"/>
        <v>18</v>
      </c>
      <c r="M2316" s="39">
        <f t="shared" si="361"/>
        <v>5</v>
      </c>
      <c r="N2316" s="39">
        <f t="shared" si="364"/>
        <v>0</v>
      </c>
    </row>
    <row r="2317" spans="1:14" s="1" customFormat="1" ht="11.5" hidden="1" customHeight="1" x14ac:dyDescent="0.35">
      <c r="A2317" s="19"/>
      <c r="B2317" s="18"/>
      <c r="C2317" s="18"/>
      <c r="D2317" s="18"/>
      <c r="E2317" s="17"/>
      <c r="F2317" s="20"/>
      <c r="G2317" s="21"/>
      <c r="H2317" s="451"/>
      <c r="J2317" s="23" t="e">
        <f>H2317*J2319/H2319</f>
        <v>#DIV/0!</v>
      </c>
      <c r="L2317" s="41">
        <f t="shared" si="363"/>
        <v>18</v>
      </c>
      <c r="M2317" s="39">
        <f t="shared" si="361"/>
        <v>5</v>
      </c>
      <c r="N2317" s="39">
        <f t="shared" si="364"/>
        <v>0</v>
      </c>
    </row>
    <row r="2318" spans="1:14" s="1" customFormat="1" ht="11.5" hidden="1" customHeight="1" x14ac:dyDescent="0.35">
      <c r="A2318" s="19"/>
      <c r="B2318" s="18"/>
      <c r="C2318" s="18"/>
      <c r="D2318" s="18"/>
      <c r="E2318" s="17"/>
      <c r="F2318" s="20"/>
      <c r="G2318" s="21"/>
      <c r="H2318" s="451"/>
      <c r="J2318" s="23" t="e">
        <f>H2318*J2319/H2319</f>
        <v>#DIV/0!</v>
      </c>
      <c r="L2318" s="41">
        <f t="shared" si="363"/>
        <v>18</v>
      </c>
      <c r="M2318" s="39">
        <f t="shared" si="361"/>
        <v>5</v>
      </c>
      <c r="N2318" s="39">
        <f t="shared" si="364"/>
        <v>0</v>
      </c>
    </row>
    <row r="2319" spans="1:14" s="1" customFormat="1" ht="11.5" hidden="1" customHeight="1" x14ac:dyDescent="0.35">
      <c r="A2319" s="19"/>
      <c r="B2319" s="25"/>
      <c r="C2319" s="25"/>
      <c r="D2319" s="25"/>
      <c r="E2319" s="26"/>
      <c r="F2319" s="29" t="s">
        <v>18</v>
      </c>
      <c r="G2319" s="27"/>
      <c r="H2319" s="454"/>
      <c r="J2319" s="32">
        <f>D2298</f>
        <v>0</v>
      </c>
      <c r="L2319" s="41">
        <f t="shared" si="363"/>
        <v>18</v>
      </c>
      <c r="M2319" s="39">
        <f t="shared" si="361"/>
        <v>5</v>
      </c>
      <c r="N2319" s="39">
        <v>1</v>
      </c>
    </row>
    <row r="2320" spans="1:14" s="1" customFormat="1" ht="11.5" hidden="1" customHeight="1" x14ac:dyDescent="0.35">
      <c r="A2320" s="33"/>
      <c r="B2320" s="34"/>
      <c r="C2320" s="34"/>
      <c r="D2320" s="34"/>
      <c r="E2320" s="35"/>
      <c r="F2320" s="36"/>
      <c r="G2320" s="37"/>
      <c r="H2320" s="38"/>
      <c r="J2320" s="38"/>
      <c r="L2320" s="41">
        <f t="shared" si="363"/>
        <v>18</v>
      </c>
      <c r="M2320" s="39">
        <f t="shared" si="361"/>
        <v>5</v>
      </c>
      <c r="N2320" s="39">
        <v>1</v>
      </c>
    </row>
    <row r="2321" spans="1:14" s="1" customFormat="1" ht="21" hidden="1" x14ac:dyDescent="0.35">
      <c r="A2321" s="14"/>
      <c r="B2321" s="14"/>
      <c r="C2321" s="14"/>
      <c r="D2321" s="427">
        <f>х!H$21</f>
        <v>64.739999999999995</v>
      </c>
      <c r="E2321" s="428"/>
      <c r="F2321" s="429" t="str">
        <f>х!I$21</f>
        <v>Абонемент платного питания №19 (ГПД Полдник 1-4)</v>
      </c>
      <c r="G2321" s="430"/>
      <c r="H2321" s="430"/>
      <c r="I2321" s="13"/>
      <c r="J2321" s="13"/>
      <c r="K2321" s="13"/>
      <c r="L2321" s="40">
        <f>L2298+1</f>
        <v>19</v>
      </c>
      <c r="M2321" s="39">
        <f t="shared" si="361"/>
        <v>5</v>
      </c>
      <c r="N2321" s="39">
        <v>1</v>
      </c>
    </row>
    <row r="2322" spans="1:14" s="1" customFormat="1" ht="11.5" hidden="1" customHeight="1" x14ac:dyDescent="0.35">
      <c r="A2322" s="431" t="s">
        <v>3</v>
      </c>
      <c r="B2322" s="432" t="s">
        <v>4</v>
      </c>
      <c r="C2322" s="432"/>
      <c r="D2322" s="432"/>
      <c r="E2322" s="433" t="s">
        <v>5</v>
      </c>
      <c r="F2322" s="434" t="s">
        <v>6</v>
      </c>
      <c r="G2322" s="435" t="s">
        <v>7</v>
      </c>
      <c r="H2322" s="436" t="s">
        <v>8</v>
      </c>
      <c r="L2322" s="41">
        <f>L2321</f>
        <v>19</v>
      </c>
      <c r="M2322" s="39">
        <f t="shared" si="361"/>
        <v>5</v>
      </c>
      <c r="N2322" s="39">
        <v>1</v>
      </c>
    </row>
    <row r="2323" spans="1:14" s="1" customFormat="1" ht="11.5" hidden="1" customHeight="1" x14ac:dyDescent="0.35">
      <c r="A2323" s="431"/>
      <c r="B2323" s="15" t="s">
        <v>9</v>
      </c>
      <c r="C2323" s="16" t="s">
        <v>10</v>
      </c>
      <c r="D2323" s="16" t="s">
        <v>11</v>
      </c>
      <c r="E2323" s="433"/>
      <c r="F2323" s="434"/>
      <c r="G2323" s="435"/>
      <c r="H2323" s="436"/>
      <c r="L2323" s="41">
        <f t="shared" ref="L2323:L2343" si="365">L2322</f>
        <v>19</v>
      </c>
      <c r="M2323" s="39">
        <f t="shared" si="361"/>
        <v>5</v>
      </c>
      <c r="N2323" s="39">
        <v>1</v>
      </c>
    </row>
    <row r="2324" spans="1:14" s="1" customFormat="1" ht="11.5" hidden="1" customHeight="1" x14ac:dyDescent="0.35">
      <c r="A2324" s="50">
        <v>7</v>
      </c>
      <c r="B2324" s="51">
        <v>5.09</v>
      </c>
      <c r="C2324" s="51">
        <v>7.38</v>
      </c>
      <c r="D2324" s="51">
        <v>16.95</v>
      </c>
      <c r="E2324" s="50">
        <v>157</v>
      </c>
      <c r="F2324" s="52" t="s">
        <v>190</v>
      </c>
      <c r="G2324" s="154">
        <v>50</v>
      </c>
      <c r="H2324" s="453">
        <f>D2321</f>
        <v>64.739999999999995</v>
      </c>
      <c r="J2324" s="23" t="e">
        <f>H2324*J2342/H2342</f>
        <v>#DIV/0!</v>
      </c>
      <c r="L2324" s="41">
        <f t="shared" si="365"/>
        <v>19</v>
      </c>
      <c r="M2324" s="39">
        <f t="shared" si="361"/>
        <v>5</v>
      </c>
      <c r="N2324" s="39" t="str">
        <f>F2324</f>
        <v>Бутерброд горячий с сыром 50 (хлеб)</v>
      </c>
    </row>
    <row r="2325" spans="1:14" s="1" customFormat="1" ht="11.5" hidden="1" customHeight="1" x14ac:dyDescent="0.35">
      <c r="A2325" s="50">
        <v>257</v>
      </c>
      <c r="B2325" s="51">
        <v>4.62</v>
      </c>
      <c r="C2325" s="51">
        <v>10.88</v>
      </c>
      <c r="D2325" s="51">
        <v>23.87</v>
      </c>
      <c r="E2325" s="50">
        <v>215</v>
      </c>
      <c r="F2325" s="52" t="s">
        <v>189</v>
      </c>
      <c r="G2325" s="153">
        <v>160</v>
      </c>
      <c r="H2325" s="451"/>
      <c r="J2325" s="23" t="e">
        <f>H2325*J2342/H2342</f>
        <v>#DIV/0!</v>
      </c>
      <c r="L2325" s="41">
        <f t="shared" si="365"/>
        <v>19</v>
      </c>
      <c r="M2325" s="39">
        <f t="shared" si="361"/>
        <v>5</v>
      </c>
      <c r="N2325" s="39" t="str">
        <f t="shared" ref="N2325:N2341" si="366">F2325</f>
        <v>Каша молочная манная  с маслом сливочным 150/10</v>
      </c>
    </row>
    <row r="2326" spans="1:14" s="1" customFormat="1" ht="11.5" hidden="1" customHeight="1" x14ac:dyDescent="0.35">
      <c r="A2326" s="126" t="s">
        <v>16</v>
      </c>
      <c r="B2326" s="127"/>
      <c r="C2326" s="127"/>
      <c r="D2326" s="127">
        <v>19</v>
      </c>
      <c r="E2326" s="128">
        <v>80</v>
      </c>
      <c r="F2326" s="129" t="s">
        <v>345</v>
      </c>
      <c r="G2326" s="170">
        <v>200</v>
      </c>
      <c r="H2326" s="451"/>
      <c r="J2326" s="23" t="e">
        <f>H2326*J2342/H2342</f>
        <v>#DIV/0!</v>
      </c>
      <c r="L2326" s="41">
        <f t="shared" si="365"/>
        <v>19</v>
      </c>
      <c r="M2326" s="39">
        <f t="shared" si="361"/>
        <v>5</v>
      </c>
      <c r="N2326" s="39" t="str">
        <f t="shared" si="366"/>
        <v>Напиток Валетек витаминный 200</v>
      </c>
    </row>
    <row r="2327" spans="1:14" s="1" customFormat="1" ht="11.5" hidden="1" customHeight="1" x14ac:dyDescent="0.35">
      <c r="A2327" s="54" t="s">
        <v>16</v>
      </c>
      <c r="B2327" s="51">
        <v>3.95</v>
      </c>
      <c r="C2327" s="51">
        <v>0.5</v>
      </c>
      <c r="D2327" s="51">
        <v>24.15</v>
      </c>
      <c r="E2327" s="50">
        <v>118</v>
      </c>
      <c r="F2327" s="52" t="s">
        <v>343</v>
      </c>
      <c r="G2327" s="154">
        <v>50</v>
      </c>
      <c r="H2327" s="451"/>
      <c r="J2327" s="23" t="e">
        <f>H2327*J2342/H2342</f>
        <v>#DIV/0!</v>
      </c>
      <c r="L2327" s="41">
        <f t="shared" si="365"/>
        <v>19</v>
      </c>
      <c r="M2327" s="39">
        <f t="shared" si="361"/>
        <v>5</v>
      </c>
      <c r="N2327" s="39" t="str">
        <f t="shared" si="366"/>
        <v>Хлеб пшеничный 50</v>
      </c>
    </row>
    <row r="2328" spans="1:14" s="1" customFormat="1" ht="11.5" hidden="1" customHeight="1" x14ac:dyDescent="0.35">
      <c r="A2328" s="17"/>
      <c r="B2328" s="18"/>
      <c r="C2328" s="18"/>
      <c r="D2328" s="19"/>
      <c r="E2328" s="17"/>
      <c r="F2328" s="20"/>
      <c r="G2328" s="149"/>
      <c r="H2328" s="451"/>
      <c r="J2328" s="23" t="e">
        <f>H2328*J2342/H2342</f>
        <v>#DIV/0!</v>
      </c>
      <c r="L2328" s="41">
        <f t="shared" si="365"/>
        <v>19</v>
      </c>
      <c r="M2328" s="39">
        <f t="shared" si="361"/>
        <v>5</v>
      </c>
      <c r="N2328" s="39">
        <f t="shared" si="366"/>
        <v>0</v>
      </c>
    </row>
    <row r="2329" spans="1:14" s="1" customFormat="1" ht="11.5" hidden="1" customHeight="1" x14ac:dyDescent="0.35">
      <c r="A2329" s="17"/>
      <c r="B2329" s="18"/>
      <c r="C2329" s="18"/>
      <c r="D2329" s="18"/>
      <c r="E2329" s="17"/>
      <c r="F2329" s="20"/>
      <c r="G2329" s="149"/>
      <c r="H2329" s="451"/>
      <c r="J2329" s="23" t="e">
        <f>H2329*J2342/H2342</f>
        <v>#DIV/0!</v>
      </c>
      <c r="L2329" s="41">
        <f t="shared" si="365"/>
        <v>19</v>
      </c>
      <c r="M2329" s="39">
        <f t="shared" si="361"/>
        <v>5</v>
      </c>
      <c r="N2329" s="39">
        <f t="shared" si="366"/>
        <v>0</v>
      </c>
    </row>
    <row r="2330" spans="1:14" s="1" customFormat="1" ht="11.5" hidden="1" customHeight="1" x14ac:dyDescent="0.35">
      <c r="A2330" s="17"/>
      <c r="B2330" s="18"/>
      <c r="C2330" s="18"/>
      <c r="D2330" s="18"/>
      <c r="E2330" s="17"/>
      <c r="F2330" s="20"/>
      <c r="G2330" s="150"/>
      <c r="H2330" s="451"/>
      <c r="J2330" s="23" t="e">
        <f>H2330*J2342/H2342</f>
        <v>#DIV/0!</v>
      </c>
      <c r="L2330" s="41">
        <f t="shared" si="365"/>
        <v>19</v>
      </c>
      <c r="M2330" s="39">
        <f t="shared" si="361"/>
        <v>5</v>
      </c>
      <c r="N2330" s="39">
        <f t="shared" si="366"/>
        <v>0</v>
      </c>
    </row>
    <row r="2331" spans="1:14" s="1" customFormat="1" ht="11.5" hidden="1" customHeight="1" x14ac:dyDescent="0.35">
      <c r="A2331" s="19"/>
      <c r="B2331" s="18"/>
      <c r="C2331" s="18"/>
      <c r="D2331" s="18"/>
      <c r="E2331" s="17"/>
      <c r="F2331" s="20"/>
      <c r="G2331" s="149"/>
      <c r="H2331" s="451"/>
      <c r="J2331" s="23" t="e">
        <f>H2331*J2342/H2342</f>
        <v>#DIV/0!</v>
      </c>
      <c r="L2331" s="41">
        <f t="shared" si="365"/>
        <v>19</v>
      </c>
      <c r="M2331" s="39">
        <f t="shared" si="361"/>
        <v>5</v>
      </c>
      <c r="N2331" s="39">
        <f t="shared" si="366"/>
        <v>0</v>
      </c>
    </row>
    <row r="2332" spans="1:14" s="1" customFormat="1" ht="11.5" hidden="1" customHeight="1" x14ac:dyDescent="0.35">
      <c r="A2332" s="19"/>
      <c r="B2332" s="25"/>
      <c r="C2332" s="25"/>
      <c r="D2332" s="25"/>
      <c r="E2332" s="26"/>
      <c r="F2332" s="112"/>
      <c r="G2332" s="142"/>
      <c r="H2332" s="451"/>
      <c r="J2332" s="23" t="e">
        <f>H2332*J2342/H2342</f>
        <v>#DIV/0!</v>
      </c>
      <c r="L2332" s="41">
        <f t="shared" si="365"/>
        <v>19</v>
      </c>
      <c r="M2332" s="39">
        <f t="shared" si="361"/>
        <v>5</v>
      </c>
      <c r="N2332" s="39">
        <f t="shared" si="366"/>
        <v>0</v>
      </c>
    </row>
    <row r="2333" spans="1:14" s="1" customFormat="1" ht="11.5" hidden="1" customHeight="1" x14ac:dyDescent="0.35">
      <c r="A2333" s="17"/>
      <c r="B2333" s="18"/>
      <c r="C2333" s="18"/>
      <c r="D2333" s="18"/>
      <c r="E2333" s="17"/>
      <c r="F2333" s="20"/>
      <c r="G2333" s="21"/>
      <c r="H2333" s="451"/>
      <c r="J2333" s="23" t="e">
        <f>H2333*J2342/H2342</f>
        <v>#DIV/0!</v>
      </c>
      <c r="L2333" s="41">
        <f t="shared" si="365"/>
        <v>19</v>
      </c>
      <c r="M2333" s="39">
        <f t="shared" si="361"/>
        <v>5</v>
      </c>
      <c r="N2333" s="39">
        <f t="shared" si="366"/>
        <v>0</v>
      </c>
    </row>
    <row r="2334" spans="1:14" s="1" customFormat="1" ht="11.5" hidden="1" customHeight="1" x14ac:dyDescent="0.35">
      <c r="A2334" s="17"/>
      <c r="B2334" s="18"/>
      <c r="C2334" s="18"/>
      <c r="D2334" s="18"/>
      <c r="E2334" s="17"/>
      <c r="F2334" s="20"/>
      <c r="G2334" s="24"/>
      <c r="H2334" s="451"/>
      <c r="J2334" s="23" t="e">
        <f>H2334*J2342/H2342</f>
        <v>#DIV/0!</v>
      </c>
      <c r="L2334" s="41">
        <f t="shared" si="365"/>
        <v>19</v>
      </c>
      <c r="M2334" s="39">
        <f t="shared" si="361"/>
        <v>5</v>
      </c>
      <c r="N2334" s="39">
        <f t="shared" si="366"/>
        <v>0</v>
      </c>
    </row>
    <row r="2335" spans="1:14" s="1" customFormat="1" ht="11.5" hidden="1" customHeight="1" x14ac:dyDescent="0.35">
      <c r="A2335" s="17"/>
      <c r="B2335" s="18"/>
      <c r="C2335" s="18"/>
      <c r="D2335" s="18"/>
      <c r="E2335" s="17"/>
      <c r="F2335" s="20"/>
      <c r="G2335" s="24"/>
      <c r="H2335" s="451"/>
      <c r="J2335" s="23" t="e">
        <f>H2335*J2342/H2342</f>
        <v>#DIV/0!</v>
      </c>
      <c r="L2335" s="41">
        <f t="shared" si="365"/>
        <v>19</v>
      </c>
      <c r="M2335" s="39">
        <f t="shared" si="361"/>
        <v>5</v>
      </c>
      <c r="N2335" s="39">
        <f t="shared" si="366"/>
        <v>0</v>
      </c>
    </row>
    <row r="2336" spans="1:14" s="1" customFormat="1" ht="11.5" hidden="1" customHeight="1" x14ac:dyDescent="0.35">
      <c r="A2336" s="19"/>
      <c r="B2336" s="18"/>
      <c r="C2336" s="18"/>
      <c r="D2336" s="18"/>
      <c r="E2336" s="17"/>
      <c r="F2336" s="20"/>
      <c r="G2336" s="21"/>
      <c r="H2336" s="451"/>
      <c r="J2336" s="23" t="e">
        <f>H2336*J2342/H2342</f>
        <v>#DIV/0!</v>
      </c>
      <c r="L2336" s="41">
        <f t="shared" si="365"/>
        <v>19</v>
      </c>
      <c r="M2336" s="39">
        <f t="shared" si="361"/>
        <v>5</v>
      </c>
      <c r="N2336" s="39">
        <f t="shared" si="366"/>
        <v>0</v>
      </c>
    </row>
    <row r="2337" spans="1:14" s="1" customFormat="1" ht="11.5" hidden="1" customHeight="1" x14ac:dyDescent="0.25">
      <c r="A2337" s="17"/>
      <c r="B2337" s="18"/>
      <c r="C2337" s="18"/>
      <c r="D2337" s="18"/>
      <c r="E2337" s="17"/>
      <c r="F2337" s="28"/>
      <c r="G2337" s="21"/>
      <c r="H2337" s="451"/>
      <c r="J2337" s="23" t="e">
        <f>H2337*J2342/H2342</f>
        <v>#DIV/0!</v>
      </c>
      <c r="L2337" s="41">
        <f t="shared" si="365"/>
        <v>19</v>
      </c>
      <c r="M2337" s="39">
        <f t="shared" si="361"/>
        <v>5</v>
      </c>
      <c r="N2337" s="39">
        <f t="shared" si="366"/>
        <v>0</v>
      </c>
    </row>
    <row r="2338" spans="1:14" s="1" customFormat="1" ht="11.5" hidden="1" customHeight="1" x14ac:dyDescent="0.35">
      <c r="A2338" s="19"/>
      <c r="B2338" s="18"/>
      <c r="C2338" s="18"/>
      <c r="D2338" s="18"/>
      <c r="E2338" s="17"/>
      <c r="F2338" s="20"/>
      <c r="G2338" s="21"/>
      <c r="H2338" s="451"/>
      <c r="J2338" s="23" t="e">
        <f>H2338*J2342/H2342</f>
        <v>#DIV/0!</v>
      </c>
      <c r="L2338" s="41">
        <f t="shared" si="365"/>
        <v>19</v>
      </c>
      <c r="M2338" s="39">
        <f t="shared" si="361"/>
        <v>5</v>
      </c>
      <c r="N2338" s="39">
        <f t="shared" si="366"/>
        <v>0</v>
      </c>
    </row>
    <row r="2339" spans="1:14" s="1" customFormat="1" ht="11.5" hidden="1" customHeight="1" x14ac:dyDescent="0.25">
      <c r="A2339" s="17"/>
      <c r="B2339" s="18"/>
      <c r="C2339" s="18"/>
      <c r="D2339" s="18"/>
      <c r="E2339" s="17"/>
      <c r="F2339" s="28"/>
      <c r="G2339" s="21"/>
      <c r="H2339" s="451"/>
      <c r="J2339" s="23" t="e">
        <f>H2339*J2342/H2342</f>
        <v>#DIV/0!</v>
      </c>
      <c r="L2339" s="41">
        <f t="shared" si="365"/>
        <v>19</v>
      </c>
      <c r="M2339" s="39">
        <f t="shared" si="361"/>
        <v>5</v>
      </c>
      <c r="N2339" s="39">
        <f t="shared" si="366"/>
        <v>0</v>
      </c>
    </row>
    <row r="2340" spans="1:14" s="1" customFormat="1" ht="11.5" hidden="1" customHeight="1" x14ac:dyDescent="0.35">
      <c r="A2340" s="19"/>
      <c r="B2340" s="18"/>
      <c r="C2340" s="18"/>
      <c r="D2340" s="18"/>
      <c r="E2340" s="17"/>
      <c r="F2340" s="20"/>
      <c r="G2340" s="21"/>
      <c r="H2340" s="451"/>
      <c r="J2340" s="23" t="e">
        <f>H2340*J2342/H2342</f>
        <v>#DIV/0!</v>
      </c>
      <c r="L2340" s="41">
        <f t="shared" si="365"/>
        <v>19</v>
      </c>
      <c r="M2340" s="39">
        <f t="shared" si="361"/>
        <v>5</v>
      </c>
      <c r="N2340" s="39">
        <f t="shared" si="366"/>
        <v>0</v>
      </c>
    </row>
    <row r="2341" spans="1:14" s="1" customFormat="1" ht="11.5" hidden="1" customHeight="1" x14ac:dyDescent="0.35">
      <c r="A2341" s="19"/>
      <c r="B2341" s="18"/>
      <c r="C2341" s="18"/>
      <c r="D2341" s="18"/>
      <c r="E2341" s="17"/>
      <c r="F2341" s="20"/>
      <c r="G2341" s="21"/>
      <c r="H2341" s="451"/>
      <c r="J2341" s="23" t="e">
        <f>H2341*J2342/H2342</f>
        <v>#DIV/0!</v>
      </c>
      <c r="L2341" s="41">
        <f t="shared" si="365"/>
        <v>19</v>
      </c>
      <c r="M2341" s="39">
        <f t="shared" si="361"/>
        <v>5</v>
      </c>
      <c r="N2341" s="39">
        <f t="shared" si="366"/>
        <v>0</v>
      </c>
    </row>
    <row r="2342" spans="1:14" s="1" customFormat="1" ht="11.5" hidden="1" customHeight="1" x14ac:dyDescent="0.35">
      <c r="A2342" s="19"/>
      <c r="B2342" s="25">
        <f>SUBTOTAL(9,B2324:B2341)</f>
        <v>0</v>
      </c>
      <c r="C2342" s="25">
        <f t="shared" ref="C2342" si="367">SUBTOTAL(9,C2324:C2341)</f>
        <v>0</v>
      </c>
      <c r="D2342" s="25">
        <f t="shared" ref="D2342" si="368">SUBTOTAL(9,D2324:D2341)</f>
        <v>0</v>
      </c>
      <c r="E2342" s="26">
        <f t="shared" ref="E2342" si="369">SUBTOTAL(9,E2324:E2341)</f>
        <v>0</v>
      </c>
      <c r="F2342" s="29" t="s">
        <v>18</v>
      </c>
      <c r="G2342" s="112"/>
      <c r="H2342" s="454"/>
      <c r="J2342" s="32">
        <f>D2321</f>
        <v>64.739999999999995</v>
      </c>
      <c r="L2342" s="41">
        <f t="shared" si="365"/>
        <v>19</v>
      </c>
      <c r="M2342" s="39">
        <f t="shared" si="361"/>
        <v>5</v>
      </c>
      <c r="N2342" s="39">
        <v>1</v>
      </c>
    </row>
    <row r="2343" spans="1:14" s="1" customFormat="1" ht="11.5" hidden="1" customHeight="1" x14ac:dyDescent="0.35">
      <c r="A2343" s="33"/>
      <c r="B2343" s="34"/>
      <c r="C2343" s="34"/>
      <c r="D2343" s="34"/>
      <c r="E2343" s="35"/>
      <c r="F2343" s="36"/>
      <c r="G2343" s="37"/>
      <c r="H2343" s="38"/>
      <c r="J2343" s="38"/>
      <c r="L2343" s="41">
        <f t="shared" si="365"/>
        <v>19</v>
      </c>
      <c r="M2343" s="39">
        <f t="shared" si="361"/>
        <v>5</v>
      </c>
      <c r="N2343" s="39">
        <v>1</v>
      </c>
    </row>
    <row r="2344" spans="1:14" s="1" customFormat="1" ht="21" hidden="1" x14ac:dyDescent="0.35">
      <c r="A2344" s="14"/>
      <c r="B2344" s="14"/>
      <c r="C2344" s="14"/>
      <c r="D2344" s="427">
        <f>х!H$22</f>
        <v>64.739999999999995</v>
      </c>
      <c r="E2344" s="428"/>
      <c r="F2344" s="429" t="str">
        <f>х!I$22</f>
        <v>Абонемент платного питания №20 (ГПД Полдник 1-4)</v>
      </c>
      <c r="G2344" s="430"/>
      <c r="H2344" s="430"/>
      <c r="I2344" s="13"/>
      <c r="J2344" s="13"/>
      <c r="K2344" s="13"/>
      <c r="L2344" s="40">
        <f>L2321+1</f>
        <v>20</v>
      </c>
      <c r="M2344" s="39">
        <f t="shared" si="361"/>
        <v>5</v>
      </c>
      <c r="N2344" s="39">
        <v>1</v>
      </c>
    </row>
    <row r="2345" spans="1:14" s="1" customFormat="1" ht="11.5" hidden="1" customHeight="1" x14ac:dyDescent="0.35">
      <c r="A2345" s="431" t="s">
        <v>3</v>
      </c>
      <c r="B2345" s="432" t="s">
        <v>4</v>
      </c>
      <c r="C2345" s="432"/>
      <c r="D2345" s="432"/>
      <c r="E2345" s="433" t="s">
        <v>5</v>
      </c>
      <c r="F2345" s="434" t="s">
        <v>6</v>
      </c>
      <c r="G2345" s="435" t="s">
        <v>7</v>
      </c>
      <c r="H2345" s="436" t="s">
        <v>8</v>
      </c>
      <c r="L2345" s="41">
        <f>L2344</f>
        <v>20</v>
      </c>
      <c r="M2345" s="39">
        <f t="shared" si="361"/>
        <v>5</v>
      </c>
      <c r="N2345" s="39">
        <v>1</v>
      </c>
    </row>
    <row r="2346" spans="1:14" s="1" customFormat="1" ht="11.5" hidden="1" customHeight="1" x14ac:dyDescent="0.35">
      <c r="A2346" s="431"/>
      <c r="B2346" s="15" t="s">
        <v>9</v>
      </c>
      <c r="C2346" s="16" t="s">
        <v>10</v>
      </c>
      <c r="D2346" s="16" t="s">
        <v>11</v>
      </c>
      <c r="E2346" s="433"/>
      <c r="F2346" s="434"/>
      <c r="G2346" s="435"/>
      <c r="H2346" s="436"/>
      <c r="L2346" s="41">
        <f t="shared" ref="L2346:L2365" si="370">L2345</f>
        <v>20</v>
      </c>
      <c r="M2346" s="39">
        <f t="shared" si="361"/>
        <v>5</v>
      </c>
      <c r="N2346" s="39">
        <v>1</v>
      </c>
    </row>
    <row r="2347" spans="1:14" s="1" customFormat="1" ht="11.5" hidden="1" customHeight="1" x14ac:dyDescent="0.35">
      <c r="A2347" s="50">
        <v>23</v>
      </c>
      <c r="B2347" s="51">
        <v>2.2999999999999998</v>
      </c>
      <c r="C2347" s="51">
        <v>2.9</v>
      </c>
      <c r="D2347" s="54"/>
      <c r="E2347" s="50">
        <v>38</v>
      </c>
      <c r="F2347" s="52" t="s">
        <v>183</v>
      </c>
      <c r="G2347" s="154">
        <v>10</v>
      </c>
      <c r="H2347" s="453">
        <f>D2344</f>
        <v>64.739999999999995</v>
      </c>
      <c r="J2347" s="23" t="e">
        <f>H2347*J2365/H2365</f>
        <v>#DIV/0!</v>
      </c>
      <c r="L2347" s="41">
        <f t="shared" si="370"/>
        <v>20</v>
      </c>
      <c r="M2347" s="39">
        <f t="shared" si="361"/>
        <v>5</v>
      </c>
      <c r="N2347" s="39" t="str">
        <f>F2347</f>
        <v>Сыр порциями 10</v>
      </c>
    </row>
    <row r="2348" spans="1:14" s="1" customFormat="1" ht="11.5" hidden="1" customHeight="1" x14ac:dyDescent="0.35">
      <c r="A2348" s="50">
        <v>257</v>
      </c>
      <c r="B2348" s="51">
        <v>4.62</v>
      </c>
      <c r="C2348" s="51">
        <v>10.88</v>
      </c>
      <c r="D2348" s="51">
        <v>23.87</v>
      </c>
      <c r="E2348" s="50">
        <v>215</v>
      </c>
      <c r="F2348" s="52" t="s">
        <v>189</v>
      </c>
      <c r="G2348" s="153" t="s">
        <v>182</v>
      </c>
      <c r="H2348" s="451"/>
      <c r="J2348" s="23" t="e">
        <f>H2348*J2365/H2365</f>
        <v>#DIV/0!</v>
      </c>
      <c r="L2348" s="41">
        <f t="shared" si="370"/>
        <v>20</v>
      </c>
      <c r="M2348" s="39">
        <f t="shared" si="361"/>
        <v>5</v>
      </c>
      <c r="N2348" s="39" t="str">
        <f t="shared" ref="N2348:N2364" si="371">F2348</f>
        <v>Каша молочная манная  с маслом сливочным 150/10</v>
      </c>
    </row>
    <row r="2349" spans="1:14" s="1" customFormat="1" ht="11.5" hidden="1" customHeight="1" x14ac:dyDescent="0.35">
      <c r="A2349" s="126" t="s">
        <v>16</v>
      </c>
      <c r="B2349" s="127"/>
      <c r="C2349" s="127"/>
      <c r="D2349" s="127">
        <v>19</v>
      </c>
      <c r="E2349" s="128">
        <v>80</v>
      </c>
      <c r="F2349" s="129" t="s">
        <v>153</v>
      </c>
      <c r="G2349" s="170">
        <v>200</v>
      </c>
      <c r="H2349" s="451"/>
      <c r="J2349" s="23" t="e">
        <f>H2349*J2365/H2365</f>
        <v>#DIV/0!</v>
      </c>
      <c r="L2349" s="41">
        <f t="shared" si="370"/>
        <v>20</v>
      </c>
      <c r="M2349" s="39">
        <f t="shared" si="361"/>
        <v>5</v>
      </c>
      <c r="N2349" s="39" t="str">
        <f t="shared" si="371"/>
        <v>Напиток Валетек витаминный</v>
      </c>
    </row>
    <row r="2350" spans="1:14" s="1" customFormat="1" ht="11.5" hidden="1" customHeight="1" x14ac:dyDescent="0.35">
      <c r="A2350" s="54" t="s">
        <v>16</v>
      </c>
      <c r="B2350" s="51">
        <v>3.95</v>
      </c>
      <c r="C2350" s="51">
        <v>0.5</v>
      </c>
      <c r="D2350" s="51">
        <v>24.15</v>
      </c>
      <c r="E2350" s="50">
        <v>118</v>
      </c>
      <c r="F2350" s="52" t="s">
        <v>134</v>
      </c>
      <c r="G2350" s="154">
        <v>50</v>
      </c>
      <c r="H2350" s="451"/>
      <c r="J2350" s="23" t="e">
        <f>H2350*J2365/H2365</f>
        <v>#DIV/0!</v>
      </c>
      <c r="L2350" s="41">
        <f t="shared" si="370"/>
        <v>20</v>
      </c>
      <c r="M2350" s="39">
        <f t="shared" si="361"/>
        <v>5</v>
      </c>
      <c r="N2350" s="39" t="str">
        <f t="shared" si="371"/>
        <v>Хлеб пшеничный</v>
      </c>
    </row>
    <row r="2351" spans="1:14" s="1" customFormat="1" ht="11.5" hidden="1" customHeight="1" x14ac:dyDescent="0.35">
      <c r="A2351" s="17"/>
      <c r="B2351" s="18"/>
      <c r="C2351" s="18"/>
      <c r="D2351" s="19"/>
      <c r="E2351" s="17"/>
      <c r="F2351" s="20"/>
      <c r="G2351" s="149"/>
      <c r="H2351" s="451"/>
      <c r="J2351" s="23" t="e">
        <f>H2351*J2365/H2365</f>
        <v>#DIV/0!</v>
      </c>
      <c r="L2351" s="41">
        <f t="shared" si="370"/>
        <v>20</v>
      </c>
      <c r="M2351" s="39">
        <f t="shared" si="361"/>
        <v>5</v>
      </c>
      <c r="N2351" s="39">
        <f t="shared" si="371"/>
        <v>0</v>
      </c>
    </row>
    <row r="2352" spans="1:14" s="1" customFormat="1" ht="11.5" hidden="1" customHeight="1" x14ac:dyDescent="0.35">
      <c r="A2352" s="17"/>
      <c r="B2352" s="18"/>
      <c r="C2352" s="18"/>
      <c r="D2352" s="18"/>
      <c r="E2352" s="17"/>
      <c r="F2352" s="20"/>
      <c r="G2352" s="149"/>
      <c r="H2352" s="451"/>
      <c r="J2352" s="23" t="e">
        <f>H2352*J2365/H2365</f>
        <v>#DIV/0!</v>
      </c>
      <c r="L2352" s="41">
        <f t="shared" si="370"/>
        <v>20</v>
      </c>
      <c r="M2352" s="39">
        <f t="shared" si="361"/>
        <v>5</v>
      </c>
      <c r="N2352" s="39">
        <f t="shared" si="371"/>
        <v>0</v>
      </c>
    </row>
    <row r="2353" spans="1:14" s="1" customFormat="1" ht="11.5" hidden="1" customHeight="1" x14ac:dyDescent="0.35">
      <c r="A2353" s="17"/>
      <c r="B2353" s="18"/>
      <c r="C2353" s="18"/>
      <c r="D2353" s="18"/>
      <c r="E2353" s="17"/>
      <c r="F2353" s="20"/>
      <c r="G2353" s="150"/>
      <c r="H2353" s="451"/>
      <c r="J2353" s="23" t="e">
        <f>H2353*J2365/H2365</f>
        <v>#DIV/0!</v>
      </c>
      <c r="L2353" s="41">
        <f t="shared" si="370"/>
        <v>20</v>
      </c>
      <c r="M2353" s="39">
        <f t="shared" si="361"/>
        <v>5</v>
      </c>
      <c r="N2353" s="39">
        <f t="shared" si="371"/>
        <v>0</v>
      </c>
    </row>
    <row r="2354" spans="1:14" s="1" customFormat="1" ht="11.5" hidden="1" customHeight="1" x14ac:dyDescent="0.35">
      <c r="A2354" s="19"/>
      <c r="B2354" s="18"/>
      <c r="C2354" s="18"/>
      <c r="D2354" s="18"/>
      <c r="E2354" s="17"/>
      <c r="F2354" s="20"/>
      <c r="G2354" s="149"/>
      <c r="H2354" s="451"/>
      <c r="J2354" s="23" t="e">
        <f>H2354*J2365/H2365</f>
        <v>#DIV/0!</v>
      </c>
      <c r="L2354" s="41">
        <f t="shared" si="370"/>
        <v>20</v>
      </c>
      <c r="M2354" s="39">
        <f t="shared" si="361"/>
        <v>5</v>
      </c>
      <c r="N2354" s="39">
        <f t="shared" si="371"/>
        <v>0</v>
      </c>
    </row>
    <row r="2355" spans="1:14" s="1" customFormat="1" ht="11.5" hidden="1" customHeight="1" x14ac:dyDescent="0.35">
      <c r="A2355" s="19"/>
      <c r="B2355" s="25"/>
      <c r="C2355" s="25"/>
      <c r="D2355" s="25"/>
      <c r="E2355" s="26"/>
      <c r="F2355" s="112"/>
      <c r="G2355" s="112"/>
      <c r="H2355" s="451"/>
      <c r="J2355" s="23" t="e">
        <f>H2355*J2365/H2365</f>
        <v>#DIV/0!</v>
      </c>
      <c r="L2355" s="41">
        <f t="shared" si="370"/>
        <v>20</v>
      </c>
      <c r="M2355" s="39">
        <f t="shared" si="361"/>
        <v>5</v>
      </c>
      <c r="N2355" s="39">
        <f t="shared" si="371"/>
        <v>0</v>
      </c>
    </row>
    <row r="2356" spans="1:14" s="1" customFormat="1" ht="11.5" hidden="1" customHeight="1" x14ac:dyDescent="0.35">
      <c r="A2356" s="17"/>
      <c r="B2356" s="18"/>
      <c r="C2356" s="18"/>
      <c r="D2356" s="18"/>
      <c r="E2356" s="17"/>
      <c r="F2356" s="20"/>
      <c r="G2356" s="21"/>
      <c r="H2356" s="451"/>
      <c r="J2356" s="23" t="e">
        <f>H2356*J2365/H2365</f>
        <v>#DIV/0!</v>
      </c>
      <c r="L2356" s="41">
        <f t="shared" si="370"/>
        <v>20</v>
      </c>
      <c r="M2356" s="39">
        <f t="shared" ref="M2356:M2380" si="372">M2355</f>
        <v>5</v>
      </c>
      <c r="N2356" s="39">
        <f t="shared" si="371"/>
        <v>0</v>
      </c>
    </row>
    <row r="2357" spans="1:14" s="1" customFormat="1" ht="11.5" hidden="1" customHeight="1" x14ac:dyDescent="0.35">
      <c r="A2357" s="17"/>
      <c r="B2357" s="18"/>
      <c r="C2357" s="18"/>
      <c r="D2357" s="18"/>
      <c r="E2357" s="17"/>
      <c r="F2357" s="20"/>
      <c r="G2357" s="24"/>
      <c r="H2357" s="451"/>
      <c r="J2357" s="23" t="e">
        <f>H2357*J2365/H2365</f>
        <v>#DIV/0!</v>
      </c>
      <c r="L2357" s="41">
        <f t="shared" si="370"/>
        <v>20</v>
      </c>
      <c r="M2357" s="39">
        <f t="shared" si="372"/>
        <v>5</v>
      </c>
      <c r="N2357" s="39">
        <f t="shared" si="371"/>
        <v>0</v>
      </c>
    </row>
    <row r="2358" spans="1:14" s="1" customFormat="1" ht="11.5" hidden="1" customHeight="1" x14ac:dyDescent="0.35">
      <c r="A2358" s="17"/>
      <c r="B2358" s="18"/>
      <c r="C2358" s="18"/>
      <c r="D2358" s="18"/>
      <c r="E2358" s="17"/>
      <c r="F2358" s="20"/>
      <c r="G2358" s="24"/>
      <c r="H2358" s="451"/>
      <c r="J2358" s="23" t="e">
        <f>H2358*J2365/H2365</f>
        <v>#DIV/0!</v>
      </c>
      <c r="L2358" s="41">
        <f t="shared" si="370"/>
        <v>20</v>
      </c>
      <c r="M2358" s="39">
        <f t="shared" si="372"/>
        <v>5</v>
      </c>
      <c r="N2358" s="39">
        <f t="shared" si="371"/>
        <v>0</v>
      </c>
    </row>
    <row r="2359" spans="1:14" s="1" customFormat="1" ht="11.5" hidden="1" customHeight="1" x14ac:dyDescent="0.35">
      <c r="A2359" s="19"/>
      <c r="B2359" s="18"/>
      <c r="C2359" s="18"/>
      <c r="D2359" s="18"/>
      <c r="E2359" s="17"/>
      <c r="F2359" s="20"/>
      <c r="G2359" s="21"/>
      <c r="H2359" s="451"/>
      <c r="J2359" s="23" t="e">
        <f>H2359*J2365/H2365</f>
        <v>#DIV/0!</v>
      </c>
      <c r="L2359" s="41">
        <f t="shared" si="370"/>
        <v>20</v>
      </c>
      <c r="M2359" s="39">
        <f t="shared" si="372"/>
        <v>5</v>
      </c>
      <c r="N2359" s="39">
        <f t="shared" si="371"/>
        <v>0</v>
      </c>
    </row>
    <row r="2360" spans="1:14" s="1" customFormat="1" ht="11.5" hidden="1" customHeight="1" x14ac:dyDescent="0.25">
      <c r="A2360" s="17"/>
      <c r="B2360" s="18"/>
      <c r="C2360" s="18"/>
      <c r="D2360" s="18"/>
      <c r="E2360" s="17"/>
      <c r="F2360" s="28"/>
      <c r="G2360" s="21"/>
      <c r="H2360" s="451"/>
      <c r="J2360" s="23" t="e">
        <f>H2360*J2365/H2365</f>
        <v>#DIV/0!</v>
      </c>
      <c r="L2360" s="41">
        <f t="shared" si="370"/>
        <v>20</v>
      </c>
      <c r="M2360" s="39">
        <f t="shared" si="372"/>
        <v>5</v>
      </c>
      <c r="N2360" s="39">
        <f t="shared" si="371"/>
        <v>0</v>
      </c>
    </row>
    <row r="2361" spans="1:14" s="1" customFormat="1" ht="11.5" hidden="1" customHeight="1" x14ac:dyDescent="0.35">
      <c r="A2361" s="19"/>
      <c r="B2361" s="18"/>
      <c r="C2361" s="18"/>
      <c r="D2361" s="18"/>
      <c r="E2361" s="17"/>
      <c r="F2361" s="20"/>
      <c r="G2361" s="21"/>
      <c r="H2361" s="451"/>
      <c r="J2361" s="23" t="e">
        <f>H2361*J2365/H2365</f>
        <v>#DIV/0!</v>
      </c>
      <c r="L2361" s="41">
        <f t="shared" si="370"/>
        <v>20</v>
      </c>
      <c r="M2361" s="39">
        <f t="shared" si="372"/>
        <v>5</v>
      </c>
      <c r="N2361" s="39">
        <f t="shared" si="371"/>
        <v>0</v>
      </c>
    </row>
    <row r="2362" spans="1:14" s="1" customFormat="1" ht="11.5" hidden="1" customHeight="1" x14ac:dyDescent="0.25">
      <c r="A2362" s="17"/>
      <c r="B2362" s="18"/>
      <c r="C2362" s="18"/>
      <c r="D2362" s="18"/>
      <c r="E2362" s="17"/>
      <c r="F2362" s="28"/>
      <c r="G2362" s="21"/>
      <c r="H2362" s="451"/>
      <c r="J2362" s="23" t="e">
        <f>H2362*J2365/H2365</f>
        <v>#DIV/0!</v>
      </c>
      <c r="L2362" s="41">
        <f t="shared" si="370"/>
        <v>20</v>
      </c>
      <c r="M2362" s="39">
        <f t="shared" si="372"/>
        <v>5</v>
      </c>
      <c r="N2362" s="39">
        <f t="shared" si="371"/>
        <v>0</v>
      </c>
    </row>
    <row r="2363" spans="1:14" s="1" customFormat="1" ht="11.5" hidden="1" customHeight="1" x14ac:dyDescent="0.35">
      <c r="A2363" s="19"/>
      <c r="B2363" s="18"/>
      <c r="C2363" s="18"/>
      <c r="D2363" s="18"/>
      <c r="E2363" s="17"/>
      <c r="F2363" s="20"/>
      <c r="G2363" s="21"/>
      <c r="H2363" s="451"/>
      <c r="J2363" s="23" t="e">
        <f>H2363*J2365/H2365</f>
        <v>#DIV/0!</v>
      </c>
      <c r="L2363" s="41">
        <f t="shared" si="370"/>
        <v>20</v>
      </c>
      <c r="M2363" s="39">
        <f t="shared" si="372"/>
        <v>5</v>
      </c>
      <c r="N2363" s="39">
        <f t="shared" si="371"/>
        <v>0</v>
      </c>
    </row>
    <row r="2364" spans="1:14" s="1" customFormat="1" ht="11.5" hidden="1" customHeight="1" x14ac:dyDescent="0.35">
      <c r="A2364" s="19"/>
      <c r="B2364" s="18"/>
      <c r="C2364" s="18"/>
      <c r="D2364" s="18"/>
      <c r="E2364" s="17"/>
      <c r="F2364" s="20"/>
      <c r="G2364" s="21"/>
      <c r="H2364" s="451"/>
      <c r="J2364" s="23" t="e">
        <f>H2364*J2365/H2365</f>
        <v>#DIV/0!</v>
      </c>
      <c r="L2364" s="41">
        <f t="shared" si="370"/>
        <v>20</v>
      </c>
      <c r="M2364" s="39">
        <f t="shared" si="372"/>
        <v>5</v>
      </c>
      <c r="N2364" s="39">
        <f t="shared" si="371"/>
        <v>0</v>
      </c>
    </row>
    <row r="2365" spans="1:14" s="1" customFormat="1" ht="11.5" hidden="1" customHeight="1" x14ac:dyDescent="0.35">
      <c r="A2365" s="19"/>
      <c r="B2365" s="25">
        <f>SUBTOTAL(9,B2347:B2364)</f>
        <v>0</v>
      </c>
      <c r="C2365" s="25">
        <f t="shared" ref="C2365" si="373">SUBTOTAL(9,C2347:C2364)</f>
        <v>0</v>
      </c>
      <c r="D2365" s="25">
        <f t="shared" ref="D2365" si="374">SUBTOTAL(9,D2347:D2364)</f>
        <v>0</v>
      </c>
      <c r="E2365" s="26">
        <f t="shared" ref="E2365" si="375">SUBTOTAL(9,E2347:E2364)</f>
        <v>0</v>
      </c>
      <c r="F2365" s="29" t="s">
        <v>18</v>
      </c>
      <c r="G2365" s="112"/>
      <c r="H2365" s="454"/>
      <c r="J2365" s="32">
        <f>D2344</f>
        <v>64.739999999999995</v>
      </c>
      <c r="L2365" s="41">
        <f t="shared" si="370"/>
        <v>20</v>
      </c>
      <c r="M2365" s="39">
        <f t="shared" si="372"/>
        <v>5</v>
      </c>
      <c r="N2365" s="39">
        <v>1</v>
      </c>
    </row>
    <row r="2366" spans="1:14" ht="6" customHeight="1" x14ac:dyDescent="0.35">
      <c r="L2366" s="290">
        <v>0</v>
      </c>
      <c r="M2366" s="287">
        <f t="shared" si="372"/>
        <v>5</v>
      </c>
      <c r="N2366" s="287">
        <v>1</v>
      </c>
    </row>
    <row r="2367" spans="1:14" ht="11.5" customHeight="1" x14ac:dyDescent="0.35">
      <c r="L2367" s="290">
        <v>0</v>
      </c>
      <c r="M2367" s="287">
        <f t="shared" si="372"/>
        <v>5</v>
      </c>
      <c r="N2367" s="287">
        <v>1</v>
      </c>
    </row>
    <row r="2368" spans="1:14" ht="11.5" customHeight="1" x14ac:dyDescent="0.35">
      <c r="A2368" s="309" t="s">
        <v>458</v>
      </c>
      <c r="B2368" s="310"/>
      <c r="C2368" s="310"/>
      <c r="D2368" s="311"/>
      <c r="E2368" s="311"/>
      <c r="F2368" s="312"/>
      <c r="G2368" s="313"/>
      <c r="H2368" s="314"/>
      <c r="L2368" s="290">
        <v>0</v>
      </c>
      <c r="M2368" s="287">
        <f t="shared" si="372"/>
        <v>5</v>
      </c>
      <c r="N2368" s="287">
        <v>1</v>
      </c>
    </row>
    <row r="2369" spans="1:14" ht="11.5" customHeight="1" x14ac:dyDescent="0.35">
      <c r="A2369" s="309"/>
      <c r="B2369" s="310"/>
      <c r="C2369" s="310"/>
      <c r="D2369" s="311"/>
      <c r="E2369" s="311"/>
      <c r="F2369" s="315"/>
      <c r="G2369" s="313"/>
      <c r="H2369" s="314"/>
      <c r="L2369" s="290">
        <v>0</v>
      </c>
      <c r="M2369" s="287">
        <f t="shared" si="372"/>
        <v>5</v>
      </c>
      <c r="N2369" s="287">
        <v>1</v>
      </c>
    </row>
    <row r="2370" spans="1:14" ht="11.5" customHeight="1" x14ac:dyDescent="0.35">
      <c r="A2370" s="309"/>
      <c r="B2370" s="310"/>
      <c r="C2370" s="310"/>
      <c r="D2370" s="311"/>
      <c r="E2370" s="311"/>
      <c r="F2370" s="315"/>
      <c r="G2370" s="313"/>
      <c r="H2370" s="314"/>
      <c r="L2370" s="290">
        <v>0</v>
      </c>
      <c r="M2370" s="287">
        <f t="shared" si="372"/>
        <v>5</v>
      </c>
      <c r="N2370" s="287">
        <v>1</v>
      </c>
    </row>
    <row r="2371" spans="1:14" ht="11.5" customHeight="1" x14ac:dyDescent="0.35">
      <c r="A2371" s="309" t="s">
        <v>24</v>
      </c>
      <c r="B2371" s="310"/>
      <c r="C2371" s="310"/>
      <c r="D2371" s="311"/>
      <c r="E2371" s="311"/>
      <c r="F2371" s="312"/>
      <c r="G2371" s="313"/>
      <c r="H2371" s="314"/>
      <c r="L2371" s="290">
        <v>0</v>
      </c>
      <c r="M2371" s="287">
        <f t="shared" si="372"/>
        <v>5</v>
      </c>
      <c r="N2371" s="287">
        <v>1</v>
      </c>
    </row>
    <row r="2372" spans="1:14" ht="11.5" customHeight="1" x14ac:dyDescent="0.35">
      <c r="A2372" s="309"/>
      <c r="B2372" s="310"/>
      <c r="C2372" s="310"/>
      <c r="D2372" s="311"/>
      <c r="E2372" s="311"/>
      <c r="F2372" s="315"/>
      <c r="G2372" s="313"/>
      <c r="H2372" s="314"/>
      <c r="L2372" s="290">
        <v>0</v>
      </c>
      <c r="M2372" s="287">
        <f t="shared" si="372"/>
        <v>5</v>
      </c>
      <c r="N2372" s="287">
        <v>1</v>
      </c>
    </row>
    <row r="2373" spans="1:14" ht="11.5" customHeight="1" x14ac:dyDescent="0.35">
      <c r="A2373" s="309"/>
      <c r="B2373" s="310"/>
      <c r="C2373" s="310"/>
      <c r="D2373" s="311"/>
      <c r="E2373" s="311"/>
      <c r="F2373" s="315"/>
      <c r="G2373" s="313"/>
      <c r="H2373" s="314"/>
      <c r="L2373" s="290">
        <v>0</v>
      </c>
      <c r="M2373" s="287">
        <f t="shared" si="372"/>
        <v>5</v>
      </c>
      <c r="N2373" s="287">
        <v>1</v>
      </c>
    </row>
    <row r="2374" spans="1:14" ht="11.5" customHeight="1" x14ac:dyDescent="0.35">
      <c r="A2374" s="424" t="s">
        <v>25</v>
      </c>
      <c r="B2374" s="424"/>
      <c r="C2374" s="424"/>
      <c r="D2374" s="424"/>
      <c r="E2374" s="424"/>
      <c r="F2374" s="312"/>
      <c r="G2374" s="313"/>
      <c r="H2374" s="314"/>
      <c r="L2374" s="290">
        <v>0</v>
      </c>
      <c r="M2374" s="287">
        <f t="shared" si="372"/>
        <v>5</v>
      </c>
      <c r="N2374" s="287">
        <v>1</v>
      </c>
    </row>
    <row r="2375" spans="1:14" ht="11.5" customHeight="1" x14ac:dyDescent="0.35">
      <c r="A2375" s="316"/>
      <c r="B2375" s="316"/>
      <c r="C2375" s="316"/>
      <c r="D2375" s="316"/>
      <c r="E2375" s="316"/>
      <c r="F2375" s="315"/>
      <c r="G2375" s="313"/>
      <c r="H2375" s="314"/>
      <c r="L2375" s="290">
        <v>0</v>
      </c>
      <c r="M2375" s="287">
        <f t="shared" si="372"/>
        <v>5</v>
      </c>
      <c r="N2375" s="287">
        <v>1</v>
      </c>
    </row>
    <row r="2376" spans="1:14" ht="11.25" customHeight="1" x14ac:dyDescent="0.35">
      <c r="A2376" s="316"/>
      <c r="B2376" s="316"/>
      <c r="C2376" s="316"/>
      <c r="D2376" s="316"/>
      <c r="E2376" s="316"/>
      <c r="F2376" s="315"/>
      <c r="G2376" s="313"/>
      <c r="H2376" s="314"/>
      <c r="L2376" s="290">
        <v>0</v>
      </c>
      <c r="M2376" s="287">
        <f t="shared" si="372"/>
        <v>5</v>
      </c>
      <c r="N2376" s="287">
        <v>1</v>
      </c>
    </row>
    <row r="2377" spans="1:14" ht="11.5" customHeight="1" x14ac:dyDescent="0.35">
      <c r="A2377" s="425" t="s">
        <v>26</v>
      </c>
      <c r="B2377" s="425"/>
      <c r="C2377" s="425"/>
      <c r="D2377" s="425"/>
      <c r="E2377" s="425"/>
      <c r="F2377" s="425"/>
      <c r="G2377" s="425"/>
      <c r="H2377" s="425"/>
      <c r="L2377" s="290">
        <v>0</v>
      </c>
      <c r="M2377" s="287">
        <f t="shared" si="372"/>
        <v>5</v>
      </c>
      <c r="N2377" s="287">
        <v>1</v>
      </c>
    </row>
    <row r="2378" spans="1:14" ht="11.5" customHeight="1" x14ac:dyDescent="0.35">
      <c r="A2378" s="426"/>
      <c r="B2378" s="426"/>
      <c r="C2378" s="426"/>
      <c r="D2378" s="426"/>
      <c r="E2378" s="426"/>
      <c r="F2378" s="426"/>
      <c r="G2378" s="426"/>
      <c r="H2378" s="426"/>
      <c r="L2378" s="290">
        <v>0</v>
      </c>
      <c r="M2378" s="287">
        <f t="shared" si="372"/>
        <v>5</v>
      </c>
      <c r="N2378" s="287">
        <v>1</v>
      </c>
    </row>
    <row r="2379" spans="1:14" ht="11.5" customHeight="1" x14ac:dyDescent="0.35">
      <c r="A2379" s="426"/>
      <c r="B2379" s="426"/>
      <c r="C2379" s="426"/>
      <c r="D2379" s="426"/>
      <c r="E2379" s="426"/>
      <c r="F2379" s="426"/>
      <c r="G2379" s="426"/>
      <c r="H2379" s="426"/>
      <c r="L2379" s="290">
        <v>0</v>
      </c>
      <c r="M2379" s="287">
        <f t="shared" si="372"/>
        <v>5</v>
      </c>
      <c r="N2379" s="287">
        <v>1</v>
      </c>
    </row>
    <row r="2380" spans="1:14" ht="7.5" hidden="1" customHeight="1" x14ac:dyDescent="0.35">
      <c r="L2380" s="290">
        <v>0</v>
      </c>
      <c r="M2380" s="287">
        <f t="shared" si="372"/>
        <v>5</v>
      </c>
      <c r="N2380" s="287">
        <v>0</v>
      </c>
    </row>
    <row r="2381" spans="1:14" ht="21" hidden="1" x14ac:dyDescent="0.35">
      <c r="A2381" s="269" t="str">
        <f>х!X$1</f>
        <v>ОМС-Лечебное питание</v>
      </c>
      <c r="B2381" s="270"/>
      <c r="C2381" s="270"/>
      <c r="D2381" s="271"/>
      <c r="E2381" s="271"/>
      <c r="F2381" s="270"/>
      <c r="G2381" s="270"/>
      <c r="H2381" s="272"/>
      <c r="L2381" s="289">
        <v>0</v>
      </c>
      <c r="M2381" s="287">
        <f>M1906+1</f>
        <v>6</v>
      </c>
      <c r="N2381" s="287">
        <v>1</v>
      </c>
    </row>
    <row r="2382" spans="1:14" ht="32.5" hidden="1" x14ac:dyDescent="0.35">
      <c r="A2382" s="447" t="str">
        <f>A1906</f>
        <v>МЕНЮ МАОУ СОШ №138</v>
      </c>
      <c r="B2382" s="447"/>
      <c r="C2382" s="447"/>
      <c r="D2382" s="447"/>
      <c r="E2382" s="447"/>
      <c r="F2382" s="447"/>
      <c r="G2382" s="448">
        <f>х!A7</f>
        <v>46088</v>
      </c>
      <c r="H2382" s="448"/>
      <c r="L2382" s="318">
        <v>0</v>
      </c>
      <c r="M2382" s="287">
        <f t="shared" ref="M2382" si="376">M2381</f>
        <v>6</v>
      </c>
      <c r="N2382" s="287">
        <v>1</v>
      </c>
    </row>
    <row r="2383" spans="1:14" ht="21" hidden="1" x14ac:dyDescent="0.35">
      <c r="A2383" s="275"/>
      <c r="B2383" s="275"/>
      <c r="C2383" s="275"/>
      <c r="D2383" s="443">
        <f>х!H$3</f>
        <v>151.08000000000001</v>
      </c>
      <c r="E2383" s="444"/>
      <c r="F2383" s="445" t="str">
        <f>х!I$3</f>
        <v>Обед 1-4 (льготное питание)</v>
      </c>
      <c r="G2383" s="446"/>
      <c r="H2383" s="446"/>
      <c r="I2383" s="270"/>
      <c r="J2383" s="13"/>
      <c r="K2383" s="13"/>
      <c r="L2383" s="289">
        <v>1</v>
      </c>
      <c r="M2383" s="287">
        <f>M2382</f>
        <v>6</v>
      </c>
      <c r="N2383" s="287">
        <v>1</v>
      </c>
    </row>
    <row r="2384" spans="1:14" ht="11.5" hidden="1" customHeight="1" x14ac:dyDescent="0.35">
      <c r="A2384" s="437" t="s">
        <v>3</v>
      </c>
      <c r="B2384" s="438" t="s">
        <v>4</v>
      </c>
      <c r="C2384" s="438"/>
      <c r="D2384" s="438"/>
      <c r="E2384" s="439" t="s">
        <v>5</v>
      </c>
      <c r="F2384" s="440" t="s">
        <v>6</v>
      </c>
      <c r="G2384" s="441" t="s">
        <v>7</v>
      </c>
      <c r="H2384" s="442" t="s">
        <v>8</v>
      </c>
      <c r="L2384" s="290">
        <f>L2383</f>
        <v>1</v>
      </c>
      <c r="M2384" s="287">
        <f t="shared" ref="M2384:M2447" si="377">M2383</f>
        <v>6</v>
      </c>
      <c r="N2384" s="287">
        <v>1</v>
      </c>
    </row>
    <row r="2385" spans="1:14" ht="11.5" hidden="1" customHeight="1" x14ac:dyDescent="0.35">
      <c r="A2385" s="437"/>
      <c r="B2385" s="277" t="s">
        <v>9</v>
      </c>
      <c r="C2385" s="278" t="s">
        <v>10</v>
      </c>
      <c r="D2385" s="278" t="s">
        <v>11</v>
      </c>
      <c r="E2385" s="439"/>
      <c r="F2385" s="440"/>
      <c r="G2385" s="441"/>
      <c r="H2385" s="442"/>
      <c r="L2385" s="290">
        <f t="shared" ref="L2385:L2405" si="378">L2384</f>
        <v>1</v>
      </c>
      <c r="M2385" s="287">
        <f t="shared" si="377"/>
        <v>6</v>
      </c>
      <c r="N2385" s="287">
        <v>1</v>
      </c>
    </row>
    <row r="2386" spans="1:14" ht="11.5" hidden="1" customHeight="1" x14ac:dyDescent="0.35">
      <c r="A2386" s="234" t="s">
        <v>282</v>
      </c>
      <c r="B2386" s="282">
        <v>1.63</v>
      </c>
      <c r="C2386" s="282">
        <v>4.84</v>
      </c>
      <c r="D2386" s="282">
        <v>8.94</v>
      </c>
      <c r="E2386" s="238">
        <v>86</v>
      </c>
      <c r="F2386" s="229" t="s">
        <v>283</v>
      </c>
      <c r="G2386" s="337">
        <v>60</v>
      </c>
      <c r="H2386" s="22">
        <v>15</v>
      </c>
      <c r="J2386" s="23">
        <f>H2386*J2404/H2404</f>
        <v>23.773662834721552</v>
      </c>
      <c r="L2386" s="290">
        <f t="shared" si="378"/>
        <v>1</v>
      </c>
      <c r="M2386" s="287">
        <f t="shared" si="377"/>
        <v>6</v>
      </c>
      <c r="N2386" s="287" t="str">
        <f>F2386</f>
        <v xml:space="preserve">Икра свекольная </v>
      </c>
    </row>
    <row r="2387" spans="1:14" ht="11.5" hidden="1" customHeight="1" x14ac:dyDescent="0.35">
      <c r="A2387" s="234" t="s">
        <v>299</v>
      </c>
      <c r="B2387" s="282">
        <v>2.25</v>
      </c>
      <c r="C2387" s="282">
        <v>2.33</v>
      </c>
      <c r="D2387" s="282">
        <v>16.66</v>
      </c>
      <c r="E2387" s="238">
        <v>97</v>
      </c>
      <c r="F2387" s="229" t="s">
        <v>300</v>
      </c>
      <c r="G2387" s="337">
        <v>200</v>
      </c>
      <c r="H2387" s="22">
        <v>20</v>
      </c>
      <c r="J2387" s="23">
        <f>H2387*J2404/H2404</f>
        <v>31.69821711296207</v>
      </c>
      <c r="L2387" s="290">
        <f t="shared" si="378"/>
        <v>1</v>
      </c>
      <c r="M2387" s="287">
        <f t="shared" si="377"/>
        <v>6</v>
      </c>
      <c r="N2387" s="287" t="str">
        <f t="shared" ref="N2387:N2403" si="379">F2387</f>
        <v xml:space="preserve">Суп картофельный с макаронными изделиями </v>
      </c>
    </row>
    <row r="2388" spans="1:14" ht="11.5" hidden="1" customHeight="1" x14ac:dyDescent="0.35">
      <c r="A2388" s="234" t="s">
        <v>231</v>
      </c>
      <c r="B2388" s="343">
        <v>8.65</v>
      </c>
      <c r="C2388" s="343">
        <v>11.82</v>
      </c>
      <c r="D2388" s="343">
        <v>8.17</v>
      </c>
      <c r="E2388" s="344">
        <v>173</v>
      </c>
      <c r="F2388" s="174" t="s">
        <v>12</v>
      </c>
      <c r="G2388" s="362">
        <v>90</v>
      </c>
      <c r="H2388" s="22">
        <f>5.37+60.81+5.59</f>
        <v>71.77000000000001</v>
      </c>
      <c r="J2388" s="23">
        <f>H2388*J2404/H2404</f>
        <v>113.74905210986439</v>
      </c>
      <c r="L2388" s="290">
        <f t="shared" si="378"/>
        <v>1</v>
      </c>
      <c r="M2388" s="287">
        <f t="shared" si="377"/>
        <v>6</v>
      </c>
      <c r="N2388" s="287" t="str">
        <f t="shared" si="379"/>
        <v>Котлеты домашние с соусом сметанно-томатным 60/30 (СОШ_2018)</v>
      </c>
    </row>
    <row r="2389" spans="1:14" ht="11.5" hidden="1" customHeight="1" x14ac:dyDescent="0.35">
      <c r="A2389" s="234" t="s">
        <v>302</v>
      </c>
      <c r="B2389" s="282">
        <v>3.81</v>
      </c>
      <c r="C2389" s="282">
        <v>6.11</v>
      </c>
      <c r="D2389" s="282">
        <v>40.01</v>
      </c>
      <c r="E2389" s="238">
        <v>230</v>
      </c>
      <c r="F2389" s="229" t="s">
        <v>303</v>
      </c>
      <c r="G2389" s="337">
        <v>150</v>
      </c>
      <c r="H2389" s="22">
        <v>20</v>
      </c>
      <c r="J2389" s="23">
        <f>H2389*J2404/H2404</f>
        <v>31.69821711296207</v>
      </c>
      <c r="L2389" s="290">
        <f t="shared" si="378"/>
        <v>1</v>
      </c>
      <c r="M2389" s="287">
        <f t="shared" si="377"/>
        <v>6</v>
      </c>
      <c r="N2389" s="287" t="str">
        <f t="shared" si="379"/>
        <v xml:space="preserve">Рис отварной </v>
      </c>
    </row>
    <row r="2390" spans="1:14" ht="11.5" hidden="1" customHeight="1" x14ac:dyDescent="0.35">
      <c r="A2390" s="234" t="s">
        <v>268</v>
      </c>
      <c r="B2390" s="280">
        <v>0.44</v>
      </c>
      <c r="C2390" s="279"/>
      <c r="D2390" s="280">
        <v>28.88</v>
      </c>
      <c r="E2390" s="240">
        <v>119</v>
      </c>
      <c r="F2390" s="235" t="s">
        <v>172</v>
      </c>
      <c r="G2390" s="357">
        <v>200</v>
      </c>
      <c r="H2390" s="22">
        <v>14</v>
      </c>
      <c r="J2390" s="23">
        <f>H2390*J2404/H2404</f>
        <v>22.188751979073448</v>
      </c>
      <c r="L2390" s="290">
        <f t="shared" si="378"/>
        <v>1</v>
      </c>
      <c r="M2390" s="287">
        <f t="shared" si="377"/>
        <v>6</v>
      </c>
      <c r="N2390" s="287" t="str">
        <f t="shared" si="379"/>
        <v>Компот из сухофруктов</v>
      </c>
    </row>
    <row r="2391" spans="1:14" ht="11.5" hidden="1" customHeight="1" x14ac:dyDescent="0.35">
      <c r="A2391" s="180" t="s">
        <v>235</v>
      </c>
      <c r="B2391" s="181">
        <v>3.95</v>
      </c>
      <c r="C2391" s="181">
        <v>0.5</v>
      </c>
      <c r="D2391" s="181">
        <v>24.15</v>
      </c>
      <c r="E2391" s="182">
        <v>118</v>
      </c>
      <c r="F2391" s="254" t="s">
        <v>148</v>
      </c>
      <c r="G2391" s="206">
        <v>50</v>
      </c>
      <c r="H2391" s="22">
        <v>3</v>
      </c>
      <c r="J2391" s="23">
        <f>H2391*J2404/H2404</f>
        <v>4.7547325669443108</v>
      </c>
      <c r="L2391" s="290">
        <f t="shared" si="378"/>
        <v>1</v>
      </c>
      <c r="M2391" s="287">
        <f t="shared" si="377"/>
        <v>6</v>
      </c>
      <c r="N2391" s="287" t="str">
        <f t="shared" si="379"/>
        <v>Батон витаминизированный</v>
      </c>
    </row>
    <row r="2392" spans="1:14" ht="11.5" hidden="1" customHeight="1" x14ac:dyDescent="0.35">
      <c r="A2392" s="185" t="s">
        <v>235</v>
      </c>
      <c r="B2392" s="285">
        <v>1.65</v>
      </c>
      <c r="C2392" s="285">
        <v>0.3</v>
      </c>
      <c r="D2392" s="285">
        <v>8.35</v>
      </c>
      <c r="E2392" s="191">
        <v>44</v>
      </c>
      <c r="F2392" s="173" t="s">
        <v>236</v>
      </c>
      <c r="G2392" s="337">
        <v>25</v>
      </c>
      <c r="H2392" s="22">
        <v>1.5</v>
      </c>
      <c r="J2392" s="23">
        <f>H2392*J2404/H2404</f>
        <v>2.3773662834721554</v>
      </c>
      <c r="L2392" s="290">
        <f t="shared" si="378"/>
        <v>1</v>
      </c>
      <c r="M2392" s="287">
        <f t="shared" si="377"/>
        <v>6</v>
      </c>
      <c r="N2392" s="287" t="str">
        <f t="shared" si="379"/>
        <v xml:space="preserve">Хлеб ржаной </v>
      </c>
    </row>
    <row r="2393" spans="1:14" s="1" customFormat="1" ht="11.5" hidden="1" customHeight="1" x14ac:dyDescent="0.35">
      <c r="A2393" s="19"/>
      <c r="B2393" s="18"/>
      <c r="C2393" s="18"/>
      <c r="D2393" s="18"/>
      <c r="E2393" s="17"/>
      <c r="F2393" s="20"/>
      <c r="G2393" s="149"/>
      <c r="H2393" s="22"/>
      <c r="J2393" s="23">
        <f>H2393*J2404/H2404</f>
        <v>0</v>
      </c>
      <c r="L2393" s="41">
        <f t="shared" si="378"/>
        <v>1</v>
      </c>
      <c r="M2393" s="39">
        <f t="shared" si="377"/>
        <v>6</v>
      </c>
      <c r="N2393" s="39">
        <f t="shared" si="379"/>
        <v>0</v>
      </c>
    </row>
    <row r="2394" spans="1:14" s="1" customFormat="1" ht="11.5" hidden="1" customHeight="1" x14ac:dyDescent="0.35">
      <c r="A2394" s="19"/>
      <c r="B2394" s="25"/>
      <c r="C2394" s="25"/>
      <c r="D2394" s="25"/>
      <c r="E2394" s="26"/>
      <c r="F2394" s="27"/>
      <c r="G2394" s="142"/>
      <c r="H2394" s="22"/>
      <c r="J2394" s="23">
        <f>H2394*J2404/H2404</f>
        <v>0</v>
      </c>
      <c r="L2394" s="41">
        <f t="shared" si="378"/>
        <v>1</v>
      </c>
      <c r="M2394" s="39">
        <f t="shared" si="377"/>
        <v>6</v>
      </c>
      <c r="N2394" s="39">
        <f t="shared" si="379"/>
        <v>0</v>
      </c>
    </row>
    <row r="2395" spans="1:14" s="1" customFormat="1" ht="11.5" hidden="1" customHeight="1" x14ac:dyDescent="0.35">
      <c r="A2395" s="17"/>
      <c r="B2395" s="18"/>
      <c r="C2395" s="18"/>
      <c r="D2395" s="18"/>
      <c r="E2395" s="17"/>
      <c r="F2395" s="20"/>
      <c r="G2395" s="149"/>
      <c r="H2395" s="22"/>
      <c r="J2395" s="23">
        <f>H2395*J2404/H2404</f>
        <v>0</v>
      </c>
      <c r="L2395" s="41">
        <f t="shared" si="378"/>
        <v>1</v>
      </c>
      <c r="M2395" s="39">
        <f t="shared" si="377"/>
        <v>6</v>
      </c>
      <c r="N2395" s="39">
        <f t="shared" si="379"/>
        <v>0</v>
      </c>
    </row>
    <row r="2396" spans="1:14" s="1" customFormat="1" ht="11.5" hidden="1" customHeight="1" x14ac:dyDescent="0.35">
      <c r="A2396" s="17"/>
      <c r="B2396" s="18"/>
      <c r="C2396" s="18"/>
      <c r="D2396" s="18"/>
      <c r="E2396" s="17"/>
      <c r="F2396" s="20"/>
      <c r="G2396" s="150"/>
      <c r="H2396" s="22"/>
      <c r="J2396" s="23">
        <f>H2396*J2404/H2404</f>
        <v>0</v>
      </c>
      <c r="L2396" s="41">
        <f t="shared" si="378"/>
        <v>1</v>
      </c>
      <c r="M2396" s="39">
        <f t="shared" si="377"/>
        <v>6</v>
      </c>
      <c r="N2396" s="39">
        <f t="shared" si="379"/>
        <v>0</v>
      </c>
    </row>
    <row r="2397" spans="1:14" s="1" customFormat="1" ht="11.5" hidden="1" customHeight="1" x14ac:dyDescent="0.35">
      <c r="A2397" s="17"/>
      <c r="B2397" s="18"/>
      <c r="C2397" s="18"/>
      <c r="D2397" s="18"/>
      <c r="E2397" s="17"/>
      <c r="F2397" s="20"/>
      <c r="G2397" s="24"/>
      <c r="H2397" s="22"/>
      <c r="J2397" s="23">
        <f>H2397*J2404/H2404</f>
        <v>0</v>
      </c>
      <c r="L2397" s="41">
        <f t="shared" si="378"/>
        <v>1</v>
      </c>
      <c r="M2397" s="39">
        <f t="shared" si="377"/>
        <v>6</v>
      </c>
      <c r="N2397" s="39">
        <f t="shared" si="379"/>
        <v>0</v>
      </c>
    </row>
    <row r="2398" spans="1:14" s="1" customFormat="1" ht="11.5" hidden="1" customHeight="1" x14ac:dyDescent="0.35">
      <c r="A2398" s="19"/>
      <c r="B2398" s="18"/>
      <c r="C2398" s="18"/>
      <c r="D2398" s="18"/>
      <c r="E2398" s="17"/>
      <c r="F2398" s="20"/>
      <c r="G2398" s="21"/>
      <c r="H2398" s="22"/>
      <c r="J2398" s="23">
        <f>H2398*J2404/H2404</f>
        <v>0</v>
      </c>
      <c r="L2398" s="41">
        <f t="shared" si="378"/>
        <v>1</v>
      </c>
      <c r="M2398" s="39">
        <f t="shared" si="377"/>
        <v>6</v>
      </c>
      <c r="N2398" s="39">
        <f t="shared" si="379"/>
        <v>0</v>
      </c>
    </row>
    <row r="2399" spans="1:14" s="1" customFormat="1" ht="11.5" hidden="1" customHeight="1" x14ac:dyDescent="0.25">
      <c r="A2399" s="17"/>
      <c r="B2399" s="18"/>
      <c r="C2399" s="18"/>
      <c r="D2399" s="18"/>
      <c r="E2399" s="17"/>
      <c r="F2399" s="28"/>
      <c r="G2399" s="21"/>
      <c r="H2399" s="22"/>
      <c r="J2399" s="23">
        <f>H2399*J2404/H2404</f>
        <v>0</v>
      </c>
      <c r="L2399" s="41">
        <f t="shared" si="378"/>
        <v>1</v>
      </c>
      <c r="M2399" s="39">
        <f t="shared" si="377"/>
        <v>6</v>
      </c>
      <c r="N2399" s="39">
        <f t="shared" si="379"/>
        <v>0</v>
      </c>
    </row>
    <row r="2400" spans="1:14" s="1" customFormat="1" ht="11.5" hidden="1" customHeight="1" x14ac:dyDescent="0.35">
      <c r="A2400" s="19"/>
      <c r="B2400" s="18"/>
      <c r="C2400" s="18"/>
      <c r="D2400" s="18"/>
      <c r="E2400" s="17"/>
      <c r="F2400" s="20"/>
      <c r="G2400" s="21"/>
      <c r="H2400" s="22"/>
      <c r="J2400" s="23">
        <f>H2400*J2404/H2404</f>
        <v>0</v>
      </c>
      <c r="L2400" s="41">
        <f t="shared" si="378"/>
        <v>1</v>
      </c>
      <c r="M2400" s="39">
        <f t="shared" si="377"/>
        <v>6</v>
      </c>
      <c r="N2400" s="39">
        <f t="shared" si="379"/>
        <v>0</v>
      </c>
    </row>
    <row r="2401" spans="1:14" s="1" customFormat="1" ht="11.5" hidden="1" customHeight="1" x14ac:dyDescent="0.25">
      <c r="A2401" s="17"/>
      <c r="B2401" s="18"/>
      <c r="C2401" s="18"/>
      <c r="D2401" s="18"/>
      <c r="E2401" s="17"/>
      <c r="F2401" s="28"/>
      <c r="G2401" s="21"/>
      <c r="H2401" s="22"/>
      <c r="J2401" s="23">
        <f>H2401*J2404/H2404</f>
        <v>0</v>
      </c>
      <c r="L2401" s="41">
        <f t="shared" si="378"/>
        <v>1</v>
      </c>
      <c r="M2401" s="39">
        <f t="shared" si="377"/>
        <v>6</v>
      </c>
      <c r="N2401" s="39">
        <f t="shared" si="379"/>
        <v>0</v>
      </c>
    </row>
    <row r="2402" spans="1:14" s="1" customFormat="1" ht="11.5" hidden="1" customHeight="1" x14ac:dyDescent="0.35">
      <c r="A2402" s="19"/>
      <c r="B2402" s="18"/>
      <c r="C2402" s="18"/>
      <c r="D2402" s="18"/>
      <c r="E2402" s="17"/>
      <c r="F2402" s="20"/>
      <c r="G2402" s="21"/>
      <c r="H2402" s="22"/>
      <c r="J2402" s="23">
        <f>H2402*J2404/H2404</f>
        <v>0</v>
      </c>
      <c r="L2402" s="41">
        <f t="shared" si="378"/>
        <v>1</v>
      </c>
      <c r="M2402" s="39">
        <f t="shared" si="377"/>
        <v>6</v>
      </c>
      <c r="N2402" s="39">
        <f t="shared" si="379"/>
        <v>0</v>
      </c>
    </row>
    <row r="2403" spans="1:14" s="1" customFormat="1" ht="11.5" hidden="1" customHeight="1" x14ac:dyDescent="0.35">
      <c r="A2403" s="19"/>
      <c r="B2403" s="18"/>
      <c r="C2403" s="18"/>
      <c r="D2403" s="18"/>
      <c r="E2403" s="17"/>
      <c r="F2403" s="20"/>
      <c r="G2403" s="21"/>
      <c r="H2403" s="22"/>
      <c r="J2403" s="23">
        <f>H2403*J2404/H2404</f>
        <v>0</v>
      </c>
      <c r="L2403" s="41">
        <f t="shared" si="378"/>
        <v>1</v>
      </c>
      <c r="M2403" s="39">
        <f t="shared" si="377"/>
        <v>6</v>
      </c>
      <c r="N2403" s="39">
        <f t="shared" si="379"/>
        <v>0</v>
      </c>
    </row>
    <row r="2404" spans="1:14" ht="11.5" hidden="1" customHeight="1" x14ac:dyDescent="0.35">
      <c r="A2404" s="291"/>
      <c r="B2404" s="292">
        <f>SUBTOTAL(9,B2386:B2403)</f>
        <v>0</v>
      </c>
      <c r="C2404" s="292">
        <f t="shared" ref="C2404:E2404" si="380">SUBTOTAL(9,C2386:C2403)</f>
        <v>0</v>
      </c>
      <c r="D2404" s="292">
        <f t="shared" si="380"/>
        <v>0</v>
      </c>
      <c r="E2404" s="293">
        <f t="shared" si="380"/>
        <v>0</v>
      </c>
      <c r="F2404" s="294" t="s">
        <v>18</v>
      </c>
      <c r="G2404" s="295"/>
      <c r="H2404" s="296">
        <f>SUM(H2386:H2403)</f>
        <v>145.27000000000001</v>
      </c>
      <c r="J2404" s="2">
        <v>230.24</v>
      </c>
      <c r="L2404" s="290">
        <f t="shared" si="378"/>
        <v>1</v>
      </c>
      <c r="M2404" s="287">
        <f t="shared" si="377"/>
        <v>6</v>
      </c>
      <c r="N2404" s="287">
        <v>1</v>
      </c>
    </row>
    <row r="2405" spans="1:14" ht="11.5" hidden="1" customHeight="1" x14ac:dyDescent="0.35">
      <c r="A2405" s="297"/>
      <c r="B2405" s="298"/>
      <c r="C2405" s="298"/>
      <c r="D2405" s="298"/>
      <c r="E2405" s="299"/>
      <c r="F2405" s="300"/>
      <c r="G2405" s="301"/>
      <c r="H2405" s="302"/>
      <c r="J2405" s="37"/>
      <c r="L2405" s="290">
        <f t="shared" si="378"/>
        <v>1</v>
      </c>
      <c r="M2405" s="287">
        <f t="shared" si="377"/>
        <v>6</v>
      </c>
      <c r="N2405" s="287">
        <v>1</v>
      </c>
    </row>
    <row r="2406" spans="1:14" ht="21" hidden="1" x14ac:dyDescent="0.35">
      <c r="A2406" s="275"/>
      <c r="B2406" s="275"/>
      <c r="C2406" s="275"/>
      <c r="D2406" s="443">
        <f>х!H$4</f>
        <v>176.93</v>
      </c>
      <c r="E2406" s="444"/>
      <c r="F2406" s="445" t="str">
        <f>х!I$4</f>
        <v>Обед 5-11 (льготное питание)</v>
      </c>
      <c r="G2406" s="446"/>
      <c r="H2406" s="446"/>
      <c r="I2406" s="270"/>
      <c r="J2406" s="13"/>
      <c r="K2406" s="13"/>
      <c r="L2406" s="289">
        <f>L2383+1</f>
        <v>2</v>
      </c>
      <c r="M2406" s="287">
        <f t="shared" si="377"/>
        <v>6</v>
      </c>
      <c r="N2406" s="287">
        <v>1</v>
      </c>
    </row>
    <row r="2407" spans="1:14" ht="11.5" hidden="1" customHeight="1" x14ac:dyDescent="0.35">
      <c r="A2407" s="437" t="s">
        <v>3</v>
      </c>
      <c r="B2407" s="438" t="s">
        <v>4</v>
      </c>
      <c r="C2407" s="438"/>
      <c r="D2407" s="438"/>
      <c r="E2407" s="439" t="s">
        <v>5</v>
      </c>
      <c r="F2407" s="440" t="s">
        <v>6</v>
      </c>
      <c r="G2407" s="441" t="s">
        <v>7</v>
      </c>
      <c r="H2407" s="442" t="s">
        <v>8</v>
      </c>
      <c r="L2407" s="290">
        <f>L2406</f>
        <v>2</v>
      </c>
      <c r="M2407" s="287">
        <f t="shared" si="377"/>
        <v>6</v>
      </c>
      <c r="N2407" s="287">
        <v>1</v>
      </c>
    </row>
    <row r="2408" spans="1:14" ht="11.5" hidden="1" customHeight="1" x14ac:dyDescent="0.35">
      <c r="A2408" s="437"/>
      <c r="B2408" s="277" t="s">
        <v>9</v>
      </c>
      <c r="C2408" s="278" t="s">
        <v>10</v>
      </c>
      <c r="D2408" s="278" t="s">
        <v>11</v>
      </c>
      <c r="E2408" s="439"/>
      <c r="F2408" s="440"/>
      <c r="G2408" s="441"/>
      <c r="H2408" s="442"/>
      <c r="L2408" s="290">
        <f t="shared" ref="L2408:L2428" si="381">L2407</f>
        <v>2</v>
      </c>
      <c r="M2408" s="287">
        <f t="shared" si="377"/>
        <v>6</v>
      </c>
      <c r="N2408" s="287">
        <v>1</v>
      </c>
    </row>
    <row r="2409" spans="1:14" ht="11.5" hidden="1" customHeight="1" x14ac:dyDescent="0.35">
      <c r="A2409" s="234" t="s">
        <v>282</v>
      </c>
      <c r="B2409" s="282">
        <v>2.72</v>
      </c>
      <c r="C2409" s="282">
        <v>8.07</v>
      </c>
      <c r="D2409" s="282">
        <v>14.91</v>
      </c>
      <c r="E2409" s="238">
        <v>144</v>
      </c>
      <c r="F2409" s="229" t="s">
        <v>283</v>
      </c>
      <c r="G2409" s="337">
        <v>100</v>
      </c>
      <c r="H2409" s="22">
        <v>25</v>
      </c>
      <c r="J2409" s="23">
        <f>H2409*J2427/H2427</f>
        <v>26.000764166470727</v>
      </c>
      <c r="L2409" s="290">
        <f t="shared" si="381"/>
        <v>2</v>
      </c>
      <c r="M2409" s="287">
        <f t="shared" si="377"/>
        <v>6</v>
      </c>
      <c r="N2409" s="287" t="str">
        <f>F2409</f>
        <v xml:space="preserve">Икра свекольная </v>
      </c>
    </row>
    <row r="2410" spans="1:14" ht="11.5" hidden="1" customHeight="1" x14ac:dyDescent="0.35">
      <c r="A2410" s="234" t="s">
        <v>299</v>
      </c>
      <c r="B2410" s="282">
        <v>2.81</v>
      </c>
      <c r="C2410" s="282">
        <v>2.92</v>
      </c>
      <c r="D2410" s="282">
        <v>20.83</v>
      </c>
      <c r="E2410" s="238">
        <v>122</v>
      </c>
      <c r="F2410" s="229" t="s">
        <v>300</v>
      </c>
      <c r="G2410" s="362">
        <v>250</v>
      </c>
      <c r="H2410" s="22">
        <v>25</v>
      </c>
      <c r="J2410" s="23">
        <f>H2410*J2427/H2427</f>
        <v>26.000764166470727</v>
      </c>
      <c r="L2410" s="290">
        <f t="shared" si="381"/>
        <v>2</v>
      </c>
      <c r="M2410" s="287">
        <f t="shared" si="377"/>
        <v>6</v>
      </c>
      <c r="N2410" s="287" t="str">
        <f t="shared" ref="N2410:N2426" si="382">F2410</f>
        <v xml:space="preserve">Суп картофельный с макаронными изделиями </v>
      </c>
    </row>
    <row r="2411" spans="1:14" ht="11.5" hidden="1" customHeight="1" x14ac:dyDescent="0.35">
      <c r="A2411" s="234" t="s">
        <v>231</v>
      </c>
      <c r="B2411" s="343">
        <v>10</v>
      </c>
      <c r="C2411" s="343">
        <v>13.54</v>
      </c>
      <c r="D2411" s="343">
        <v>9.18</v>
      </c>
      <c r="E2411" s="344">
        <v>198</v>
      </c>
      <c r="F2411" s="174" t="s">
        <v>93</v>
      </c>
      <c r="G2411" s="362">
        <v>100</v>
      </c>
      <c r="H2411" s="22">
        <f>6.29+66.79+6.54</f>
        <v>79.620000000000019</v>
      </c>
      <c r="J2411" s="23">
        <f>H2411*J2427/H2427</f>
        <v>82.807233717375993</v>
      </c>
      <c r="L2411" s="290">
        <f t="shared" si="381"/>
        <v>2</v>
      </c>
      <c r="M2411" s="287">
        <f t="shared" si="377"/>
        <v>6</v>
      </c>
      <c r="N2411" s="287" t="str">
        <f t="shared" si="382"/>
        <v>Котлеты домашние с соусом сметанно-томатным 70/30 (СОШ_2018)</v>
      </c>
    </row>
    <row r="2412" spans="1:14" ht="11.5" hidden="1" customHeight="1" x14ac:dyDescent="0.35">
      <c r="A2412" s="234" t="s">
        <v>302</v>
      </c>
      <c r="B2412" s="282">
        <v>4.58</v>
      </c>
      <c r="C2412" s="282">
        <v>7.33</v>
      </c>
      <c r="D2412" s="282">
        <v>48.02</v>
      </c>
      <c r="E2412" s="238">
        <v>276</v>
      </c>
      <c r="F2412" s="229" t="s">
        <v>303</v>
      </c>
      <c r="G2412" s="337">
        <v>180</v>
      </c>
      <c r="H2412" s="22">
        <v>22</v>
      </c>
      <c r="J2412" s="23">
        <f>H2412*J2427/H2427</f>
        <v>22.880672466494239</v>
      </c>
      <c r="L2412" s="290">
        <f t="shared" si="381"/>
        <v>2</v>
      </c>
      <c r="M2412" s="287">
        <f t="shared" si="377"/>
        <v>6</v>
      </c>
      <c r="N2412" s="287" t="str">
        <f t="shared" si="382"/>
        <v xml:space="preserve">Рис отварной </v>
      </c>
    </row>
    <row r="2413" spans="1:14" ht="11.5" hidden="1" customHeight="1" x14ac:dyDescent="0.35">
      <c r="A2413" s="234" t="s">
        <v>268</v>
      </c>
      <c r="B2413" s="280">
        <v>0.44</v>
      </c>
      <c r="C2413" s="279"/>
      <c r="D2413" s="280">
        <v>28.88</v>
      </c>
      <c r="E2413" s="240">
        <v>119</v>
      </c>
      <c r="F2413" s="235" t="s">
        <v>172</v>
      </c>
      <c r="G2413" s="357">
        <v>200</v>
      </c>
      <c r="H2413" s="22">
        <v>14</v>
      </c>
      <c r="J2413" s="23">
        <f>H2413*J2427/H2427</f>
        <v>14.560427933223606</v>
      </c>
      <c r="L2413" s="290">
        <f t="shared" si="381"/>
        <v>2</v>
      </c>
      <c r="M2413" s="287">
        <f t="shared" si="377"/>
        <v>6</v>
      </c>
      <c r="N2413" s="287" t="str">
        <f t="shared" si="382"/>
        <v>Компот из сухофруктов</v>
      </c>
    </row>
    <row r="2414" spans="1:14" ht="11.5" hidden="1" customHeight="1" x14ac:dyDescent="0.35">
      <c r="A2414" s="180" t="s">
        <v>235</v>
      </c>
      <c r="B2414" s="181">
        <v>3.95</v>
      </c>
      <c r="C2414" s="181">
        <v>0.5</v>
      </c>
      <c r="D2414" s="181">
        <v>24.15</v>
      </c>
      <c r="E2414" s="182">
        <v>118</v>
      </c>
      <c r="F2414" s="254" t="s">
        <v>148</v>
      </c>
      <c r="G2414" s="206">
        <v>50</v>
      </c>
      <c r="H2414" s="22">
        <v>3</v>
      </c>
      <c r="J2414" s="23">
        <f>H2414*J2427/H2427</f>
        <v>3.1200916999764869</v>
      </c>
      <c r="L2414" s="290">
        <f t="shared" si="381"/>
        <v>2</v>
      </c>
      <c r="M2414" s="287">
        <f t="shared" si="377"/>
        <v>6</v>
      </c>
      <c r="N2414" s="287" t="str">
        <f t="shared" si="382"/>
        <v>Батон витаминизированный</v>
      </c>
    </row>
    <row r="2415" spans="1:14" ht="11.5" hidden="1" customHeight="1" x14ac:dyDescent="0.35">
      <c r="A2415" s="185" t="s">
        <v>235</v>
      </c>
      <c r="B2415" s="285">
        <v>1.65</v>
      </c>
      <c r="C2415" s="285">
        <v>0.3</v>
      </c>
      <c r="D2415" s="285">
        <v>8.35</v>
      </c>
      <c r="E2415" s="191">
        <v>44</v>
      </c>
      <c r="F2415" s="173" t="s">
        <v>236</v>
      </c>
      <c r="G2415" s="337">
        <v>25</v>
      </c>
      <c r="H2415" s="22">
        <v>1.5</v>
      </c>
      <c r="J2415" s="23">
        <f>H2415*J2427/H2427</f>
        <v>1.5600458499882435</v>
      </c>
      <c r="L2415" s="290">
        <f t="shared" si="381"/>
        <v>2</v>
      </c>
      <c r="M2415" s="287">
        <f t="shared" si="377"/>
        <v>6</v>
      </c>
      <c r="N2415" s="287" t="str">
        <f t="shared" si="382"/>
        <v xml:space="preserve">Хлеб ржаной </v>
      </c>
    </row>
    <row r="2416" spans="1:14" s="1" customFormat="1" ht="11.5" hidden="1" customHeight="1" x14ac:dyDescent="0.35">
      <c r="A2416" s="19"/>
      <c r="B2416" s="18"/>
      <c r="C2416" s="18"/>
      <c r="D2416" s="18"/>
      <c r="E2416" s="17"/>
      <c r="F2416" s="20"/>
      <c r="G2416" s="149"/>
      <c r="H2416" s="22"/>
      <c r="J2416" s="23">
        <f>H2416*J2427/H2427</f>
        <v>0</v>
      </c>
      <c r="L2416" s="41">
        <f t="shared" si="381"/>
        <v>2</v>
      </c>
      <c r="M2416" s="39">
        <f t="shared" si="377"/>
        <v>6</v>
      </c>
      <c r="N2416" s="39">
        <f t="shared" si="382"/>
        <v>0</v>
      </c>
    </row>
    <row r="2417" spans="1:14" s="1" customFormat="1" ht="11.5" hidden="1" customHeight="1" x14ac:dyDescent="0.35">
      <c r="A2417" s="19"/>
      <c r="B2417" s="25"/>
      <c r="C2417" s="25"/>
      <c r="D2417" s="25"/>
      <c r="E2417" s="26"/>
      <c r="F2417" s="27"/>
      <c r="G2417" s="142"/>
      <c r="H2417" s="22"/>
      <c r="J2417" s="23">
        <f>H2417*J2427/H2427</f>
        <v>0</v>
      </c>
      <c r="L2417" s="41">
        <f t="shared" si="381"/>
        <v>2</v>
      </c>
      <c r="M2417" s="39">
        <f t="shared" si="377"/>
        <v>6</v>
      </c>
      <c r="N2417" s="39">
        <f t="shared" si="382"/>
        <v>0</v>
      </c>
    </row>
    <row r="2418" spans="1:14" s="1" customFormat="1" ht="11.5" hidden="1" customHeight="1" x14ac:dyDescent="0.35">
      <c r="A2418" s="17"/>
      <c r="B2418" s="18"/>
      <c r="C2418" s="18"/>
      <c r="D2418" s="18"/>
      <c r="E2418" s="17"/>
      <c r="F2418" s="20"/>
      <c r="G2418" s="149"/>
      <c r="H2418" s="22"/>
      <c r="J2418" s="23">
        <f>H2418*J2427/H2427</f>
        <v>0</v>
      </c>
      <c r="L2418" s="41">
        <f t="shared" si="381"/>
        <v>2</v>
      </c>
      <c r="M2418" s="39">
        <f t="shared" si="377"/>
        <v>6</v>
      </c>
      <c r="N2418" s="39">
        <f t="shared" si="382"/>
        <v>0</v>
      </c>
    </row>
    <row r="2419" spans="1:14" s="1" customFormat="1" ht="11.5" hidden="1" customHeight="1" x14ac:dyDescent="0.35">
      <c r="A2419" s="17"/>
      <c r="B2419" s="18"/>
      <c r="C2419" s="18"/>
      <c r="D2419" s="18"/>
      <c r="E2419" s="17"/>
      <c r="F2419" s="20"/>
      <c r="G2419" s="150"/>
      <c r="H2419" s="22"/>
      <c r="J2419" s="23">
        <f>H2419*J2427/H2427</f>
        <v>0</v>
      </c>
      <c r="L2419" s="41">
        <f t="shared" si="381"/>
        <v>2</v>
      </c>
      <c r="M2419" s="39">
        <f t="shared" si="377"/>
        <v>6</v>
      </c>
      <c r="N2419" s="39">
        <f t="shared" si="382"/>
        <v>0</v>
      </c>
    </row>
    <row r="2420" spans="1:14" s="1" customFormat="1" ht="11.5" hidden="1" customHeight="1" x14ac:dyDescent="0.35">
      <c r="A2420" s="17"/>
      <c r="B2420" s="18"/>
      <c r="C2420" s="18"/>
      <c r="D2420" s="18"/>
      <c r="E2420" s="17"/>
      <c r="F2420" s="20"/>
      <c r="G2420" s="150"/>
      <c r="H2420" s="22"/>
      <c r="J2420" s="23">
        <f>H2420*J2427/H2427</f>
        <v>0</v>
      </c>
      <c r="L2420" s="41">
        <f t="shared" si="381"/>
        <v>2</v>
      </c>
      <c r="M2420" s="39">
        <f t="shared" si="377"/>
        <v>6</v>
      </c>
      <c r="N2420" s="39">
        <f t="shared" si="382"/>
        <v>0</v>
      </c>
    </row>
    <row r="2421" spans="1:14" s="1" customFormat="1" ht="11.5" hidden="1" customHeight="1" x14ac:dyDescent="0.35">
      <c r="A2421" s="19"/>
      <c r="B2421" s="18"/>
      <c r="C2421" s="18"/>
      <c r="D2421" s="18"/>
      <c r="E2421" s="17"/>
      <c r="F2421" s="20"/>
      <c r="G2421" s="21"/>
      <c r="H2421" s="22"/>
      <c r="J2421" s="23">
        <f>H2421*J2427/H2427</f>
        <v>0</v>
      </c>
      <c r="L2421" s="41">
        <f t="shared" si="381"/>
        <v>2</v>
      </c>
      <c r="M2421" s="39">
        <f t="shared" si="377"/>
        <v>6</v>
      </c>
      <c r="N2421" s="39">
        <f t="shared" si="382"/>
        <v>0</v>
      </c>
    </row>
    <row r="2422" spans="1:14" s="1" customFormat="1" ht="11.5" hidden="1" customHeight="1" x14ac:dyDescent="0.25">
      <c r="A2422" s="17"/>
      <c r="B2422" s="18"/>
      <c r="C2422" s="18"/>
      <c r="D2422" s="18"/>
      <c r="E2422" s="17"/>
      <c r="F2422" s="28"/>
      <c r="G2422" s="21"/>
      <c r="H2422" s="22"/>
      <c r="J2422" s="23">
        <f>H2422*J2427/H2427</f>
        <v>0</v>
      </c>
      <c r="L2422" s="41">
        <f t="shared" si="381"/>
        <v>2</v>
      </c>
      <c r="M2422" s="39">
        <f t="shared" si="377"/>
        <v>6</v>
      </c>
      <c r="N2422" s="39">
        <f t="shared" si="382"/>
        <v>0</v>
      </c>
    </row>
    <row r="2423" spans="1:14" s="1" customFormat="1" ht="11.5" hidden="1" customHeight="1" x14ac:dyDescent="0.35">
      <c r="A2423" s="19"/>
      <c r="B2423" s="18"/>
      <c r="C2423" s="18"/>
      <c r="D2423" s="18"/>
      <c r="E2423" s="17"/>
      <c r="F2423" s="20"/>
      <c r="G2423" s="21"/>
      <c r="H2423" s="22"/>
      <c r="J2423" s="23">
        <f>H2423*J2427/H2427</f>
        <v>0</v>
      </c>
      <c r="L2423" s="41">
        <f t="shared" si="381"/>
        <v>2</v>
      </c>
      <c r="M2423" s="39">
        <f t="shared" si="377"/>
        <v>6</v>
      </c>
      <c r="N2423" s="39">
        <f t="shared" si="382"/>
        <v>0</v>
      </c>
    </row>
    <row r="2424" spans="1:14" s="1" customFormat="1" ht="11.5" hidden="1" customHeight="1" x14ac:dyDescent="0.25">
      <c r="A2424" s="17"/>
      <c r="B2424" s="18"/>
      <c r="C2424" s="18"/>
      <c r="D2424" s="18"/>
      <c r="E2424" s="17"/>
      <c r="F2424" s="28"/>
      <c r="G2424" s="21"/>
      <c r="H2424" s="22"/>
      <c r="J2424" s="23">
        <f>H2424*J2427/H2427</f>
        <v>0</v>
      </c>
      <c r="L2424" s="41">
        <f t="shared" si="381"/>
        <v>2</v>
      </c>
      <c r="M2424" s="39">
        <f t="shared" si="377"/>
        <v>6</v>
      </c>
      <c r="N2424" s="39">
        <f t="shared" si="382"/>
        <v>0</v>
      </c>
    </row>
    <row r="2425" spans="1:14" s="1" customFormat="1" ht="11.5" hidden="1" customHeight="1" x14ac:dyDescent="0.35">
      <c r="A2425" s="19"/>
      <c r="B2425" s="18"/>
      <c r="C2425" s="18"/>
      <c r="D2425" s="18"/>
      <c r="E2425" s="17"/>
      <c r="F2425" s="20"/>
      <c r="G2425" s="21"/>
      <c r="H2425" s="22"/>
      <c r="J2425" s="23">
        <f>H2425*J2427/H2427</f>
        <v>0</v>
      </c>
      <c r="L2425" s="41">
        <f t="shared" si="381"/>
        <v>2</v>
      </c>
      <c r="M2425" s="39">
        <f t="shared" si="377"/>
        <v>6</v>
      </c>
      <c r="N2425" s="39">
        <f t="shared" si="382"/>
        <v>0</v>
      </c>
    </row>
    <row r="2426" spans="1:14" s="1" customFormat="1" ht="11.5" hidden="1" customHeight="1" x14ac:dyDescent="0.35">
      <c r="A2426" s="19"/>
      <c r="B2426" s="18"/>
      <c r="C2426" s="18"/>
      <c r="D2426" s="18"/>
      <c r="E2426" s="17"/>
      <c r="F2426" s="20"/>
      <c r="G2426" s="21"/>
      <c r="H2426" s="22"/>
      <c r="J2426" s="23">
        <f>H2426*J2427/H2427</f>
        <v>0</v>
      </c>
      <c r="L2426" s="41">
        <f t="shared" si="381"/>
        <v>2</v>
      </c>
      <c r="M2426" s="39">
        <f t="shared" si="377"/>
        <v>6</v>
      </c>
      <c r="N2426" s="39">
        <f t="shared" si="382"/>
        <v>0</v>
      </c>
    </row>
    <row r="2427" spans="1:14" ht="11.5" hidden="1" customHeight="1" x14ac:dyDescent="0.35">
      <c r="A2427" s="291"/>
      <c r="B2427" s="292">
        <f>SUBTOTAL(9,B2409:B2426)</f>
        <v>0</v>
      </c>
      <c r="C2427" s="292">
        <f t="shared" ref="C2427:E2427" si="383">SUBTOTAL(9,C2409:C2426)</f>
        <v>0</v>
      </c>
      <c r="D2427" s="292">
        <f t="shared" si="383"/>
        <v>0</v>
      </c>
      <c r="E2427" s="293">
        <f t="shared" si="383"/>
        <v>0</v>
      </c>
      <c r="F2427" s="294" t="s">
        <v>18</v>
      </c>
      <c r="G2427" s="382"/>
      <c r="H2427" s="296">
        <f>SUM(H2409:H2426)</f>
        <v>170.12</v>
      </c>
      <c r="J2427" s="32">
        <f>D2406</f>
        <v>176.93</v>
      </c>
      <c r="L2427" s="290">
        <f t="shared" si="381"/>
        <v>2</v>
      </c>
      <c r="M2427" s="287">
        <f t="shared" si="377"/>
        <v>6</v>
      </c>
      <c r="N2427" s="287">
        <v>1</v>
      </c>
    </row>
    <row r="2428" spans="1:14" ht="11.5" hidden="1" customHeight="1" x14ac:dyDescent="0.35">
      <c r="A2428" s="297"/>
      <c r="B2428" s="298"/>
      <c r="C2428" s="298"/>
      <c r="D2428" s="298"/>
      <c r="E2428" s="299"/>
      <c r="F2428" s="300"/>
      <c r="G2428" s="301"/>
      <c r="H2428" s="302"/>
      <c r="J2428" s="38"/>
      <c r="L2428" s="290">
        <f t="shared" si="381"/>
        <v>2</v>
      </c>
      <c r="M2428" s="287">
        <f t="shared" si="377"/>
        <v>6</v>
      </c>
      <c r="N2428" s="287">
        <v>1</v>
      </c>
    </row>
    <row r="2429" spans="1:14" ht="21" hidden="1" x14ac:dyDescent="0.35">
      <c r="A2429" s="275"/>
      <c r="B2429" s="275"/>
      <c r="C2429" s="275"/>
      <c r="D2429" s="443">
        <f>х!H$5</f>
        <v>259</v>
      </c>
      <c r="E2429" s="444"/>
      <c r="F2429" s="445" t="str">
        <f>х!I$5</f>
        <v>ДОВЗ (1-4)</v>
      </c>
      <c r="G2429" s="446"/>
      <c r="H2429" s="446"/>
      <c r="I2429" s="270"/>
      <c r="J2429" s="13"/>
      <c r="K2429" s="13"/>
      <c r="L2429" s="289">
        <f>L2406+1</f>
        <v>3</v>
      </c>
      <c r="M2429" s="287">
        <f t="shared" si="377"/>
        <v>6</v>
      </c>
      <c r="N2429" s="287">
        <v>1</v>
      </c>
    </row>
    <row r="2430" spans="1:14" ht="11.5" hidden="1" customHeight="1" x14ac:dyDescent="0.35">
      <c r="A2430" s="437" t="s">
        <v>3</v>
      </c>
      <c r="B2430" s="438" t="s">
        <v>4</v>
      </c>
      <c r="C2430" s="438"/>
      <c r="D2430" s="438"/>
      <c r="E2430" s="439" t="s">
        <v>5</v>
      </c>
      <c r="F2430" s="440" t="s">
        <v>6</v>
      </c>
      <c r="G2430" s="441" t="s">
        <v>7</v>
      </c>
      <c r="H2430" s="442" t="s">
        <v>8</v>
      </c>
      <c r="L2430" s="290">
        <f>L2429</f>
        <v>3</v>
      </c>
      <c r="M2430" s="287">
        <f t="shared" si="377"/>
        <v>6</v>
      </c>
      <c r="N2430" s="287">
        <v>1</v>
      </c>
    </row>
    <row r="2431" spans="1:14" ht="11.5" hidden="1" customHeight="1" x14ac:dyDescent="0.35">
      <c r="A2431" s="437"/>
      <c r="B2431" s="277" t="s">
        <v>9</v>
      </c>
      <c r="C2431" s="278" t="s">
        <v>10</v>
      </c>
      <c r="D2431" s="278" t="s">
        <v>11</v>
      </c>
      <c r="E2431" s="439"/>
      <c r="F2431" s="440"/>
      <c r="G2431" s="441"/>
      <c r="H2431" s="442"/>
      <c r="L2431" s="290">
        <f t="shared" ref="L2431:L2451" si="384">L2430</f>
        <v>3</v>
      </c>
      <c r="M2431" s="287">
        <f t="shared" si="377"/>
        <v>6</v>
      </c>
      <c r="N2431" s="287">
        <v>1</v>
      </c>
    </row>
    <row r="2432" spans="1:14" ht="11.5" hidden="1" customHeight="1" x14ac:dyDescent="0.35">
      <c r="A2432" s="234" t="s">
        <v>254</v>
      </c>
      <c r="B2432" s="280">
        <v>6.35</v>
      </c>
      <c r="C2432" s="280">
        <v>5.75</v>
      </c>
      <c r="D2432" s="280">
        <v>0.35</v>
      </c>
      <c r="E2432" s="240">
        <v>79</v>
      </c>
      <c r="F2432" s="235" t="s">
        <v>255</v>
      </c>
      <c r="G2432" s="357">
        <v>50</v>
      </c>
      <c r="H2432" s="22">
        <v>21</v>
      </c>
      <c r="J2432" s="23">
        <f>H2432*J2450/H2450</f>
        <v>21.840742079267557</v>
      </c>
      <c r="L2432" s="290">
        <f t="shared" si="384"/>
        <v>3</v>
      </c>
      <c r="M2432" s="287">
        <f t="shared" si="377"/>
        <v>6</v>
      </c>
      <c r="N2432" s="287" t="str">
        <f>F2432</f>
        <v>Яйцо вареное 1шт.</v>
      </c>
    </row>
    <row r="2433" spans="1:14" ht="11.5" hidden="1" customHeight="1" x14ac:dyDescent="0.35">
      <c r="A2433" s="228" t="s">
        <v>270</v>
      </c>
      <c r="B2433" s="225">
        <v>8.6999999999999993</v>
      </c>
      <c r="C2433" s="225">
        <v>13.1</v>
      </c>
      <c r="D2433" s="225">
        <v>44.02</v>
      </c>
      <c r="E2433" s="240">
        <v>330</v>
      </c>
      <c r="F2433" s="367" t="s">
        <v>297</v>
      </c>
      <c r="G2433" s="368">
        <v>210</v>
      </c>
      <c r="H2433" s="22">
        <v>59.76</v>
      </c>
      <c r="J2433" s="23">
        <f>H2433*J2450/H2450</f>
        <v>62.152511745572824</v>
      </c>
      <c r="L2433" s="290">
        <f t="shared" si="384"/>
        <v>3</v>
      </c>
      <c r="M2433" s="287">
        <f t="shared" si="377"/>
        <v>6</v>
      </c>
      <c r="N2433" s="287" t="str">
        <f t="shared" ref="N2433:N2449" si="385">F2433</f>
        <v>Каша молочная пшенная с маслом сливочным 200/10</v>
      </c>
    </row>
    <row r="2434" spans="1:14" ht="11.5" hidden="1" customHeight="1" x14ac:dyDescent="0.35">
      <c r="A2434" s="54" t="s">
        <v>413</v>
      </c>
      <c r="B2434" s="51">
        <v>0.3</v>
      </c>
      <c r="C2434" s="54"/>
      <c r="D2434" s="51">
        <v>6.9</v>
      </c>
      <c r="E2434" s="50">
        <v>29</v>
      </c>
      <c r="F2434" s="268" t="s">
        <v>414</v>
      </c>
      <c r="G2434" s="357">
        <v>200</v>
      </c>
      <c r="H2434" s="22">
        <v>20</v>
      </c>
      <c r="J2434" s="23">
        <f>H2434*J2450/H2450</f>
        <v>20.80070674215958</v>
      </c>
      <c r="L2434" s="290">
        <f t="shared" si="384"/>
        <v>3</v>
      </c>
      <c r="M2434" s="287">
        <f t="shared" si="377"/>
        <v>6</v>
      </c>
      <c r="N2434" s="287" t="str">
        <f t="shared" si="385"/>
        <v>Чай с клюквой и сахаром 200 (СОШ_2022)</v>
      </c>
    </row>
    <row r="2435" spans="1:14" ht="11.5" hidden="1" customHeight="1" x14ac:dyDescent="0.35">
      <c r="A2435" s="185" t="s">
        <v>235</v>
      </c>
      <c r="B2435" s="285">
        <v>3.95</v>
      </c>
      <c r="C2435" s="285">
        <v>0.5</v>
      </c>
      <c r="D2435" s="285">
        <v>24.15</v>
      </c>
      <c r="E2435" s="191">
        <v>118</v>
      </c>
      <c r="F2435" s="173" t="s">
        <v>148</v>
      </c>
      <c r="G2435" s="337">
        <v>50</v>
      </c>
      <c r="H2435" s="281">
        <v>3</v>
      </c>
      <c r="J2435" s="23">
        <f>H2435*J2450/H2450</f>
        <v>3.1201060113239367</v>
      </c>
      <c r="L2435" s="290">
        <f t="shared" si="384"/>
        <v>3</v>
      </c>
      <c r="M2435" s="287">
        <f t="shared" si="377"/>
        <v>6</v>
      </c>
      <c r="N2435" s="287" t="str">
        <f t="shared" si="385"/>
        <v>Батон витаминизированный</v>
      </c>
    </row>
    <row r="2436" spans="1:14" s="1" customFormat="1" ht="11.5" hidden="1" customHeight="1" x14ac:dyDescent="0.35">
      <c r="A2436" s="180"/>
      <c r="B2436" s="181"/>
      <c r="C2436" s="181"/>
      <c r="D2436" s="181"/>
      <c r="E2436" s="182"/>
      <c r="F2436" s="177"/>
      <c r="G2436" s="206"/>
      <c r="H2436" s="22"/>
      <c r="J2436" s="23">
        <f>H2436*J2450/H2450</f>
        <v>0</v>
      </c>
      <c r="L2436" s="41">
        <f t="shared" si="384"/>
        <v>3</v>
      </c>
      <c r="M2436" s="39">
        <f t="shared" si="377"/>
        <v>6</v>
      </c>
      <c r="N2436" s="39">
        <f t="shared" si="385"/>
        <v>0</v>
      </c>
    </row>
    <row r="2437" spans="1:14" ht="11.5" hidden="1" customHeight="1" x14ac:dyDescent="0.35">
      <c r="A2437" s="54"/>
      <c r="B2437" s="65">
        <f>SUM(B2432:B2436)</f>
        <v>19.3</v>
      </c>
      <c r="C2437" s="65">
        <f>SUM(C2432:C2436)</f>
        <v>19.350000000000001</v>
      </c>
      <c r="D2437" s="65">
        <f>SUM(D2432:D2436)</f>
        <v>75.42</v>
      </c>
      <c r="E2437" s="66">
        <f>SUM(E2432:E2436)</f>
        <v>556</v>
      </c>
      <c r="F2437" s="264" t="s">
        <v>18</v>
      </c>
      <c r="G2437" s="67"/>
      <c r="H2437" s="331"/>
      <c r="J2437" s="23">
        <f>H2437*J2450/H2450</f>
        <v>0</v>
      </c>
      <c r="L2437" s="290">
        <f t="shared" si="384"/>
        <v>3</v>
      </c>
      <c r="M2437" s="287">
        <f t="shared" si="377"/>
        <v>6</v>
      </c>
      <c r="N2437" s="287" t="str">
        <f t="shared" si="385"/>
        <v>Итого</v>
      </c>
    </row>
    <row r="2438" spans="1:14" ht="11.5" hidden="1" customHeight="1" x14ac:dyDescent="0.35">
      <c r="A2438" s="234" t="s">
        <v>282</v>
      </c>
      <c r="B2438" s="282">
        <v>1.63</v>
      </c>
      <c r="C2438" s="282">
        <v>4.84</v>
      </c>
      <c r="D2438" s="282">
        <v>8.94</v>
      </c>
      <c r="E2438" s="238">
        <v>86</v>
      </c>
      <c r="F2438" s="229" t="s">
        <v>283</v>
      </c>
      <c r="G2438" s="337">
        <v>60</v>
      </c>
      <c r="H2438" s="22">
        <v>15</v>
      </c>
      <c r="J2438" s="23">
        <f>H2438*J2450/H2450</f>
        <v>15.600530056619684</v>
      </c>
      <c r="L2438" s="290">
        <f t="shared" si="384"/>
        <v>3</v>
      </c>
      <c r="M2438" s="287">
        <f t="shared" si="377"/>
        <v>6</v>
      </c>
      <c r="N2438" s="287" t="str">
        <f t="shared" si="385"/>
        <v xml:space="preserve">Икра свекольная </v>
      </c>
    </row>
    <row r="2439" spans="1:14" ht="11.5" hidden="1" customHeight="1" x14ac:dyDescent="0.35">
      <c r="A2439" s="234" t="s">
        <v>299</v>
      </c>
      <c r="B2439" s="282">
        <v>2.25</v>
      </c>
      <c r="C2439" s="282">
        <v>2.33</v>
      </c>
      <c r="D2439" s="282">
        <v>16.66</v>
      </c>
      <c r="E2439" s="238">
        <v>97</v>
      </c>
      <c r="F2439" s="229" t="s">
        <v>300</v>
      </c>
      <c r="G2439" s="337">
        <v>200</v>
      </c>
      <c r="H2439" s="22">
        <v>20</v>
      </c>
      <c r="J2439" s="23">
        <f>H2439*J2450/H2450</f>
        <v>20.80070674215958</v>
      </c>
      <c r="L2439" s="290">
        <f t="shared" si="384"/>
        <v>3</v>
      </c>
      <c r="M2439" s="287">
        <f t="shared" si="377"/>
        <v>6</v>
      </c>
      <c r="N2439" s="287" t="str">
        <f t="shared" si="385"/>
        <v xml:space="preserve">Суп картофельный с макаронными изделиями </v>
      </c>
    </row>
    <row r="2440" spans="1:14" ht="11.5" hidden="1" customHeight="1" x14ac:dyDescent="0.35">
      <c r="A2440" s="234" t="s">
        <v>231</v>
      </c>
      <c r="B2440" s="343">
        <v>8.65</v>
      </c>
      <c r="C2440" s="343">
        <v>11.82</v>
      </c>
      <c r="D2440" s="343">
        <v>8.17</v>
      </c>
      <c r="E2440" s="344">
        <v>173</v>
      </c>
      <c r="F2440" s="174" t="s">
        <v>12</v>
      </c>
      <c r="G2440" s="362">
        <v>90</v>
      </c>
      <c r="H2440" s="22">
        <v>71.77000000000001</v>
      </c>
      <c r="J2440" s="23">
        <f>H2440*J2450/H2450</f>
        <v>74.643336144239669</v>
      </c>
      <c r="L2440" s="290">
        <f t="shared" si="384"/>
        <v>3</v>
      </c>
      <c r="M2440" s="287">
        <f t="shared" si="377"/>
        <v>6</v>
      </c>
      <c r="N2440" s="287" t="str">
        <f t="shared" si="385"/>
        <v>Котлеты домашние с соусом сметанно-томатным 60/30 (СОШ_2018)</v>
      </c>
    </row>
    <row r="2441" spans="1:14" ht="11.5" hidden="1" customHeight="1" x14ac:dyDescent="0.35">
      <c r="A2441" s="234" t="s">
        <v>302</v>
      </c>
      <c r="B2441" s="282">
        <v>3.81</v>
      </c>
      <c r="C2441" s="282">
        <v>6.11</v>
      </c>
      <c r="D2441" s="282">
        <v>40.01</v>
      </c>
      <c r="E2441" s="238">
        <v>230</v>
      </c>
      <c r="F2441" s="229" t="s">
        <v>303</v>
      </c>
      <c r="G2441" s="337">
        <v>150</v>
      </c>
      <c r="H2441" s="22">
        <v>20</v>
      </c>
      <c r="J2441" s="23">
        <f>H2441*J2450/H2450</f>
        <v>20.80070674215958</v>
      </c>
      <c r="L2441" s="290">
        <f t="shared" si="384"/>
        <v>3</v>
      </c>
      <c r="M2441" s="287">
        <f t="shared" si="377"/>
        <v>6</v>
      </c>
      <c r="N2441" s="287" t="str">
        <f t="shared" si="385"/>
        <v xml:space="preserve">Рис отварной </v>
      </c>
    </row>
    <row r="2442" spans="1:14" ht="11.5" hidden="1" customHeight="1" x14ac:dyDescent="0.35">
      <c r="A2442" s="234" t="s">
        <v>268</v>
      </c>
      <c r="B2442" s="280">
        <v>0.44</v>
      </c>
      <c r="C2442" s="279"/>
      <c r="D2442" s="280">
        <v>28.88</v>
      </c>
      <c r="E2442" s="240">
        <v>119</v>
      </c>
      <c r="F2442" s="235" t="s">
        <v>172</v>
      </c>
      <c r="G2442" s="357">
        <v>200</v>
      </c>
      <c r="H2442" s="22">
        <v>14</v>
      </c>
      <c r="J2442" s="23">
        <f>H2442*J2450/H2450</f>
        <v>14.560494719511706</v>
      </c>
      <c r="L2442" s="290">
        <f t="shared" si="384"/>
        <v>3</v>
      </c>
      <c r="M2442" s="287">
        <f t="shared" si="377"/>
        <v>6</v>
      </c>
      <c r="N2442" s="287" t="str">
        <f t="shared" si="385"/>
        <v>Компот из сухофруктов</v>
      </c>
    </row>
    <row r="2443" spans="1:14" ht="11.5" hidden="1" customHeight="1" x14ac:dyDescent="0.35">
      <c r="A2443" s="180" t="s">
        <v>235</v>
      </c>
      <c r="B2443" s="181">
        <v>3.95</v>
      </c>
      <c r="C2443" s="181">
        <v>0.5</v>
      </c>
      <c r="D2443" s="181">
        <v>24.15</v>
      </c>
      <c r="E2443" s="182">
        <v>118</v>
      </c>
      <c r="F2443" s="254" t="s">
        <v>148</v>
      </c>
      <c r="G2443" s="206">
        <v>50</v>
      </c>
      <c r="H2443" s="22">
        <v>3</v>
      </c>
      <c r="J2443" s="23">
        <f>H2443*J2450/H2450</f>
        <v>3.1201060113239367</v>
      </c>
      <c r="L2443" s="290">
        <f t="shared" si="384"/>
        <v>3</v>
      </c>
      <c r="M2443" s="287">
        <f t="shared" si="377"/>
        <v>6</v>
      </c>
      <c r="N2443" s="287" t="str">
        <f t="shared" si="385"/>
        <v>Батон витаминизированный</v>
      </c>
    </row>
    <row r="2444" spans="1:14" ht="11.5" hidden="1" customHeight="1" x14ac:dyDescent="0.35">
      <c r="A2444" s="185" t="s">
        <v>235</v>
      </c>
      <c r="B2444" s="285">
        <v>1.65</v>
      </c>
      <c r="C2444" s="285">
        <v>0.3</v>
      </c>
      <c r="D2444" s="285">
        <v>8.35</v>
      </c>
      <c r="E2444" s="191">
        <v>44</v>
      </c>
      <c r="F2444" s="173" t="s">
        <v>236</v>
      </c>
      <c r="G2444" s="337">
        <v>25</v>
      </c>
      <c r="H2444" s="22">
        <v>1.5</v>
      </c>
      <c r="J2444" s="23">
        <f>H2444*J2450/H2450</f>
        <v>1.5600530056619684</v>
      </c>
      <c r="L2444" s="290">
        <f t="shared" si="384"/>
        <v>3</v>
      </c>
      <c r="M2444" s="287">
        <f t="shared" si="377"/>
        <v>6</v>
      </c>
      <c r="N2444" s="287" t="str">
        <f t="shared" si="385"/>
        <v xml:space="preserve">Хлеб ржаной </v>
      </c>
    </row>
    <row r="2445" spans="1:14" s="1" customFormat="1" ht="11.5" hidden="1" customHeight="1" x14ac:dyDescent="0.25">
      <c r="A2445" s="17"/>
      <c r="B2445" s="18"/>
      <c r="C2445" s="18"/>
      <c r="D2445" s="18"/>
      <c r="E2445" s="17"/>
      <c r="F2445" s="28"/>
      <c r="G2445" s="149"/>
      <c r="H2445" s="22"/>
      <c r="J2445" s="23">
        <f>H2445*J2450/H2450</f>
        <v>0</v>
      </c>
      <c r="L2445" s="41">
        <f t="shared" si="384"/>
        <v>3</v>
      </c>
      <c r="M2445" s="39">
        <f t="shared" si="377"/>
        <v>6</v>
      </c>
      <c r="N2445" s="39">
        <f t="shared" si="385"/>
        <v>0</v>
      </c>
    </row>
    <row r="2446" spans="1:14" s="1" customFormat="1" ht="11.5" hidden="1" customHeight="1" x14ac:dyDescent="0.35">
      <c r="A2446" s="19"/>
      <c r="B2446" s="18"/>
      <c r="C2446" s="18"/>
      <c r="D2446" s="18"/>
      <c r="E2446" s="17"/>
      <c r="F2446" s="20"/>
      <c r="G2446" s="149"/>
      <c r="H2446" s="22"/>
      <c r="J2446" s="23">
        <f>H2446*J2450/H2450</f>
        <v>0</v>
      </c>
      <c r="L2446" s="41">
        <f t="shared" si="384"/>
        <v>3</v>
      </c>
      <c r="M2446" s="39">
        <f t="shared" si="377"/>
        <v>6</v>
      </c>
      <c r="N2446" s="39">
        <f t="shared" si="385"/>
        <v>0</v>
      </c>
    </row>
    <row r="2447" spans="1:14" s="1" customFormat="1" ht="11.5" hidden="1" customHeight="1" x14ac:dyDescent="0.25">
      <c r="A2447" s="17"/>
      <c r="B2447" s="18"/>
      <c r="C2447" s="18"/>
      <c r="D2447" s="18"/>
      <c r="E2447" s="17"/>
      <c r="F2447" s="28"/>
      <c r="G2447" s="21"/>
      <c r="H2447" s="22"/>
      <c r="J2447" s="23">
        <f>H2447*J2450/H2450</f>
        <v>0</v>
      </c>
      <c r="L2447" s="41">
        <f t="shared" si="384"/>
        <v>3</v>
      </c>
      <c r="M2447" s="39">
        <f t="shared" si="377"/>
        <v>6</v>
      </c>
      <c r="N2447" s="39">
        <f t="shared" si="385"/>
        <v>0</v>
      </c>
    </row>
    <row r="2448" spans="1:14" s="1" customFormat="1" ht="11.5" hidden="1" customHeight="1" x14ac:dyDescent="0.35">
      <c r="A2448" s="19"/>
      <c r="B2448" s="18"/>
      <c r="C2448" s="18"/>
      <c r="D2448" s="18"/>
      <c r="E2448" s="17"/>
      <c r="F2448" s="20"/>
      <c r="G2448" s="21"/>
      <c r="H2448" s="22"/>
      <c r="J2448" s="23">
        <f>H2448*J2450/H2450</f>
        <v>0</v>
      </c>
      <c r="L2448" s="41">
        <f t="shared" si="384"/>
        <v>3</v>
      </c>
      <c r="M2448" s="39">
        <f t="shared" ref="M2448:M2511" si="386">M2447</f>
        <v>6</v>
      </c>
      <c r="N2448" s="39">
        <f t="shared" si="385"/>
        <v>0</v>
      </c>
    </row>
    <row r="2449" spans="1:14" s="1" customFormat="1" ht="11.5" hidden="1" customHeight="1" x14ac:dyDescent="0.35">
      <c r="A2449" s="19"/>
      <c r="B2449" s="18"/>
      <c r="C2449" s="18"/>
      <c r="D2449" s="18"/>
      <c r="E2449" s="17"/>
      <c r="F2449" s="20"/>
      <c r="G2449" s="21"/>
      <c r="H2449" s="22"/>
      <c r="J2449" s="23">
        <f>H2449*J2450/H2450</f>
        <v>0</v>
      </c>
      <c r="L2449" s="41">
        <f t="shared" si="384"/>
        <v>3</v>
      </c>
      <c r="M2449" s="39">
        <f t="shared" si="386"/>
        <v>6</v>
      </c>
      <c r="N2449" s="39">
        <f t="shared" si="385"/>
        <v>0</v>
      </c>
    </row>
    <row r="2450" spans="1:14" ht="11.5" hidden="1" customHeight="1" x14ac:dyDescent="0.35">
      <c r="A2450" s="291"/>
      <c r="B2450" s="292">
        <f>SUBTOTAL(9,B2438:B2449)</f>
        <v>0</v>
      </c>
      <c r="C2450" s="292">
        <f t="shared" ref="C2450:E2450" si="387">SUBTOTAL(9,C2438:C2449)</f>
        <v>0</v>
      </c>
      <c r="D2450" s="292">
        <f t="shared" si="387"/>
        <v>0</v>
      </c>
      <c r="E2450" s="293">
        <f t="shared" si="387"/>
        <v>0</v>
      </c>
      <c r="F2450" s="294" t="s">
        <v>18</v>
      </c>
      <c r="G2450" s="382"/>
      <c r="H2450" s="296">
        <f>SUM(H2432:H2449)</f>
        <v>249.03</v>
      </c>
      <c r="J2450" s="32">
        <f>D2429</f>
        <v>259</v>
      </c>
      <c r="L2450" s="290">
        <f t="shared" si="384"/>
        <v>3</v>
      </c>
      <c r="M2450" s="287">
        <f t="shared" si="386"/>
        <v>6</v>
      </c>
      <c r="N2450" s="287">
        <v>1</v>
      </c>
    </row>
    <row r="2451" spans="1:14" ht="11.5" hidden="1" customHeight="1" x14ac:dyDescent="0.35">
      <c r="A2451" s="297"/>
      <c r="B2451" s="298"/>
      <c r="C2451" s="298"/>
      <c r="D2451" s="298"/>
      <c r="E2451" s="299"/>
      <c r="F2451" s="300"/>
      <c r="G2451" s="301"/>
      <c r="H2451" s="302"/>
      <c r="J2451" s="38"/>
      <c r="L2451" s="290">
        <f t="shared" si="384"/>
        <v>3</v>
      </c>
      <c r="M2451" s="287">
        <f t="shared" si="386"/>
        <v>6</v>
      </c>
      <c r="N2451" s="287">
        <v>1</v>
      </c>
    </row>
    <row r="2452" spans="1:14" ht="21" hidden="1" x14ac:dyDescent="0.35">
      <c r="A2452" s="275"/>
      <c r="B2452" s="275"/>
      <c r="C2452" s="275"/>
      <c r="D2452" s="443">
        <f>х!H$6</f>
        <v>303.32</v>
      </c>
      <c r="E2452" s="444"/>
      <c r="F2452" s="445" t="str">
        <f>х!I$6</f>
        <v>ДОВЗ (5-11)</v>
      </c>
      <c r="G2452" s="446"/>
      <c r="H2452" s="446"/>
      <c r="I2452" s="270"/>
      <c r="J2452" s="13"/>
      <c r="K2452" s="13"/>
      <c r="L2452" s="289">
        <f>L2429+1</f>
        <v>4</v>
      </c>
      <c r="M2452" s="287">
        <f t="shared" si="386"/>
        <v>6</v>
      </c>
      <c r="N2452" s="287">
        <v>1</v>
      </c>
    </row>
    <row r="2453" spans="1:14" ht="11.5" hidden="1" customHeight="1" x14ac:dyDescent="0.35">
      <c r="A2453" s="437" t="s">
        <v>3</v>
      </c>
      <c r="B2453" s="438" t="s">
        <v>4</v>
      </c>
      <c r="C2453" s="438"/>
      <c r="D2453" s="438"/>
      <c r="E2453" s="439" t="s">
        <v>5</v>
      </c>
      <c r="F2453" s="440" t="s">
        <v>6</v>
      </c>
      <c r="G2453" s="441" t="s">
        <v>7</v>
      </c>
      <c r="H2453" s="442" t="s">
        <v>8</v>
      </c>
      <c r="L2453" s="290">
        <f>L2452</f>
        <v>4</v>
      </c>
      <c r="M2453" s="287">
        <f t="shared" si="386"/>
        <v>6</v>
      </c>
      <c r="N2453" s="287">
        <v>1</v>
      </c>
    </row>
    <row r="2454" spans="1:14" ht="11.5" hidden="1" customHeight="1" x14ac:dyDescent="0.35">
      <c r="A2454" s="437"/>
      <c r="B2454" s="277" t="s">
        <v>9</v>
      </c>
      <c r="C2454" s="278" t="s">
        <v>10</v>
      </c>
      <c r="D2454" s="278" t="s">
        <v>11</v>
      </c>
      <c r="E2454" s="439"/>
      <c r="F2454" s="440"/>
      <c r="G2454" s="441"/>
      <c r="H2454" s="442"/>
      <c r="L2454" s="290">
        <f t="shared" ref="L2454:L2474" si="388">L2453</f>
        <v>4</v>
      </c>
      <c r="M2454" s="287">
        <f t="shared" si="386"/>
        <v>6</v>
      </c>
      <c r="N2454" s="287">
        <v>1</v>
      </c>
    </row>
    <row r="2455" spans="1:14" ht="11.5" hidden="1" customHeight="1" x14ac:dyDescent="0.35">
      <c r="A2455" s="234" t="s">
        <v>254</v>
      </c>
      <c r="B2455" s="280">
        <v>6.35</v>
      </c>
      <c r="C2455" s="280">
        <v>5.75</v>
      </c>
      <c r="D2455" s="280">
        <v>0.35</v>
      </c>
      <c r="E2455" s="240">
        <v>79</v>
      </c>
      <c r="F2455" s="235" t="s">
        <v>255</v>
      </c>
      <c r="G2455" s="357">
        <v>50</v>
      </c>
      <c r="H2455" s="413">
        <v>21</v>
      </c>
      <c r="J2455" s="23">
        <f>H2455*J2473/H2473</f>
        <v>21.840288016458086</v>
      </c>
      <c r="L2455" s="290">
        <f t="shared" si="388"/>
        <v>4</v>
      </c>
      <c r="M2455" s="287">
        <f t="shared" si="386"/>
        <v>6</v>
      </c>
      <c r="N2455" s="287" t="str">
        <f>F2455</f>
        <v>Яйцо вареное 1шт.</v>
      </c>
    </row>
    <row r="2456" spans="1:14" ht="11.5" hidden="1" customHeight="1" x14ac:dyDescent="0.35">
      <c r="A2456" s="228" t="s">
        <v>270</v>
      </c>
      <c r="B2456" s="225">
        <v>10.86</v>
      </c>
      <c r="C2456" s="225">
        <v>14.31</v>
      </c>
      <c r="D2456" s="225">
        <v>55</v>
      </c>
      <c r="E2456" s="240">
        <v>393</v>
      </c>
      <c r="F2456" s="367" t="s">
        <v>449</v>
      </c>
      <c r="G2456" s="369">
        <v>260</v>
      </c>
      <c r="H2456" s="413">
        <v>77.519999999999982</v>
      </c>
      <c r="J2456" s="23">
        <f>H2456*J2473/H2473</f>
        <v>80.621863192182403</v>
      </c>
      <c r="L2456" s="290">
        <f t="shared" si="388"/>
        <v>4</v>
      </c>
      <c r="M2456" s="287">
        <f t="shared" si="386"/>
        <v>6</v>
      </c>
      <c r="N2456" s="287" t="str">
        <f t="shared" ref="N2456:N2472" si="389">F2456</f>
        <v>Каша молочная пшенная с маслом сливочным 250/10</v>
      </c>
    </row>
    <row r="2457" spans="1:14" ht="11.5" hidden="1" customHeight="1" x14ac:dyDescent="0.35">
      <c r="A2457" s="54" t="s">
        <v>413</v>
      </c>
      <c r="B2457" s="51">
        <v>0.3</v>
      </c>
      <c r="C2457" s="54"/>
      <c r="D2457" s="51">
        <v>6.9</v>
      </c>
      <c r="E2457" s="50">
        <v>29</v>
      </c>
      <c r="F2457" s="268" t="s">
        <v>414</v>
      </c>
      <c r="G2457" s="357">
        <v>200</v>
      </c>
      <c r="H2457" s="413">
        <v>20</v>
      </c>
      <c r="J2457" s="23">
        <f>H2457*J2473/H2473</f>
        <v>20.800274301388651</v>
      </c>
      <c r="L2457" s="290">
        <f t="shared" si="388"/>
        <v>4</v>
      </c>
      <c r="M2457" s="287">
        <f t="shared" si="386"/>
        <v>6</v>
      </c>
      <c r="N2457" s="287" t="str">
        <f t="shared" si="389"/>
        <v>Чай с клюквой и сахаром 200 (СОШ_2022)</v>
      </c>
    </row>
    <row r="2458" spans="1:14" ht="11.5" hidden="1" customHeight="1" x14ac:dyDescent="0.35">
      <c r="A2458" s="185" t="s">
        <v>295</v>
      </c>
      <c r="B2458" s="285">
        <v>3.95</v>
      </c>
      <c r="C2458" s="285">
        <v>0.5</v>
      </c>
      <c r="D2458" s="285">
        <v>24.15</v>
      </c>
      <c r="E2458" s="191">
        <v>118</v>
      </c>
      <c r="F2458" s="173" t="s">
        <v>148</v>
      </c>
      <c r="G2458" s="337">
        <v>50</v>
      </c>
      <c r="H2458" s="281">
        <v>3</v>
      </c>
      <c r="J2458" s="23">
        <f>H2458*J2473/H2473</f>
        <v>3.1200411452082979</v>
      </c>
      <c r="L2458" s="290">
        <f t="shared" si="388"/>
        <v>4</v>
      </c>
      <c r="M2458" s="287">
        <f t="shared" si="386"/>
        <v>6</v>
      </c>
      <c r="N2458" s="287" t="str">
        <f t="shared" si="389"/>
        <v>Батон витаминизированный</v>
      </c>
    </row>
    <row r="2459" spans="1:14" s="1" customFormat="1" ht="11.5" hidden="1" customHeight="1" x14ac:dyDescent="0.35">
      <c r="A2459" s="180" t="s">
        <v>235</v>
      </c>
      <c r="B2459" s="181"/>
      <c r="C2459" s="181"/>
      <c r="D2459" s="181"/>
      <c r="E2459" s="182"/>
      <c r="F2459" s="177"/>
      <c r="G2459" s="206"/>
      <c r="H2459" s="22"/>
      <c r="J2459" s="23">
        <f>H2459*J2473/H2473</f>
        <v>0</v>
      </c>
      <c r="L2459" s="41">
        <f t="shared" si="388"/>
        <v>4</v>
      </c>
      <c r="M2459" s="39">
        <f t="shared" si="386"/>
        <v>6</v>
      </c>
      <c r="N2459" s="39">
        <f t="shared" si="389"/>
        <v>0</v>
      </c>
    </row>
    <row r="2460" spans="1:14" ht="11.5" hidden="1" customHeight="1" x14ac:dyDescent="0.35">
      <c r="A2460" s="54"/>
      <c r="B2460" s="65">
        <f>SUM(B2455:B2459)</f>
        <v>21.46</v>
      </c>
      <c r="C2460" s="65">
        <f>SUM(C2455:C2459)</f>
        <v>20.560000000000002</v>
      </c>
      <c r="D2460" s="65">
        <f>SUM(D2455:D2459)</f>
        <v>86.4</v>
      </c>
      <c r="E2460" s="66">
        <f>SUM(E2455:E2459)</f>
        <v>619</v>
      </c>
      <c r="F2460" s="264" t="s">
        <v>18</v>
      </c>
      <c r="G2460" s="67"/>
      <c r="H2460" s="331"/>
      <c r="J2460" s="23">
        <f>H2460*J2473/H2473</f>
        <v>0</v>
      </c>
      <c r="L2460" s="290">
        <f t="shared" si="388"/>
        <v>4</v>
      </c>
      <c r="M2460" s="287">
        <f t="shared" si="386"/>
        <v>6</v>
      </c>
      <c r="N2460" s="287" t="str">
        <f t="shared" si="389"/>
        <v>Итого</v>
      </c>
    </row>
    <row r="2461" spans="1:14" ht="11.5" hidden="1" customHeight="1" x14ac:dyDescent="0.35">
      <c r="A2461" s="234" t="s">
        <v>282</v>
      </c>
      <c r="B2461" s="282">
        <v>2.72</v>
      </c>
      <c r="C2461" s="282">
        <v>8.07</v>
      </c>
      <c r="D2461" s="282">
        <v>14.91</v>
      </c>
      <c r="E2461" s="238">
        <v>144</v>
      </c>
      <c r="F2461" s="229" t="s">
        <v>283</v>
      </c>
      <c r="G2461" s="337">
        <v>100</v>
      </c>
      <c r="H2461" s="22">
        <v>25</v>
      </c>
      <c r="J2461" s="23">
        <f>H2461*J2473/H2473</f>
        <v>26.000342876735814</v>
      </c>
      <c r="L2461" s="290">
        <f t="shared" si="388"/>
        <v>4</v>
      </c>
      <c r="M2461" s="287">
        <f t="shared" si="386"/>
        <v>6</v>
      </c>
      <c r="N2461" s="287" t="str">
        <f t="shared" si="389"/>
        <v xml:space="preserve">Икра свекольная </v>
      </c>
    </row>
    <row r="2462" spans="1:14" ht="11.5" hidden="1" customHeight="1" x14ac:dyDescent="0.35">
      <c r="A2462" s="234" t="s">
        <v>299</v>
      </c>
      <c r="B2462" s="282">
        <v>2.81</v>
      </c>
      <c r="C2462" s="282">
        <v>2.92</v>
      </c>
      <c r="D2462" s="282">
        <v>20.83</v>
      </c>
      <c r="E2462" s="238">
        <v>122</v>
      </c>
      <c r="F2462" s="229" t="s">
        <v>300</v>
      </c>
      <c r="G2462" s="362">
        <v>250</v>
      </c>
      <c r="H2462" s="22">
        <v>25</v>
      </c>
      <c r="J2462" s="23">
        <f>H2462*J2473/H2473</f>
        <v>26.000342876735814</v>
      </c>
      <c r="L2462" s="290">
        <f t="shared" si="388"/>
        <v>4</v>
      </c>
      <c r="M2462" s="287">
        <f t="shared" si="386"/>
        <v>6</v>
      </c>
      <c r="N2462" s="287" t="str">
        <f t="shared" si="389"/>
        <v xml:space="preserve">Суп картофельный с макаронными изделиями </v>
      </c>
    </row>
    <row r="2463" spans="1:14" ht="11.5" hidden="1" customHeight="1" x14ac:dyDescent="0.35">
      <c r="A2463" s="234" t="s">
        <v>231</v>
      </c>
      <c r="B2463" s="343">
        <v>10</v>
      </c>
      <c r="C2463" s="343">
        <v>13.54</v>
      </c>
      <c r="D2463" s="343">
        <v>9.18</v>
      </c>
      <c r="E2463" s="344">
        <v>198</v>
      </c>
      <c r="F2463" s="174" t="s">
        <v>93</v>
      </c>
      <c r="G2463" s="362">
        <v>100</v>
      </c>
      <c r="H2463" s="22">
        <v>79.63</v>
      </c>
      <c r="J2463" s="23">
        <f>H2463*J2473/H2473</f>
        <v>82.816292130978908</v>
      </c>
      <c r="L2463" s="290">
        <f t="shared" si="388"/>
        <v>4</v>
      </c>
      <c r="M2463" s="287">
        <f t="shared" si="386"/>
        <v>6</v>
      </c>
      <c r="N2463" s="287" t="str">
        <f t="shared" si="389"/>
        <v>Котлеты домашние с соусом сметанно-томатным 70/30 (СОШ_2018)</v>
      </c>
    </row>
    <row r="2464" spans="1:14" ht="11.5" hidden="1" customHeight="1" x14ac:dyDescent="0.35">
      <c r="A2464" s="234" t="s">
        <v>302</v>
      </c>
      <c r="B2464" s="282">
        <v>4.58</v>
      </c>
      <c r="C2464" s="282">
        <v>7.33</v>
      </c>
      <c r="D2464" s="282">
        <v>48.02</v>
      </c>
      <c r="E2464" s="238">
        <v>276</v>
      </c>
      <c r="F2464" s="229" t="s">
        <v>303</v>
      </c>
      <c r="G2464" s="337">
        <v>180</v>
      </c>
      <c r="H2464" s="22">
        <v>22</v>
      </c>
      <c r="J2464" s="23">
        <f>H2464*J2473/H2473</f>
        <v>22.880301731527517</v>
      </c>
      <c r="L2464" s="290">
        <f t="shared" si="388"/>
        <v>4</v>
      </c>
      <c r="M2464" s="287">
        <f t="shared" si="386"/>
        <v>6</v>
      </c>
      <c r="N2464" s="287" t="str">
        <f t="shared" si="389"/>
        <v xml:space="preserve">Рис отварной </v>
      </c>
    </row>
    <row r="2465" spans="1:14" ht="11.5" hidden="1" customHeight="1" x14ac:dyDescent="0.35">
      <c r="A2465" s="234" t="s">
        <v>268</v>
      </c>
      <c r="B2465" s="280">
        <v>0.44</v>
      </c>
      <c r="C2465" s="279"/>
      <c r="D2465" s="280">
        <v>28.88</v>
      </c>
      <c r="E2465" s="240">
        <v>119</v>
      </c>
      <c r="F2465" s="235" t="s">
        <v>172</v>
      </c>
      <c r="G2465" s="357">
        <v>200</v>
      </c>
      <c r="H2465" s="22">
        <v>14</v>
      </c>
      <c r="J2465" s="23">
        <f>H2465*J2473/H2473</f>
        <v>14.560192010972056</v>
      </c>
      <c r="L2465" s="290">
        <f t="shared" si="388"/>
        <v>4</v>
      </c>
      <c r="M2465" s="287">
        <f t="shared" si="386"/>
        <v>6</v>
      </c>
      <c r="N2465" s="287" t="str">
        <f t="shared" si="389"/>
        <v>Компот из сухофруктов</v>
      </c>
    </row>
    <row r="2466" spans="1:14" ht="11.5" hidden="1" customHeight="1" x14ac:dyDescent="0.35">
      <c r="A2466" s="180" t="s">
        <v>235</v>
      </c>
      <c r="B2466" s="181">
        <v>3.95</v>
      </c>
      <c r="C2466" s="181">
        <v>0.5</v>
      </c>
      <c r="D2466" s="181">
        <v>24.15</v>
      </c>
      <c r="E2466" s="182">
        <v>118</v>
      </c>
      <c r="F2466" s="254" t="s">
        <v>148</v>
      </c>
      <c r="G2466" s="206">
        <v>50</v>
      </c>
      <c r="H2466" s="22">
        <v>3</v>
      </c>
      <c r="J2466" s="23">
        <f>H2466*J2473/H2473</f>
        <v>3.1200411452082979</v>
      </c>
      <c r="L2466" s="290">
        <f t="shared" si="388"/>
        <v>4</v>
      </c>
      <c r="M2466" s="287">
        <f t="shared" si="386"/>
        <v>6</v>
      </c>
      <c r="N2466" s="287" t="str">
        <f t="shared" si="389"/>
        <v>Батон витаминизированный</v>
      </c>
    </row>
    <row r="2467" spans="1:14" ht="11.5" hidden="1" customHeight="1" x14ac:dyDescent="0.35">
      <c r="A2467" s="185" t="s">
        <v>235</v>
      </c>
      <c r="B2467" s="285">
        <v>1.65</v>
      </c>
      <c r="C2467" s="285">
        <v>0.3</v>
      </c>
      <c r="D2467" s="285">
        <v>8.35</v>
      </c>
      <c r="E2467" s="191">
        <v>44</v>
      </c>
      <c r="F2467" s="173" t="s">
        <v>236</v>
      </c>
      <c r="G2467" s="337">
        <v>25</v>
      </c>
      <c r="H2467" s="331">
        <v>1.5</v>
      </c>
      <c r="J2467" s="23">
        <f>H2467*J2473/H2473</f>
        <v>1.5600205726041489</v>
      </c>
      <c r="L2467" s="290">
        <f t="shared" si="388"/>
        <v>4</v>
      </c>
      <c r="M2467" s="287">
        <f t="shared" si="386"/>
        <v>6</v>
      </c>
      <c r="N2467" s="287" t="str">
        <f t="shared" si="389"/>
        <v xml:space="preserve">Хлеб ржаной </v>
      </c>
    </row>
    <row r="2468" spans="1:14" s="1" customFormat="1" ht="11.5" hidden="1" customHeight="1" x14ac:dyDescent="0.25">
      <c r="A2468" s="17"/>
      <c r="B2468" s="18"/>
      <c r="C2468" s="18"/>
      <c r="D2468" s="18"/>
      <c r="E2468" s="17"/>
      <c r="F2468" s="28"/>
      <c r="G2468" s="21"/>
      <c r="H2468" s="22"/>
      <c r="J2468" s="23">
        <f>H2468*J2473/H2473</f>
        <v>0</v>
      </c>
      <c r="L2468" s="41">
        <f t="shared" si="388"/>
        <v>4</v>
      </c>
      <c r="M2468" s="39">
        <f t="shared" si="386"/>
        <v>6</v>
      </c>
      <c r="N2468" s="39">
        <f t="shared" si="389"/>
        <v>0</v>
      </c>
    </row>
    <row r="2469" spans="1:14" s="1" customFormat="1" ht="11.5" hidden="1" customHeight="1" x14ac:dyDescent="0.35">
      <c r="A2469" s="19"/>
      <c r="B2469" s="18"/>
      <c r="C2469" s="18"/>
      <c r="D2469" s="18"/>
      <c r="E2469" s="17"/>
      <c r="F2469" s="20"/>
      <c r="G2469" s="21"/>
      <c r="H2469" s="22"/>
      <c r="J2469" s="23">
        <f>H2469*J2473/H2473</f>
        <v>0</v>
      </c>
      <c r="L2469" s="41">
        <f t="shared" si="388"/>
        <v>4</v>
      </c>
      <c r="M2469" s="39">
        <f t="shared" si="386"/>
        <v>6</v>
      </c>
      <c r="N2469" s="39">
        <f t="shared" si="389"/>
        <v>0</v>
      </c>
    </row>
    <row r="2470" spans="1:14" s="1" customFormat="1" ht="11.5" hidden="1" customHeight="1" x14ac:dyDescent="0.25">
      <c r="A2470" s="17"/>
      <c r="B2470" s="18"/>
      <c r="C2470" s="18"/>
      <c r="D2470" s="18"/>
      <c r="E2470" s="17"/>
      <c r="F2470" s="28"/>
      <c r="G2470" s="21"/>
      <c r="H2470" s="22"/>
      <c r="J2470" s="23">
        <f>H2470*J2473/H2473</f>
        <v>0</v>
      </c>
      <c r="L2470" s="41">
        <f t="shared" si="388"/>
        <v>4</v>
      </c>
      <c r="M2470" s="39">
        <f t="shared" si="386"/>
        <v>6</v>
      </c>
      <c r="N2470" s="39">
        <f t="shared" si="389"/>
        <v>0</v>
      </c>
    </row>
    <row r="2471" spans="1:14" s="1" customFormat="1" ht="11.5" hidden="1" customHeight="1" x14ac:dyDescent="0.35">
      <c r="A2471" s="19"/>
      <c r="B2471" s="18"/>
      <c r="C2471" s="18"/>
      <c r="D2471" s="18"/>
      <c r="E2471" s="17"/>
      <c r="F2471" s="20"/>
      <c r="G2471" s="21"/>
      <c r="H2471" s="22"/>
      <c r="J2471" s="23">
        <f>H2471*J2473/H2473</f>
        <v>0</v>
      </c>
      <c r="L2471" s="41">
        <f t="shared" si="388"/>
        <v>4</v>
      </c>
      <c r="M2471" s="39">
        <f t="shared" si="386"/>
        <v>6</v>
      </c>
      <c r="N2471" s="39">
        <f t="shared" si="389"/>
        <v>0</v>
      </c>
    </row>
    <row r="2472" spans="1:14" s="1" customFormat="1" ht="11.5" hidden="1" customHeight="1" x14ac:dyDescent="0.35">
      <c r="A2472" s="19"/>
      <c r="B2472" s="18"/>
      <c r="C2472" s="18"/>
      <c r="D2472" s="18"/>
      <c r="E2472" s="17"/>
      <c r="F2472" s="20"/>
      <c r="G2472" s="21"/>
      <c r="H2472" s="22"/>
      <c r="J2472" s="23">
        <f>H2472*J2473/H2473</f>
        <v>0</v>
      </c>
      <c r="L2472" s="41">
        <f t="shared" si="388"/>
        <v>4</v>
      </c>
      <c r="M2472" s="39">
        <f t="shared" si="386"/>
        <v>6</v>
      </c>
      <c r="N2472" s="39">
        <f t="shared" si="389"/>
        <v>0</v>
      </c>
    </row>
    <row r="2473" spans="1:14" ht="11.5" hidden="1" customHeight="1" x14ac:dyDescent="0.35">
      <c r="A2473" s="291"/>
      <c r="B2473" s="292">
        <f>SUBTOTAL(9,B2461:B2472)</f>
        <v>0</v>
      </c>
      <c r="C2473" s="292">
        <f t="shared" ref="C2473:E2473" si="390">SUBTOTAL(9,C2461:C2472)</f>
        <v>0</v>
      </c>
      <c r="D2473" s="292">
        <f t="shared" si="390"/>
        <v>0</v>
      </c>
      <c r="E2473" s="293">
        <f t="shared" si="390"/>
        <v>0</v>
      </c>
      <c r="F2473" s="294" t="s">
        <v>18</v>
      </c>
      <c r="G2473" s="295"/>
      <c r="H2473" s="296">
        <f>SUM(H2455:H2472)</f>
        <v>291.64999999999998</v>
      </c>
      <c r="J2473" s="32">
        <f>D2452</f>
        <v>303.32</v>
      </c>
      <c r="L2473" s="290">
        <f t="shared" si="388"/>
        <v>4</v>
      </c>
      <c r="M2473" s="287">
        <f t="shared" si="386"/>
        <v>6</v>
      </c>
      <c r="N2473" s="287">
        <v>1</v>
      </c>
    </row>
    <row r="2474" spans="1:14" ht="11.5" hidden="1" customHeight="1" x14ac:dyDescent="0.35">
      <c r="A2474" s="297"/>
      <c r="B2474" s="298"/>
      <c r="C2474" s="298"/>
      <c r="D2474" s="298"/>
      <c r="E2474" s="299"/>
      <c r="F2474" s="300"/>
      <c r="G2474" s="301"/>
      <c r="H2474" s="302"/>
      <c r="J2474" s="38"/>
      <c r="L2474" s="290">
        <f t="shared" si="388"/>
        <v>4</v>
      </c>
      <c r="M2474" s="287">
        <f t="shared" si="386"/>
        <v>6</v>
      </c>
      <c r="N2474" s="287">
        <v>1</v>
      </c>
    </row>
    <row r="2475" spans="1:14" ht="21" hidden="1" x14ac:dyDescent="0.35">
      <c r="A2475" s="275"/>
      <c r="B2475" s="275"/>
      <c r="C2475" s="275"/>
      <c r="D2475" s="443">
        <f>х!H$7</f>
        <v>107.91</v>
      </c>
      <c r="E2475" s="444"/>
      <c r="F2475" s="445" t="str">
        <f>х!I$7</f>
        <v>Завтрак 1-4 (льготное питание)</v>
      </c>
      <c r="G2475" s="446"/>
      <c r="H2475" s="446"/>
      <c r="I2475" s="270"/>
      <c r="J2475" s="13"/>
      <c r="K2475" s="13"/>
      <c r="L2475" s="289">
        <f>L2452+1</f>
        <v>5</v>
      </c>
      <c r="M2475" s="287">
        <f t="shared" si="386"/>
        <v>6</v>
      </c>
      <c r="N2475" s="287">
        <v>1</v>
      </c>
    </row>
    <row r="2476" spans="1:14" ht="11.5" hidden="1" customHeight="1" x14ac:dyDescent="0.35">
      <c r="A2476" s="437" t="s">
        <v>3</v>
      </c>
      <c r="B2476" s="438" t="s">
        <v>4</v>
      </c>
      <c r="C2476" s="438"/>
      <c r="D2476" s="438"/>
      <c r="E2476" s="439" t="s">
        <v>5</v>
      </c>
      <c r="F2476" s="440" t="s">
        <v>6</v>
      </c>
      <c r="G2476" s="440" t="s">
        <v>7</v>
      </c>
      <c r="H2476" s="442" t="s">
        <v>8</v>
      </c>
      <c r="L2476" s="290">
        <f>L2475</f>
        <v>5</v>
      </c>
      <c r="M2476" s="287">
        <f t="shared" si="386"/>
        <v>6</v>
      </c>
      <c r="N2476" s="287">
        <v>1</v>
      </c>
    </row>
    <row r="2477" spans="1:14" ht="11.5" hidden="1" customHeight="1" x14ac:dyDescent="0.35">
      <c r="A2477" s="437"/>
      <c r="B2477" s="277" t="s">
        <v>9</v>
      </c>
      <c r="C2477" s="278" t="s">
        <v>10</v>
      </c>
      <c r="D2477" s="278" t="s">
        <v>11</v>
      </c>
      <c r="E2477" s="439"/>
      <c r="F2477" s="440"/>
      <c r="G2477" s="440"/>
      <c r="H2477" s="442"/>
      <c r="L2477" s="290">
        <f t="shared" ref="L2477:L2497" si="391">L2476</f>
        <v>5</v>
      </c>
      <c r="M2477" s="287">
        <f t="shared" si="386"/>
        <v>6</v>
      </c>
      <c r="N2477" s="287">
        <v>1</v>
      </c>
    </row>
    <row r="2478" spans="1:14" ht="11.5" hidden="1" customHeight="1" x14ac:dyDescent="0.35">
      <c r="A2478" s="185" t="s">
        <v>238</v>
      </c>
      <c r="B2478" s="280">
        <v>6.35</v>
      </c>
      <c r="C2478" s="280">
        <v>5.75</v>
      </c>
      <c r="D2478" s="280">
        <v>0.35</v>
      </c>
      <c r="E2478" s="240">
        <v>79</v>
      </c>
      <c r="F2478" s="235" t="s">
        <v>255</v>
      </c>
      <c r="G2478" s="357">
        <v>50</v>
      </c>
      <c r="H2478" s="22">
        <v>21</v>
      </c>
      <c r="J2478" s="23">
        <f>H2478*J2496/H2496</f>
        <v>21.839919043947575</v>
      </c>
      <c r="L2478" s="290">
        <f t="shared" si="391"/>
        <v>5</v>
      </c>
      <c r="M2478" s="287">
        <f t="shared" si="386"/>
        <v>6</v>
      </c>
      <c r="N2478" s="287" t="str">
        <f>F2478</f>
        <v>Яйцо вареное 1шт.</v>
      </c>
    </row>
    <row r="2479" spans="1:14" ht="11.5" hidden="1" customHeight="1" x14ac:dyDescent="0.35">
      <c r="A2479" s="228" t="s">
        <v>270</v>
      </c>
      <c r="B2479" s="225">
        <v>8.6999999999999993</v>
      </c>
      <c r="C2479" s="225">
        <v>13.1</v>
      </c>
      <c r="D2479" s="225">
        <v>44.02</v>
      </c>
      <c r="E2479" s="240">
        <v>330</v>
      </c>
      <c r="F2479" s="367" t="s">
        <v>297</v>
      </c>
      <c r="G2479" s="368">
        <v>210</v>
      </c>
      <c r="H2479" s="22">
        <f>3.84+51.93+3.99</f>
        <v>59.76</v>
      </c>
      <c r="J2479" s="23">
        <f>H2479*J2496/H2496</f>
        <v>62.150169622205091</v>
      </c>
      <c r="L2479" s="290">
        <f t="shared" si="391"/>
        <v>5</v>
      </c>
      <c r="M2479" s="287">
        <f t="shared" si="386"/>
        <v>6</v>
      </c>
      <c r="N2479" s="287" t="str">
        <f t="shared" ref="N2479:N2495" si="392">F2479</f>
        <v>Каша молочная пшенная с маслом сливочным 200/10</v>
      </c>
    </row>
    <row r="2480" spans="1:14" ht="11.5" hidden="1" customHeight="1" x14ac:dyDescent="0.35">
      <c r="A2480" s="185" t="s">
        <v>270</v>
      </c>
      <c r="B2480" s="51">
        <v>0.3</v>
      </c>
      <c r="C2480" s="54"/>
      <c r="D2480" s="51">
        <v>6.9</v>
      </c>
      <c r="E2480" s="50">
        <v>29</v>
      </c>
      <c r="F2480" s="268" t="s">
        <v>414</v>
      </c>
      <c r="G2480" s="357">
        <v>200</v>
      </c>
      <c r="H2480" s="22">
        <v>20</v>
      </c>
      <c r="J2480" s="23">
        <f>H2480*J2496/H2496</f>
        <v>20.799922898997686</v>
      </c>
      <c r="L2480" s="290">
        <f t="shared" si="391"/>
        <v>5</v>
      </c>
      <c r="M2480" s="287">
        <f t="shared" si="386"/>
        <v>6</v>
      </c>
      <c r="N2480" s="287" t="str">
        <f t="shared" si="392"/>
        <v>Чай с клюквой и сахаром 200 (СОШ_2022)</v>
      </c>
    </row>
    <row r="2481" spans="1:14" ht="11.5" hidden="1" customHeight="1" x14ac:dyDescent="0.35">
      <c r="A2481" s="185" t="s">
        <v>295</v>
      </c>
      <c r="B2481" s="285">
        <v>3.95</v>
      </c>
      <c r="C2481" s="285">
        <v>0.5</v>
      </c>
      <c r="D2481" s="285">
        <v>24.15</v>
      </c>
      <c r="E2481" s="191">
        <v>118</v>
      </c>
      <c r="F2481" s="173" t="s">
        <v>148</v>
      </c>
      <c r="G2481" s="337">
        <v>50</v>
      </c>
      <c r="H2481" s="22">
        <v>3</v>
      </c>
      <c r="J2481" s="23">
        <f>H2481*J2496/H2496</f>
        <v>3.1199884348496534</v>
      </c>
      <c r="L2481" s="290">
        <f t="shared" si="391"/>
        <v>5</v>
      </c>
      <c r="M2481" s="287">
        <f t="shared" si="386"/>
        <v>6</v>
      </c>
      <c r="N2481" s="287" t="str">
        <f t="shared" si="392"/>
        <v>Батон витаминизированный</v>
      </c>
    </row>
    <row r="2482" spans="1:14" s="1" customFormat="1" ht="11.5" hidden="1" customHeight="1" x14ac:dyDescent="0.35">
      <c r="A2482" s="180" t="s">
        <v>235</v>
      </c>
      <c r="B2482" s="181"/>
      <c r="C2482" s="181"/>
      <c r="D2482" s="181"/>
      <c r="E2482" s="182"/>
      <c r="F2482" s="177"/>
      <c r="G2482" s="206"/>
      <c r="H2482" s="22"/>
      <c r="J2482" s="23">
        <f>H2482*J2496/H2496</f>
        <v>0</v>
      </c>
      <c r="L2482" s="41">
        <f t="shared" si="391"/>
        <v>5</v>
      </c>
      <c r="M2482" s="39">
        <f t="shared" si="386"/>
        <v>6</v>
      </c>
      <c r="N2482" s="39">
        <f t="shared" si="392"/>
        <v>0</v>
      </c>
    </row>
    <row r="2483" spans="1:14" s="1" customFormat="1" ht="11.5" hidden="1" customHeight="1" x14ac:dyDescent="0.35">
      <c r="A2483" s="17"/>
      <c r="B2483" s="18"/>
      <c r="C2483" s="18"/>
      <c r="D2483" s="18"/>
      <c r="E2483" s="17"/>
      <c r="F2483" s="20"/>
      <c r="G2483" s="149"/>
      <c r="H2483" s="22"/>
      <c r="J2483" s="23">
        <f>H2483*J2496/H2496</f>
        <v>0</v>
      </c>
      <c r="L2483" s="41">
        <f t="shared" si="391"/>
        <v>5</v>
      </c>
      <c r="M2483" s="39">
        <f t="shared" si="386"/>
        <v>6</v>
      </c>
      <c r="N2483" s="39">
        <f t="shared" si="392"/>
        <v>0</v>
      </c>
    </row>
    <row r="2484" spans="1:14" s="1" customFormat="1" ht="11.5" hidden="1" customHeight="1" x14ac:dyDescent="0.35">
      <c r="A2484" s="17"/>
      <c r="B2484" s="18"/>
      <c r="C2484" s="18"/>
      <c r="D2484" s="18"/>
      <c r="E2484" s="17"/>
      <c r="F2484" s="20"/>
      <c r="G2484" s="150"/>
      <c r="H2484" s="22"/>
      <c r="J2484" s="23">
        <f>H2484*J2496/H2496</f>
        <v>0</v>
      </c>
      <c r="L2484" s="41">
        <f t="shared" si="391"/>
        <v>5</v>
      </c>
      <c r="M2484" s="39">
        <f t="shared" si="386"/>
        <v>6</v>
      </c>
      <c r="N2484" s="39">
        <f t="shared" si="392"/>
        <v>0</v>
      </c>
    </row>
    <row r="2485" spans="1:14" s="1" customFormat="1" ht="11.5" hidden="1" customHeight="1" x14ac:dyDescent="0.35">
      <c r="A2485" s="19"/>
      <c r="B2485" s="18"/>
      <c r="C2485" s="18"/>
      <c r="D2485" s="18"/>
      <c r="E2485" s="17"/>
      <c r="F2485" s="20"/>
      <c r="G2485" s="149"/>
      <c r="H2485" s="22"/>
      <c r="J2485" s="23">
        <f>H2485*J2496/H2496</f>
        <v>0</v>
      </c>
      <c r="L2485" s="41">
        <f t="shared" si="391"/>
        <v>5</v>
      </c>
      <c r="M2485" s="39">
        <f t="shared" si="386"/>
        <v>6</v>
      </c>
      <c r="N2485" s="39">
        <f t="shared" si="392"/>
        <v>0</v>
      </c>
    </row>
    <row r="2486" spans="1:14" s="1" customFormat="1" ht="11.5" hidden="1" customHeight="1" x14ac:dyDescent="0.35">
      <c r="A2486" s="19"/>
      <c r="B2486" s="25"/>
      <c r="C2486" s="25"/>
      <c r="D2486" s="25"/>
      <c r="E2486" s="26"/>
      <c r="F2486" s="27"/>
      <c r="G2486" s="142"/>
      <c r="H2486" s="22"/>
      <c r="J2486" s="23">
        <f>H2486*J2496/H2496</f>
        <v>0</v>
      </c>
      <c r="L2486" s="41">
        <f t="shared" si="391"/>
        <v>5</v>
      </c>
      <c r="M2486" s="39">
        <f t="shared" si="386"/>
        <v>6</v>
      </c>
      <c r="N2486" s="39">
        <f t="shared" si="392"/>
        <v>0</v>
      </c>
    </row>
    <row r="2487" spans="1:14" s="1" customFormat="1" ht="11.5" hidden="1" customHeight="1" x14ac:dyDescent="0.35">
      <c r="A2487" s="17"/>
      <c r="B2487" s="18"/>
      <c r="C2487" s="18"/>
      <c r="D2487" s="18"/>
      <c r="E2487" s="17"/>
      <c r="F2487" s="20"/>
      <c r="G2487" s="149"/>
      <c r="H2487" s="22"/>
      <c r="J2487" s="23">
        <f>H2487*J2496/H2496</f>
        <v>0</v>
      </c>
      <c r="L2487" s="41">
        <f t="shared" si="391"/>
        <v>5</v>
      </c>
      <c r="M2487" s="39">
        <f t="shared" si="386"/>
        <v>6</v>
      </c>
      <c r="N2487" s="39">
        <f t="shared" si="392"/>
        <v>0</v>
      </c>
    </row>
    <row r="2488" spans="1:14" s="1" customFormat="1" ht="11.5" hidden="1" customHeight="1" x14ac:dyDescent="0.35">
      <c r="A2488" s="17"/>
      <c r="B2488" s="18"/>
      <c r="C2488" s="18"/>
      <c r="D2488" s="18"/>
      <c r="E2488" s="17"/>
      <c r="F2488" s="20"/>
      <c r="G2488" s="150"/>
      <c r="H2488" s="22"/>
      <c r="J2488" s="23">
        <f>H2488*J2496/H2496</f>
        <v>0</v>
      </c>
      <c r="L2488" s="41">
        <f t="shared" si="391"/>
        <v>5</v>
      </c>
      <c r="M2488" s="39">
        <f t="shared" si="386"/>
        <v>6</v>
      </c>
      <c r="N2488" s="39">
        <f t="shared" si="392"/>
        <v>0</v>
      </c>
    </row>
    <row r="2489" spans="1:14" s="1" customFormat="1" ht="11.5" hidden="1" customHeight="1" x14ac:dyDescent="0.35">
      <c r="A2489" s="17"/>
      <c r="B2489" s="18"/>
      <c r="C2489" s="18"/>
      <c r="D2489" s="18"/>
      <c r="E2489" s="17"/>
      <c r="F2489" s="20"/>
      <c r="G2489" s="24"/>
      <c r="H2489" s="22"/>
      <c r="J2489" s="23">
        <f>H2489*J2496/H2496</f>
        <v>0</v>
      </c>
      <c r="L2489" s="41">
        <f t="shared" si="391"/>
        <v>5</v>
      </c>
      <c r="M2489" s="39">
        <f t="shared" si="386"/>
        <v>6</v>
      </c>
      <c r="N2489" s="39">
        <f t="shared" si="392"/>
        <v>0</v>
      </c>
    </row>
    <row r="2490" spans="1:14" s="1" customFormat="1" ht="11.5" hidden="1" customHeight="1" x14ac:dyDescent="0.35">
      <c r="A2490" s="19"/>
      <c r="B2490" s="18"/>
      <c r="C2490" s="18"/>
      <c r="D2490" s="18"/>
      <c r="E2490" s="17"/>
      <c r="F2490" s="20"/>
      <c r="G2490" s="21"/>
      <c r="H2490" s="22"/>
      <c r="J2490" s="23">
        <f>H2490*J2496/H2496</f>
        <v>0</v>
      </c>
      <c r="L2490" s="41">
        <f t="shared" si="391"/>
        <v>5</v>
      </c>
      <c r="M2490" s="39">
        <f t="shared" si="386"/>
        <v>6</v>
      </c>
      <c r="N2490" s="39">
        <f t="shared" si="392"/>
        <v>0</v>
      </c>
    </row>
    <row r="2491" spans="1:14" s="1" customFormat="1" ht="11.5" hidden="1" customHeight="1" x14ac:dyDescent="0.25">
      <c r="A2491" s="17"/>
      <c r="B2491" s="18"/>
      <c r="C2491" s="18"/>
      <c r="D2491" s="18"/>
      <c r="E2491" s="17"/>
      <c r="F2491" s="28"/>
      <c r="G2491" s="21"/>
      <c r="H2491" s="22"/>
      <c r="J2491" s="23">
        <f>H2491*J2496/H2496</f>
        <v>0</v>
      </c>
      <c r="L2491" s="41">
        <f t="shared" si="391"/>
        <v>5</v>
      </c>
      <c r="M2491" s="39">
        <f t="shared" si="386"/>
        <v>6</v>
      </c>
      <c r="N2491" s="39">
        <f t="shared" si="392"/>
        <v>0</v>
      </c>
    </row>
    <row r="2492" spans="1:14" s="1" customFormat="1" ht="11.5" hidden="1" customHeight="1" x14ac:dyDescent="0.35">
      <c r="A2492" s="19"/>
      <c r="B2492" s="18"/>
      <c r="C2492" s="18"/>
      <c r="D2492" s="18"/>
      <c r="E2492" s="17"/>
      <c r="F2492" s="20"/>
      <c r="G2492" s="21"/>
      <c r="H2492" s="22"/>
      <c r="J2492" s="23">
        <f>H2492*J2496/H2496</f>
        <v>0</v>
      </c>
      <c r="L2492" s="41">
        <f t="shared" si="391"/>
        <v>5</v>
      </c>
      <c r="M2492" s="39">
        <f t="shared" si="386"/>
        <v>6</v>
      </c>
      <c r="N2492" s="39">
        <f t="shared" si="392"/>
        <v>0</v>
      </c>
    </row>
    <row r="2493" spans="1:14" s="1" customFormat="1" ht="11.5" hidden="1" customHeight="1" x14ac:dyDescent="0.25">
      <c r="A2493" s="17"/>
      <c r="B2493" s="18"/>
      <c r="C2493" s="18"/>
      <c r="D2493" s="18"/>
      <c r="E2493" s="17"/>
      <c r="F2493" s="28"/>
      <c r="G2493" s="21"/>
      <c r="H2493" s="22"/>
      <c r="J2493" s="23">
        <f>H2493*J2496/H2496</f>
        <v>0</v>
      </c>
      <c r="L2493" s="41">
        <f t="shared" si="391"/>
        <v>5</v>
      </c>
      <c r="M2493" s="39">
        <f t="shared" si="386"/>
        <v>6</v>
      </c>
      <c r="N2493" s="39">
        <f t="shared" si="392"/>
        <v>0</v>
      </c>
    </row>
    <row r="2494" spans="1:14" s="1" customFormat="1" ht="11.5" hidden="1" customHeight="1" x14ac:dyDescent="0.35">
      <c r="A2494" s="19"/>
      <c r="B2494" s="18"/>
      <c r="C2494" s="18"/>
      <c r="D2494" s="18"/>
      <c r="E2494" s="17"/>
      <c r="F2494" s="20"/>
      <c r="G2494" s="21"/>
      <c r="H2494" s="22"/>
      <c r="J2494" s="23">
        <f>H2494*J2496/H2496</f>
        <v>0</v>
      </c>
      <c r="L2494" s="41">
        <f t="shared" si="391"/>
        <v>5</v>
      </c>
      <c r="M2494" s="39">
        <f t="shared" si="386"/>
        <v>6</v>
      </c>
      <c r="N2494" s="39">
        <f t="shared" si="392"/>
        <v>0</v>
      </c>
    </row>
    <row r="2495" spans="1:14" s="1" customFormat="1" ht="11.5" hidden="1" customHeight="1" x14ac:dyDescent="0.35">
      <c r="A2495" s="19"/>
      <c r="B2495" s="18"/>
      <c r="C2495" s="18"/>
      <c r="D2495" s="18"/>
      <c r="E2495" s="17"/>
      <c r="F2495" s="20"/>
      <c r="G2495" s="21"/>
      <c r="H2495" s="22"/>
      <c r="J2495" s="23">
        <f>H2495*J2496/H2496</f>
        <v>0</v>
      </c>
      <c r="L2495" s="41">
        <f t="shared" si="391"/>
        <v>5</v>
      </c>
      <c r="M2495" s="39">
        <f t="shared" si="386"/>
        <v>6</v>
      </c>
      <c r="N2495" s="39">
        <f t="shared" si="392"/>
        <v>0</v>
      </c>
    </row>
    <row r="2496" spans="1:14" ht="11.5" hidden="1" customHeight="1" x14ac:dyDescent="0.35">
      <c r="A2496" s="291"/>
      <c r="B2496" s="292">
        <f>SUBTOTAL(9,B2478:B2495)</f>
        <v>0</v>
      </c>
      <c r="C2496" s="292">
        <f t="shared" ref="C2496:E2496" si="393">SUBTOTAL(9,C2478:C2495)</f>
        <v>0</v>
      </c>
      <c r="D2496" s="292">
        <f t="shared" si="393"/>
        <v>0</v>
      </c>
      <c r="E2496" s="293">
        <f t="shared" si="393"/>
        <v>0</v>
      </c>
      <c r="F2496" s="294" t="s">
        <v>18</v>
      </c>
      <c r="G2496" s="382"/>
      <c r="H2496" s="296">
        <f>SUM(H2478:H2495)</f>
        <v>103.75999999999999</v>
      </c>
      <c r="J2496" s="32">
        <f>D2475</f>
        <v>107.91</v>
      </c>
      <c r="L2496" s="290">
        <f t="shared" si="391"/>
        <v>5</v>
      </c>
      <c r="M2496" s="287">
        <f t="shared" si="386"/>
        <v>6</v>
      </c>
      <c r="N2496" s="287">
        <v>1</v>
      </c>
    </row>
    <row r="2497" spans="1:14" ht="11.5" hidden="1" customHeight="1" x14ac:dyDescent="0.35">
      <c r="A2497" s="297"/>
      <c r="B2497" s="298"/>
      <c r="C2497" s="298"/>
      <c r="D2497" s="298"/>
      <c r="E2497" s="299"/>
      <c r="F2497" s="300"/>
      <c r="G2497" s="301"/>
      <c r="H2497" s="302"/>
      <c r="J2497" s="38"/>
      <c r="L2497" s="290">
        <f t="shared" si="391"/>
        <v>5</v>
      </c>
      <c r="M2497" s="287">
        <f t="shared" si="386"/>
        <v>6</v>
      </c>
      <c r="N2497" s="287">
        <v>1</v>
      </c>
    </row>
    <row r="2498" spans="1:14" ht="21" hidden="1" x14ac:dyDescent="0.35">
      <c r="A2498" s="275"/>
      <c r="B2498" s="275"/>
      <c r="C2498" s="275"/>
      <c r="D2498" s="443">
        <f>х!H$8</f>
        <v>126.38</v>
      </c>
      <c r="E2498" s="444"/>
      <c r="F2498" s="445" t="str">
        <f>х!I$8</f>
        <v>Завтрак 5-11 (льготное питание)</v>
      </c>
      <c r="G2498" s="446"/>
      <c r="H2498" s="446"/>
      <c r="I2498" s="270"/>
      <c r="J2498" s="13"/>
      <c r="K2498" s="13"/>
      <c r="L2498" s="289">
        <f>L2475+1</f>
        <v>6</v>
      </c>
      <c r="M2498" s="287">
        <f t="shared" si="386"/>
        <v>6</v>
      </c>
      <c r="N2498" s="287">
        <v>1</v>
      </c>
    </row>
    <row r="2499" spans="1:14" ht="11.5" hidden="1" customHeight="1" x14ac:dyDescent="0.35">
      <c r="A2499" s="437" t="s">
        <v>3</v>
      </c>
      <c r="B2499" s="438" t="s">
        <v>4</v>
      </c>
      <c r="C2499" s="438"/>
      <c r="D2499" s="438"/>
      <c r="E2499" s="439" t="s">
        <v>5</v>
      </c>
      <c r="F2499" s="440" t="s">
        <v>6</v>
      </c>
      <c r="G2499" s="441" t="s">
        <v>7</v>
      </c>
      <c r="H2499" s="442" t="s">
        <v>8</v>
      </c>
      <c r="L2499" s="290">
        <f>L2498</f>
        <v>6</v>
      </c>
      <c r="M2499" s="287">
        <f t="shared" si="386"/>
        <v>6</v>
      </c>
      <c r="N2499" s="287">
        <v>1</v>
      </c>
    </row>
    <row r="2500" spans="1:14" ht="11.5" hidden="1" customHeight="1" x14ac:dyDescent="0.35">
      <c r="A2500" s="437"/>
      <c r="B2500" s="277" t="s">
        <v>9</v>
      </c>
      <c r="C2500" s="278" t="s">
        <v>10</v>
      </c>
      <c r="D2500" s="278" t="s">
        <v>11</v>
      </c>
      <c r="E2500" s="439"/>
      <c r="F2500" s="440"/>
      <c r="G2500" s="441"/>
      <c r="H2500" s="442"/>
      <c r="L2500" s="290">
        <f t="shared" ref="L2500:L2520" si="394">L2499</f>
        <v>6</v>
      </c>
      <c r="M2500" s="287">
        <f t="shared" si="386"/>
        <v>6</v>
      </c>
      <c r="N2500" s="287">
        <v>1</v>
      </c>
    </row>
    <row r="2501" spans="1:14" ht="11.5" hidden="1" customHeight="1" x14ac:dyDescent="0.35">
      <c r="A2501" s="234" t="s">
        <v>254</v>
      </c>
      <c r="B2501" s="280">
        <v>6.35</v>
      </c>
      <c r="C2501" s="280">
        <v>5.75</v>
      </c>
      <c r="D2501" s="280">
        <v>0.35</v>
      </c>
      <c r="E2501" s="240">
        <v>79</v>
      </c>
      <c r="F2501" s="235" t="s">
        <v>255</v>
      </c>
      <c r="G2501" s="357">
        <v>50</v>
      </c>
      <c r="H2501" s="413">
        <v>21</v>
      </c>
      <c r="J2501" s="23">
        <f>H2501*J2519/H2519</f>
        <v>21.839861751152078</v>
      </c>
      <c r="L2501" s="290">
        <f t="shared" si="394"/>
        <v>6</v>
      </c>
      <c r="M2501" s="287">
        <f t="shared" si="386"/>
        <v>6</v>
      </c>
      <c r="N2501" s="287" t="str">
        <f>F2501</f>
        <v>Яйцо вареное 1шт.</v>
      </c>
    </row>
    <row r="2502" spans="1:14" ht="11.5" hidden="1" customHeight="1" x14ac:dyDescent="0.35">
      <c r="A2502" s="228" t="s">
        <v>270</v>
      </c>
      <c r="B2502" s="225">
        <v>10.86</v>
      </c>
      <c r="C2502" s="225">
        <v>14.31</v>
      </c>
      <c r="D2502" s="225">
        <v>55</v>
      </c>
      <c r="E2502" s="240">
        <v>393</v>
      </c>
      <c r="F2502" s="367" t="s">
        <v>449</v>
      </c>
      <c r="G2502" s="369">
        <v>260</v>
      </c>
      <c r="H2502" s="413">
        <f>4.49+68.35+4.68</f>
        <v>77.519999999999982</v>
      </c>
      <c r="J2502" s="23">
        <f>H2502*J2519/H2519</f>
        <v>80.62028966425278</v>
      </c>
      <c r="L2502" s="290">
        <f t="shared" si="394"/>
        <v>6</v>
      </c>
      <c r="M2502" s="287">
        <f t="shared" si="386"/>
        <v>6</v>
      </c>
      <c r="N2502" s="287" t="str">
        <f t="shared" ref="N2502:N2518" si="395">F2502</f>
        <v>Каша молочная пшенная с маслом сливочным 250/10</v>
      </c>
    </row>
    <row r="2503" spans="1:14" ht="11.5" hidden="1" customHeight="1" x14ac:dyDescent="0.35">
      <c r="A2503" s="54" t="s">
        <v>413</v>
      </c>
      <c r="B2503" s="51">
        <v>0.3</v>
      </c>
      <c r="C2503" s="54"/>
      <c r="D2503" s="51">
        <v>6.9</v>
      </c>
      <c r="E2503" s="50">
        <v>29</v>
      </c>
      <c r="F2503" s="268" t="s">
        <v>414</v>
      </c>
      <c r="G2503" s="357">
        <v>200</v>
      </c>
      <c r="H2503" s="413">
        <v>20</v>
      </c>
      <c r="J2503" s="23">
        <f>H2503*J2519/H2519</f>
        <v>20.799868334430549</v>
      </c>
      <c r="L2503" s="290">
        <f t="shared" si="394"/>
        <v>6</v>
      </c>
      <c r="M2503" s="287">
        <f t="shared" si="386"/>
        <v>6</v>
      </c>
      <c r="N2503" s="287" t="str">
        <f t="shared" si="395"/>
        <v>Чай с клюквой и сахаром 200 (СОШ_2022)</v>
      </c>
    </row>
    <row r="2504" spans="1:14" ht="11.5" hidden="1" customHeight="1" x14ac:dyDescent="0.35">
      <c r="A2504" s="185" t="s">
        <v>295</v>
      </c>
      <c r="B2504" s="285">
        <v>3.95</v>
      </c>
      <c r="C2504" s="285">
        <v>0.5</v>
      </c>
      <c r="D2504" s="285">
        <v>24.15</v>
      </c>
      <c r="E2504" s="191">
        <v>118</v>
      </c>
      <c r="F2504" s="173" t="s">
        <v>148</v>
      </c>
      <c r="G2504" s="337">
        <v>50</v>
      </c>
      <c r="H2504" s="22">
        <v>3</v>
      </c>
      <c r="J2504" s="23">
        <f>H2504*J2519/H2519</f>
        <v>3.1199802501645824</v>
      </c>
      <c r="L2504" s="290">
        <f t="shared" si="394"/>
        <v>6</v>
      </c>
      <c r="M2504" s="287">
        <f t="shared" si="386"/>
        <v>6</v>
      </c>
      <c r="N2504" s="287" t="str">
        <f t="shared" si="395"/>
        <v>Батон витаминизированный</v>
      </c>
    </row>
    <row r="2505" spans="1:14" s="1" customFormat="1" ht="11.5" hidden="1" customHeight="1" x14ac:dyDescent="0.35">
      <c r="A2505" s="180"/>
      <c r="B2505" s="181"/>
      <c r="C2505" s="181"/>
      <c r="D2505" s="181"/>
      <c r="E2505" s="182"/>
      <c r="F2505" s="177"/>
      <c r="G2505" s="206"/>
      <c r="H2505" s="22"/>
      <c r="J2505" s="23">
        <f>H2505*J2519/H2519</f>
        <v>0</v>
      </c>
      <c r="L2505" s="41">
        <f t="shared" si="394"/>
        <v>6</v>
      </c>
      <c r="M2505" s="39">
        <f t="shared" si="386"/>
        <v>6</v>
      </c>
      <c r="N2505" s="39">
        <f t="shared" si="395"/>
        <v>0</v>
      </c>
    </row>
    <row r="2506" spans="1:14" s="1" customFormat="1" ht="11.5" hidden="1" customHeight="1" x14ac:dyDescent="0.35">
      <c r="A2506" s="17"/>
      <c r="B2506" s="18"/>
      <c r="C2506" s="18"/>
      <c r="D2506" s="18"/>
      <c r="E2506" s="17"/>
      <c r="F2506" s="20"/>
      <c r="G2506" s="149"/>
      <c r="H2506" s="22"/>
      <c r="J2506" s="23">
        <f>H2506*J2519/H2519</f>
        <v>0</v>
      </c>
      <c r="L2506" s="41">
        <f t="shared" si="394"/>
        <v>6</v>
      </c>
      <c r="M2506" s="39">
        <f t="shared" si="386"/>
        <v>6</v>
      </c>
      <c r="N2506" s="39">
        <f t="shared" si="395"/>
        <v>0</v>
      </c>
    </row>
    <row r="2507" spans="1:14" s="1" customFormat="1" ht="11.5" hidden="1" customHeight="1" x14ac:dyDescent="0.35">
      <c r="A2507" s="17"/>
      <c r="B2507" s="18"/>
      <c r="C2507" s="18"/>
      <c r="D2507" s="18"/>
      <c r="E2507" s="17"/>
      <c r="F2507" s="20"/>
      <c r="G2507" s="150"/>
      <c r="H2507" s="22"/>
      <c r="J2507" s="23">
        <f>H2507*J2519/H2519</f>
        <v>0</v>
      </c>
      <c r="L2507" s="41">
        <f t="shared" si="394"/>
        <v>6</v>
      </c>
      <c r="M2507" s="39">
        <f t="shared" si="386"/>
        <v>6</v>
      </c>
      <c r="N2507" s="39">
        <f t="shared" si="395"/>
        <v>0</v>
      </c>
    </row>
    <row r="2508" spans="1:14" s="1" customFormat="1" ht="11.5" hidden="1" customHeight="1" x14ac:dyDescent="0.35">
      <c r="A2508" s="19"/>
      <c r="B2508" s="18"/>
      <c r="C2508" s="18"/>
      <c r="D2508" s="18"/>
      <c r="E2508" s="17"/>
      <c r="F2508" s="20"/>
      <c r="G2508" s="21"/>
      <c r="H2508" s="22"/>
      <c r="J2508" s="23">
        <f>H2508*J2519/H2519</f>
        <v>0</v>
      </c>
      <c r="L2508" s="41">
        <f t="shared" si="394"/>
        <v>6</v>
      </c>
      <c r="M2508" s="39">
        <f t="shared" si="386"/>
        <v>6</v>
      </c>
      <c r="N2508" s="39">
        <f t="shared" si="395"/>
        <v>0</v>
      </c>
    </row>
    <row r="2509" spans="1:14" s="1" customFormat="1" ht="11.5" hidden="1" customHeight="1" x14ac:dyDescent="0.35">
      <c r="A2509" s="19"/>
      <c r="B2509" s="25"/>
      <c r="C2509" s="25"/>
      <c r="D2509" s="25"/>
      <c r="E2509" s="26"/>
      <c r="F2509" s="27"/>
      <c r="G2509" s="27"/>
      <c r="H2509" s="22"/>
      <c r="J2509" s="23">
        <f>H2509*J2519/H2519</f>
        <v>0</v>
      </c>
      <c r="L2509" s="41">
        <f t="shared" si="394"/>
        <v>6</v>
      </c>
      <c r="M2509" s="39">
        <f t="shared" si="386"/>
        <v>6</v>
      </c>
      <c r="N2509" s="39">
        <f t="shared" si="395"/>
        <v>0</v>
      </c>
    </row>
    <row r="2510" spans="1:14" s="1" customFormat="1" ht="11.5" hidden="1" customHeight="1" x14ac:dyDescent="0.35">
      <c r="A2510" s="17"/>
      <c r="B2510" s="18"/>
      <c r="C2510" s="18"/>
      <c r="D2510" s="18"/>
      <c r="E2510" s="17"/>
      <c r="F2510" s="20"/>
      <c r="G2510" s="21"/>
      <c r="H2510" s="22"/>
      <c r="J2510" s="23">
        <f>H2510*J2519/H2519</f>
        <v>0</v>
      </c>
      <c r="L2510" s="41">
        <f t="shared" si="394"/>
        <v>6</v>
      </c>
      <c r="M2510" s="39">
        <f t="shared" si="386"/>
        <v>6</v>
      </c>
      <c r="N2510" s="39">
        <f t="shared" si="395"/>
        <v>0</v>
      </c>
    </row>
    <row r="2511" spans="1:14" s="1" customFormat="1" ht="11.5" hidden="1" customHeight="1" x14ac:dyDescent="0.35">
      <c r="A2511" s="17"/>
      <c r="B2511" s="18"/>
      <c r="C2511" s="18"/>
      <c r="D2511" s="18"/>
      <c r="E2511" s="17"/>
      <c r="F2511" s="20"/>
      <c r="G2511" s="24"/>
      <c r="H2511" s="22"/>
      <c r="J2511" s="23">
        <f>H2511*J2519/H2519</f>
        <v>0</v>
      </c>
      <c r="L2511" s="41">
        <f t="shared" si="394"/>
        <v>6</v>
      </c>
      <c r="M2511" s="39">
        <f t="shared" si="386"/>
        <v>6</v>
      </c>
      <c r="N2511" s="39">
        <f t="shared" si="395"/>
        <v>0</v>
      </c>
    </row>
    <row r="2512" spans="1:14" s="1" customFormat="1" ht="11.5" hidden="1" customHeight="1" x14ac:dyDescent="0.35">
      <c r="A2512" s="17"/>
      <c r="B2512" s="18"/>
      <c r="C2512" s="18"/>
      <c r="D2512" s="18"/>
      <c r="E2512" s="17"/>
      <c r="F2512" s="20"/>
      <c r="G2512" s="24"/>
      <c r="H2512" s="22"/>
      <c r="J2512" s="23">
        <f>H2512*J2519/H2519</f>
        <v>0</v>
      </c>
      <c r="L2512" s="41">
        <f t="shared" si="394"/>
        <v>6</v>
      </c>
      <c r="M2512" s="39">
        <f t="shared" ref="M2512:M2575" si="396">M2511</f>
        <v>6</v>
      </c>
      <c r="N2512" s="39">
        <f t="shared" si="395"/>
        <v>0</v>
      </c>
    </row>
    <row r="2513" spans="1:14" s="1" customFormat="1" ht="11.5" hidden="1" customHeight="1" x14ac:dyDescent="0.35">
      <c r="A2513" s="19"/>
      <c r="B2513" s="18"/>
      <c r="C2513" s="18"/>
      <c r="D2513" s="18"/>
      <c r="E2513" s="17"/>
      <c r="F2513" s="20"/>
      <c r="G2513" s="21"/>
      <c r="H2513" s="22"/>
      <c r="J2513" s="23">
        <f>H2513*J2519/H2519</f>
        <v>0</v>
      </c>
      <c r="L2513" s="41">
        <f t="shared" si="394"/>
        <v>6</v>
      </c>
      <c r="M2513" s="39">
        <f t="shared" si="396"/>
        <v>6</v>
      </c>
      <c r="N2513" s="39">
        <f t="shared" si="395"/>
        <v>0</v>
      </c>
    </row>
    <row r="2514" spans="1:14" s="1" customFormat="1" ht="11.5" hidden="1" customHeight="1" x14ac:dyDescent="0.25">
      <c r="A2514" s="17"/>
      <c r="B2514" s="18"/>
      <c r="C2514" s="18"/>
      <c r="D2514" s="18"/>
      <c r="E2514" s="17"/>
      <c r="F2514" s="28"/>
      <c r="G2514" s="21"/>
      <c r="H2514" s="22"/>
      <c r="J2514" s="23">
        <f>H2514*J2519/H2519</f>
        <v>0</v>
      </c>
      <c r="L2514" s="41">
        <f t="shared" si="394"/>
        <v>6</v>
      </c>
      <c r="M2514" s="39">
        <f t="shared" si="396"/>
        <v>6</v>
      </c>
      <c r="N2514" s="39">
        <f t="shared" si="395"/>
        <v>0</v>
      </c>
    </row>
    <row r="2515" spans="1:14" s="1" customFormat="1" ht="11.5" hidden="1" customHeight="1" x14ac:dyDescent="0.35">
      <c r="A2515" s="19"/>
      <c r="B2515" s="18"/>
      <c r="C2515" s="18"/>
      <c r="D2515" s="18"/>
      <c r="E2515" s="17"/>
      <c r="F2515" s="20"/>
      <c r="G2515" s="21"/>
      <c r="H2515" s="22"/>
      <c r="J2515" s="23">
        <f>H2515*J2519/H2519</f>
        <v>0</v>
      </c>
      <c r="L2515" s="41">
        <f t="shared" si="394"/>
        <v>6</v>
      </c>
      <c r="M2515" s="39">
        <f t="shared" si="396"/>
        <v>6</v>
      </c>
      <c r="N2515" s="39">
        <f t="shared" si="395"/>
        <v>0</v>
      </c>
    </row>
    <row r="2516" spans="1:14" s="1" customFormat="1" ht="11.5" hidden="1" customHeight="1" x14ac:dyDescent="0.25">
      <c r="A2516" s="17"/>
      <c r="B2516" s="18"/>
      <c r="C2516" s="18"/>
      <c r="D2516" s="18"/>
      <c r="E2516" s="17"/>
      <c r="F2516" s="28"/>
      <c r="G2516" s="21"/>
      <c r="H2516" s="22"/>
      <c r="J2516" s="23">
        <f>H2516*J2519/H2519</f>
        <v>0</v>
      </c>
      <c r="L2516" s="41">
        <f t="shared" si="394"/>
        <v>6</v>
      </c>
      <c r="M2516" s="39">
        <f t="shared" si="396"/>
        <v>6</v>
      </c>
      <c r="N2516" s="39">
        <f t="shared" si="395"/>
        <v>0</v>
      </c>
    </row>
    <row r="2517" spans="1:14" s="1" customFormat="1" ht="11.5" hidden="1" customHeight="1" x14ac:dyDescent="0.35">
      <c r="A2517" s="19"/>
      <c r="B2517" s="18"/>
      <c r="C2517" s="18"/>
      <c r="D2517" s="18"/>
      <c r="E2517" s="17"/>
      <c r="F2517" s="20"/>
      <c r="G2517" s="21"/>
      <c r="H2517" s="22"/>
      <c r="J2517" s="23">
        <f>H2517*J2519/H2519</f>
        <v>0</v>
      </c>
      <c r="L2517" s="41">
        <f t="shared" si="394"/>
        <v>6</v>
      </c>
      <c r="M2517" s="39">
        <f t="shared" si="396"/>
        <v>6</v>
      </c>
      <c r="N2517" s="39">
        <f t="shared" si="395"/>
        <v>0</v>
      </c>
    </row>
    <row r="2518" spans="1:14" s="1" customFormat="1" ht="11.5" hidden="1" customHeight="1" x14ac:dyDescent="0.35">
      <c r="A2518" s="19"/>
      <c r="B2518" s="18"/>
      <c r="C2518" s="18"/>
      <c r="D2518" s="18"/>
      <c r="E2518" s="17"/>
      <c r="F2518" s="20"/>
      <c r="G2518" s="21"/>
      <c r="H2518" s="22"/>
      <c r="J2518" s="23">
        <f>H2518*J2519/H2519</f>
        <v>0</v>
      </c>
      <c r="L2518" s="41">
        <f t="shared" si="394"/>
        <v>6</v>
      </c>
      <c r="M2518" s="39">
        <f t="shared" si="396"/>
        <v>6</v>
      </c>
      <c r="N2518" s="39">
        <f t="shared" si="395"/>
        <v>0</v>
      </c>
    </row>
    <row r="2519" spans="1:14" ht="11.5" hidden="1" customHeight="1" x14ac:dyDescent="0.35">
      <c r="A2519" s="291"/>
      <c r="B2519" s="292">
        <f>SUBTOTAL(9,B2501:B2518)</f>
        <v>0</v>
      </c>
      <c r="C2519" s="292">
        <f t="shared" ref="C2519:E2519" si="397">SUBTOTAL(9,C2501:C2518)</f>
        <v>0</v>
      </c>
      <c r="D2519" s="292">
        <f t="shared" si="397"/>
        <v>0</v>
      </c>
      <c r="E2519" s="293">
        <f t="shared" si="397"/>
        <v>0</v>
      </c>
      <c r="F2519" s="294" t="s">
        <v>18</v>
      </c>
      <c r="G2519" s="382"/>
      <c r="H2519" s="296">
        <f>SUM(H2501:H2518)</f>
        <v>121.51999999999998</v>
      </c>
      <c r="J2519" s="32">
        <f>D2498</f>
        <v>126.38</v>
      </c>
      <c r="L2519" s="290">
        <f t="shared" si="394"/>
        <v>6</v>
      </c>
      <c r="M2519" s="287">
        <f t="shared" si="396"/>
        <v>6</v>
      </c>
      <c r="N2519" s="287">
        <v>1</v>
      </c>
    </row>
    <row r="2520" spans="1:14" ht="11.5" hidden="1" customHeight="1" x14ac:dyDescent="0.35">
      <c r="A2520" s="297"/>
      <c r="B2520" s="298"/>
      <c r="C2520" s="298"/>
      <c r="D2520" s="298"/>
      <c r="E2520" s="299"/>
      <c r="F2520" s="300"/>
      <c r="G2520" s="301"/>
      <c r="H2520" s="302"/>
      <c r="J2520" s="38"/>
      <c r="L2520" s="290">
        <f t="shared" si="394"/>
        <v>6</v>
      </c>
      <c r="M2520" s="287">
        <f t="shared" si="396"/>
        <v>6</v>
      </c>
      <c r="N2520" s="287">
        <v>1</v>
      </c>
    </row>
    <row r="2521" spans="1:14" ht="21" hidden="1" x14ac:dyDescent="0.35">
      <c r="A2521" s="275"/>
      <c r="B2521" s="275"/>
      <c r="C2521" s="275"/>
      <c r="D2521" s="443">
        <f>х!H$9</f>
        <v>86</v>
      </c>
      <c r="E2521" s="444"/>
      <c r="F2521" s="445" t="str">
        <f>х!I$9</f>
        <v>Абонемент платного питания №1 (Завтрак 1-4)</v>
      </c>
      <c r="G2521" s="446"/>
      <c r="H2521" s="446"/>
      <c r="I2521" s="270"/>
      <c r="J2521" s="13"/>
      <c r="K2521" s="13"/>
      <c r="L2521" s="289">
        <f>L2498+1</f>
        <v>7</v>
      </c>
      <c r="M2521" s="287">
        <f t="shared" si="396"/>
        <v>6</v>
      </c>
      <c r="N2521" s="287">
        <v>1</v>
      </c>
    </row>
    <row r="2522" spans="1:14" ht="11.5" hidden="1" customHeight="1" x14ac:dyDescent="0.35">
      <c r="A2522" s="437" t="s">
        <v>3</v>
      </c>
      <c r="B2522" s="438" t="s">
        <v>4</v>
      </c>
      <c r="C2522" s="438"/>
      <c r="D2522" s="438"/>
      <c r="E2522" s="439" t="s">
        <v>5</v>
      </c>
      <c r="F2522" s="440" t="s">
        <v>6</v>
      </c>
      <c r="G2522" s="441" t="s">
        <v>7</v>
      </c>
      <c r="H2522" s="442" t="s">
        <v>8</v>
      </c>
      <c r="L2522" s="290">
        <f>L2521</f>
        <v>7</v>
      </c>
      <c r="M2522" s="287">
        <f t="shared" si="396"/>
        <v>6</v>
      </c>
      <c r="N2522" s="287">
        <v>1</v>
      </c>
    </row>
    <row r="2523" spans="1:14" ht="11.5" hidden="1" customHeight="1" x14ac:dyDescent="0.35">
      <c r="A2523" s="437"/>
      <c r="B2523" s="277" t="s">
        <v>9</v>
      </c>
      <c r="C2523" s="278" t="s">
        <v>10</v>
      </c>
      <c r="D2523" s="278" t="s">
        <v>11</v>
      </c>
      <c r="E2523" s="439"/>
      <c r="F2523" s="440"/>
      <c r="G2523" s="441"/>
      <c r="H2523" s="442"/>
      <c r="L2523" s="290">
        <f t="shared" ref="L2523:L2543" si="398">L2522</f>
        <v>7</v>
      </c>
      <c r="M2523" s="287">
        <f t="shared" si="396"/>
        <v>6</v>
      </c>
      <c r="N2523" s="287">
        <v>1</v>
      </c>
    </row>
    <row r="2524" spans="1:14" ht="11.5" hidden="1" customHeight="1" x14ac:dyDescent="0.35">
      <c r="A2524" s="50">
        <v>338</v>
      </c>
      <c r="B2524" s="51">
        <v>0.4</v>
      </c>
      <c r="C2524" s="51">
        <v>0.4</v>
      </c>
      <c r="D2524" s="51">
        <v>9.8000000000000007</v>
      </c>
      <c r="E2524" s="50">
        <v>47</v>
      </c>
      <c r="F2524" s="52" t="s">
        <v>117</v>
      </c>
      <c r="G2524" s="147">
        <v>100</v>
      </c>
      <c r="H2524" s="449">
        <f>D2521</f>
        <v>86</v>
      </c>
      <c r="J2524" s="23" t="e">
        <f>H2524*J2542/H2542</f>
        <v>#DIV/0!</v>
      </c>
      <c r="L2524" s="290">
        <f t="shared" si="398"/>
        <v>7</v>
      </c>
      <c r="M2524" s="287">
        <f t="shared" si="396"/>
        <v>6</v>
      </c>
      <c r="N2524" s="287" t="str">
        <f>F2524</f>
        <v>Яблоко 100 (СОШ_2018)</v>
      </c>
    </row>
    <row r="2525" spans="1:14" ht="11.5" hidden="1" customHeight="1" x14ac:dyDescent="0.35">
      <c r="A2525" s="50">
        <v>257</v>
      </c>
      <c r="B2525" s="51">
        <v>6.54</v>
      </c>
      <c r="C2525" s="51">
        <v>11.89</v>
      </c>
      <c r="D2525" s="51">
        <v>33.03</v>
      </c>
      <c r="E2525" s="50">
        <v>266</v>
      </c>
      <c r="F2525" s="52" t="s">
        <v>186</v>
      </c>
      <c r="G2525" s="148">
        <v>160</v>
      </c>
      <c r="H2525" s="450"/>
      <c r="J2525" s="23" t="e">
        <f>H2525*J2542/H2542</f>
        <v>#DIV/0!</v>
      </c>
      <c r="L2525" s="290">
        <f t="shared" si="398"/>
        <v>7</v>
      </c>
      <c r="M2525" s="287">
        <f t="shared" si="396"/>
        <v>6</v>
      </c>
      <c r="N2525" s="287" t="str">
        <f t="shared" ref="N2525:N2541" si="399">F2525</f>
        <v>Каша молочная пшенная с маслом сливочным 150/10</v>
      </c>
    </row>
    <row r="2526" spans="1:14" ht="11.5" hidden="1" customHeight="1" x14ac:dyDescent="0.35">
      <c r="A2526" s="50">
        <v>628</v>
      </c>
      <c r="B2526" s="51">
        <v>0.1</v>
      </c>
      <c r="C2526" s="51">
        <v>0.03</v>
      </c>
      <c r="D2526" s="51">
        <v>15.28</v>
      </c>
      <c r="E2526" s="50">
        <v>62</v>
      </c>
      <c r="F2526" s="52" t="s">
        <v>241</v>
      </c>
      <c r="G2526" s="148">
        <v>215</v>
      </c>
      <c r="H2526" s="450"/>
      <c r="J2526" s="23" t="e">
        <f>H2526*J2542/H2542</f>
        <v>#DIV/0!</v>
      </c>
      <c r="L2526" s="290">
        <f t="shared" si="398"/>
        <v>7</v>
      </c>
      <c r="M2526" s="287">
        <f t="shared" si="396"/>
        <v>6</v>
      </c>
      <c r="N2526" s="287" t="str">
        <f t="shared" si="399"/>
        <v>Чай с сахаром 200/15</v>
      </c>
    </row>
    <row r="2527" spans="1:14" ht="11.5" hidden="1" customHeight="1" x14ac:dyDescent="0.35">
      <c r="A2527" s="54" t="s">
        <v>16</v>
      </c>
      <c r="B2527" s="51">
        <v>3.95</v>
      </c>
      <c r="C2527" s="51">
        <v>0.5</v>
      </c>
      <c r="D2527" s="51">
        <v>24.15</v>
      </c>
      <c r="E2527" s="50">
        <v>118</v>
      </c>
      <c r="F2527" s="52" t="s">
        <v>348</v>
      </c>
      <c r="G2527" s="147">
        <v>50</v>
      </c>
      <c r="H2527" s="450"/>
      <c r="J2527" s="23" t="e">
        <f>H2527*J2542/H2542</f>
        <v>#DIV/0!</v>
      </c>
      <c r="L2527" s="290">
        <f t="shared" si="398"/>
        <v>7</v>
      </c>
      <c r="M2527" s="287">
        <f t="shared" si="396"/>
        <v>6</v>
      </c>
      <c r="N2527" s="287" t="str">
        <f t="shared" si="399"/>
        <v>Батон витаминизированный 50</v>
      </c>
    </row>
    <row r="2528" spans="1:14" s="1" customFormat="1" ht="11.5" hidden="1" customHeight="1" x14ac:dyDescent="0.35">
      <c r="A2528" s="47"/>
      <c r="B2528" s="44"/>
      <c r="C2528" s="44"/>
      <c r="D2528" s="44"/>
      <c r="E2528" s="43"/>
      <c r="F2528" s="45"/>
      <c r="G2528" s="147"/>
      <c r="H2528" s="451"/>
      <c r="J2528" s="23" t="e">
        <f>H2528*J2542/H2542</f>
        <v>#DIV/0!</v>
      </c>
      <c r="L2528" s="41">
        <f t="shared" si="398"/>
        <v>7</v>
      </c>
      <c r="M2528" s="39">
        <f t="shared" si="396"/>
        <v>6</v>
      </c>
      <c r="N2528" s="39">
        <f t="shared" si="399"/>
        <v>0</v>
      </c>
    </row>
    <row r="2529" spans="1:14" s="1" customFormat="1" ht="11.5" hidden="1" customHeight="1" x14ac:dyDescent="0.35">
      <c r="A2529" s="17"/>
      <c r="B2529" s="18"/>
      <c r="C2529" s="18"/>
      <c r="D2529" s="18"/>
      <c r="E2529" s="17"/>
      <c r="F2529" s="20"/>
      <c r="G2529" s="149"/>
      <c r="H2529" s="451"/>
      <c r="J2529" s="23" t="e">
        <f>H2529*J2542/H2542</f>
        <v>#DIV/0!</v>
      </c>
      <c r="L2529" s="41">
        <f t="shared" si="398"/>
        <v>7</v>
      </c>
      <c r="M2529" s="39">
        <f t="shared" si="396"/>
        <v>6</v>
      </c>
      <c r="N2529" s="39">
        <f t="shared" si="399"/>
        <v>0</v>
      </c>
    </row>
    <row r="2530" spans="1:14" s="1" customFormat="1" ht="11.5" hidden="1" customHeight="1" x14ac:dyDescent="0.35">
      <c r="A2530" s="17"/>
      <c r="B2530" s="18"/>
      <c r="C2530" s="18"/>
      <c r="D2530" s="18"/>
      <c r="E2530" s="17"/>
      <c r="F2530" s="20"/>
      <c r="G2530" s="150"/>
      <c r="H2530" s="451"/>
      <c r="J2530" s="23" t="e">
        <f>H2530*J2542/H2542</f>
        <v>#DIV/0!</v>
      </c>
      <c r="L2530" s="41">
        <f t="shared" si="398"/>
        <v>7</v>
      </c>
      <c r="M2530" s="39">
        <f t="shared" si="396"/>
        <v>6</v>
      </c>
      <c r="N2530" s="39">
        <f t="shared" si="399"/>
        <v>0</v>
      </c>
    </row>
    <row r="2531" spans="1:14" s="1" customFormat="1" ht="11.5" hidden="1" customHeight="1" x14ac:dyDescent="0.35">
      <c r="A2531" s="19"/>
      <c r="B2531" s="18"/>
      <c r="C2531" s="18"/>
      <c r="D2531" s="18"/>
      <c r="E2531" s="17"/>
      <c r="F2531" s="20"/>
      <c r="G2531" s="149"/>
      <c r="H2531" s="451"/>
      <c r="J2531" s="23" t="e">
        <f>H2531*J2542/H2542</f>
        <v>#DIV/0!</v>
      </c>
      <c r="L2531" s="41">
        <f t="shared" si="398"/>
        <v>7</v>
      </c>
      <c r="M2531" s="39">
        <f t="shared" si="396"/>
        <v>6</v>
      </c>
      <c r="N2531" s="39">
        <f t="shared" si="399"/>
        <v>0</v>
      </c>
    </row>
    <row r="2532" spans="1:14" s="1" customFormat="1" ht="11.5" hidden="1" customHeight="1" x14ac:dyDescent="0.35">
      <c r="A2532" s="19"/>
      <c r="B2532" s="25"/>
      <c r="C2532" s="25"/>
      <c r="D2532" s="25"/>
      <c r="E2532" s="26"/>
      <c r="F2532" s="27"/>
      <c r="G2532" s="142"/>
      <c r="H2532" s="451"/>
      <c r="J2532" s="23" t="e">
        <f>H2532*J2542/H2542</f>
        <v>#DIV/0!</v>
      </c>
      <c r="L2532" s="41">
        <f t="shared" si="398"/>
        <v>7</v>
      </c>
      <c r="M2532" s="39">
        <f t="shared" si="396"/>
        <v>6</v>
      </c>
      <c r="N2532" s="39">
        <f t="shared" si="399"/>
        <v>0</v>
      </c>
    </row>
    <row r="2533" spans="1:14" s="1" customFormat="1" ht="11.5" hidden="1" customHeight="1" x14ac:dyDescent="0.35">
      <c r="A2533" s="17"/>
      <c r="B2533" s="18"/>
      <c r="C2533" s="18"/>
      <c r="D2533" s="18"/>
      <c r="E2533" s="17"/>
      <c r="F2533" s="20"/>
      <c r="G2533" s="21"/>
      <c r="H2533" s="451"/>
      <c r="J2533" s="23" t="e">
        <f>H2533*J2542/H2542</f>
        <v>#DIV/0!</v>
      </c>
      <c r="L2533" s="41">
        <f t="shared" si="398"/>
        <v>7</v>
      </c>
      <c r="M2533" s="39">
        <f t="shared" si="396"/>
        <v>6</v>
      </c>
      <c r="N2533" s="39">
        <f t="shared" si="399"/>
        <v>0</v>
      </c>
    </row>
    <row r="2534" spans="1:14" s="1" customFormat="1" ht="11.5" hidden="1" customHeight="1" x14ac:dyDescent="0.35">
      <c r="A2534" s="17"/>
      <c r="B2534" s="18"/>
      <c r="C2534" s="18"/>
      <c r="D2534" s="18"/>
      <c r="E2534" s="17"/>
      <c r="F2534" s="20"/>
      <c r="G2534" s="24"/>
      <c r="H2534" s="451"/>
      <c r="J2534" s="23" t="e">
        <f>H2534*J2542/H2542</f>
        <v>#DIV/0!</v>
      </c>
      <c r="L2534" s="41">
        <f t="shared" si="398"/>
        <v>7</v>
      </c>
      <c r="M2534" s="39">
        <f t="shared" si="396"/>
        <v>6</v>
      </c>
      <c r="N2534" s="39">
        <f t="shared" si="399"/>
        <v>0</v>
      </c>
    </row>
    <row r="2535" spans="1:14" s="1" customFormat="1" ht="11.5" hidden="1" customHeight="1" x14ac:dyDescent="0.35">
      <c r="A2535" s="17"/>
      <c r="B2535" s="18"/>
      <c r="C2535" s="18"/>
      <c r="D2535" s="18"/>
      <c r="E2535" s="17"/>
      <c r="F2535" s="20"/>
      <c r="G2535" s="24"/>
      <c r="H2535" s="451"/>
      <c r="J2535" s="23" t="e">
        <f>H2535*J2542/H2542</f>
        <v>#DIV/0!</v>
      </c>
      <c r="L2535" s="41">
        <f t="shared" si="398"/>
        <v>7</v>
      </c>
      <c r="M2535" s="39">
        <f t="shared" si="396"/>
        <v>6</v>
      </c>
      <c r="N2535" s="39">
        <f t="shared" si="399"/>
        <v>0</v>
      </c>
    </row>
    <row r="2536" spans="1:14" s="1" customFormat="1" ht="11.5" hidden="1" customHeight="1" x14ac:dyDescent="0.35">
      <c r="A2536" s="19"/>
      <c r="B2536" s="18"/>
      <c r="C2536" s="18"/>
      <c r="D2536" s="18"/>
      <c r="E2536" s="17"/>
      <c r="F2536" s="20"/>
      <c r="G2536" s="21"/>
      <c r="H2536" s="451"/>
      <c r="J2536" s="23" t="e">
        <f>H2536*J2542/H2542</f>
        <v>#DIV/0!</v>
      </c>
      <c r="L2536" s="41">
        <f t="shared" si="398"/>
        <v>7</v>
      </c>
      <c r="M2536" s="39">
        <f t="shared" si="396"/>
        <v>6</v>
      </c>
      <c r="N2536" s="39">
        <f t="shared" si="399"/>
        <v>0</v>
      </c>
    </row>
    <row r="2537" spans="1:14" s="1" customFormat="1" ht="11.5" hidden="1" customHeight="1" x14ac:dyDescent="0.25">
      <c r="A2537" s="17"/>
      <c r="B2537" s="18"/>
      <c r="C2537" s="18"/>
      <c r="D2537" s="18"/>
      <c r="E2537" s="17"/>
      <c r="F2537" s="28"/>
      <c r="G2537" s="21"/>
      <c r="H2537" s="451"/>
      <c r="J2537" s="23" t="e">
        <f>H2537*J2542/H2542</f>
        <v>#DIV/0!</v>
      </c>
      <c r="L2537" s="41">
        <f t="shared" si="398"/>
        <v>7</v>
      </c>
      <c r="M2537" s="39">
        <f t="shared" si="396"/>
        <v>6</v>
      </c>
      <c r="N2537" s="39">
        <f t="shared" si="399"/>
        <v>0</v>
      </c>
    </row>
    <row r="2538" spans="1:14" s="1" customFormat="1" ht="11.5" hidden="1" customHeight="1" x14ac:dyDescent="0.35">
      <c r="A2538" s="19"/>
      <c r="B2538" s="18"/>
      <c r="C2538" s="18"/>
      <c r="D2538" s="18"/>
      <c r="E2538" s="17"/>
      <c r="F2538" s="20"/>
      <c r="G2538" s="21"/>
      <c r="H2538" s="451"/>
      <c r="J2538" s="23" t="e">
        <f>H2538*J2542/H2542</f>
        <v>#DIV/0!</v>
      </c>
      <c r="L2538" s="41">
        <f t="shared" si="398"/>
        <v>7</v>
      </c>
      <c r="M2538" s="39">
        <f t="shared" si="396"/>
        <v>6</v>
      </c>
      <c r="N2538" s="39">
        <f t="shared" si="399"/>
        <v>0</v>
      </c>
    </row>
    <row r="2539" spans="1:14" s="1" customFormat="1" ht="11.5" hidden="1" customHeight="1" x14ac:dyDescent="0.25">
      <c r="A2539" s="17"/>
      <c r="B2539" s="18"/>
      <c r="C2539" s="18"/>
      <c r="D2539" s="18"/>
      <c r="E2539" s="17"/>
      <c r="F2539" s="28"/>
      <c r="G2539" s="21"/>
      <c r="H2539" s="451"/>
      <c r="J2539" s="23" t="e">
        <f>H2539*J2542/H2542</f>
        <v>#DIV/0!</v>
      </c>
      <c r="L2539" s="41">
        <f t="shared" si="398"/>
        <v>7</v>
      </c>
      <c r="M2539" s="39">
        <f t="shared" si="396"/>
        <v>6</v>
      </c>
      <c r="N2539" s="39">
        <f t="shared" si="399"/>
        <v>0</v>
      </c>
    </row>
    <row r="2540" spans="1:14" s="1" customFormat="1" ht="11.5" hidden="1" customHeight="1" x14ac:dyDescent="0.35">
      <c r="A2540" s="19"/>
      <c r="B2540" s="18"/>
      <c r="C2540" s="18"/>
      <c r="D2540" s="18"/>
      <c r="E2540" s="17"/>
      <c r="F2540" s="20"/>
      <c r="G2540" s="21"/>
      <c r="H2540" s="451"/>
      <c r="J2540" s="23" t="e">
        <f>H2540*J2542/H2542</f>
        <v>#DIV/0!</v>
      </c>
      <c r="L2540" s="41">
        <f t="shared" si="398"/>
        <v>7</v>
      </c>
      <c r="M2540" s="39">
        <f t="shared" si="396"/>
        <v>6</v>
      </c>
      <c r="N2540" s="39">
        <f t="shared" si="399"/>
        <v>0</v>
      </c>
    </row>
    <row r="2541" spans="1:14" s="1" customFormat="1" ht="11.5" hidden="1" customHeight="1" x14ac:dyDescent="0.35">
      <c r="A2541" s="19"/>
      <c r="B2541" s="18"/>
      <c r="C2541" s="18"/>
      <c r="D2541" s="18"/>
      <c r="E2541" s="17"/>
      <c r="F2541" s="20"/>
      <c r="G2541" s="21"/>
      <c r="H2541" s="451"/>
      <c r="J2541" s="23" t="e">
        <f>H2541*J2542/H2542</f>
        <v>#DIV/0!</v>
      </c>
      <c r="L2541" s="41">
        <f t="shared" si="398"/>
        <v>7</v>
      </c>
      <c r="M2541" s="39">
        <f t="shared" si="396"/>
        <v>6</v>
      </c>
      <c r="N2541" s="39">
        <f t="shared" si="399"/>
        <v>0</v>
      </c>
    </row>
    <row r="2542" spans="1:14" ht="11.5" hidden="1" customHeight="1" x14ac:dyDescent="0.35">
      <c r="A2542" s="291"/>
      <c r="B2542" s="292">
        <f>SUBTOTAL(9,B2524:B2541)</f>
        <v>0</v>
      </c>
      <c r="C2542" s="292">
        <f t="shared" ref="C2542:E2542" si="400">SUBTOTAL(9,C2524:C2541)</f>
        <v>0</v>
      </c>
      <c r="D2542" s="292">
        <f t="shared" si="400"/>
        <v>0</v>
      </c>
      <c r="E2542" s="293">
        <f t="shared" si="400"/>
        <v>0</v>
      </c>
      <c r="F2542" s="294" t="s">
        <v>18</v>
      </c>
      <c r="G2542" s="295"/>
      <c r="H2542" s="452"/>
      <c r="J2542" s="32">
        <f>D2521</f>
        <v>86</v>
      </c>
      <c r="L2542" s="290">
        <f t="shared" si="398"/>
        <v>7</v>
      </c>
      <c r="M2542" s="287">
        <f t="shared" si="396"/>
        <v>6</v>
      </c>
      <c r="N2542" s="287">
        <v>1</v>
      </c>
    </row>
    <row r="2543" spans="1:14" ht="11.5" hidden="1" customHeight="1" x14ac:dyDescent="0.35">
      <c r="A2543" s="297"/>
      <c r="B2543" s="298"/>
      <c r="C2543" s="298"/>
      <c r="D2543" s="298"/>
      <c r="E2543" s="299"/>
      <c r="F2543" s="300"/>
      <c r="G2543" s="301"/>
      <c r="H2543" s="302"/>
      <c r="J2543" s="38"/>
      <c r="L2543" s="290">
        <f t="shared" si="398"/>
        <v>7</v>
      </c>
      <c r="M2543" s="287">
        <f t="shared" si="396"/>
        <v>6</v>
      </c>
      <c r="N2543" s="287">
        <v>1</v>
      </c>
    </row>
    <row r="2544" spans="1:14" s="1" customFormat="1" ht="21" hidden="1" x14ac:dyDescent="0.35">
      <c r="A2544" s="14"/>
      <c r="B2544" s="14"/>
      <c r="C2544" s="14"/>
      <c r="D2544" s="427">
        <f>х!H$10</f>
        <v>88</v>
      </c>
      <c r="E2544" s="428"/>
      <c r="F2544" s="429" t="str">
        <f>х!I$10</f>
        <v>Абонемент платного питания №2 (Завтрак 5-11)</v>
      </c>
      <c r="G2544" s="430"/>
      <c r="H2544" s="430"/>
      <c r="I2544" s="13"/>
      <c r="J2544" s="13"/>
      <c r="K2544" s="13"/>
      <c r="L2544" s="40">
        <f>L2521+1</f>
        <v>8</v>
      </c>
      <c r="M2544" s="39">
        <f t="shared" si="396"/>
        <v>6</v>
      </c>
      <c r="N2544" s="39">
        <v>1</v>
      </c>
    </row>
    <row r="2545" spans="1:14" s="1" customFormat="1" ht="11.5" hidden="1" customHeight="1" x14ac:dyDescent="0.35">
      <c r="A2545" s="431" t="s">
        <v>3</v>
      </c>
      <c r="B2545" s="432" t="s">
        <v>4</v>
      </c>
      <c r="C2545" s="432"/>
      <c r="D2545" s="432"/>
      <c r="E2545" s="433" t="s">
        <v>5</v>
      </c>
      <c r="F2545" s="434" t="s">
        <v>6</v>
      </c>
      <c r="G2545" s="435" t="s">
        <v>7</v>
      </c>
      <c r="H2545" s="436" t="s">
        <v>8</v>
      </c>
      <c r="L2545" s="41">
        <f>L2544</f>
        <v>8</v>
      </c>
      <c r="M2545" s="39">
        <f t="shared" si="396"/>
        <v>6</v>
      </c>
      <c r="N2545" s="39">
        <v>1</v>
      </c>
    </row>
    <row r="2546" spans="1:14" s="1" customFormat="1" ht="11.5" hidden="1" customHeight="1" x14ac:dyDescent="0.35">
      <c r="A2546" s="431"/>
      <c r="B2546" s="15" t="s">
        <v>9</v>
      </c>
      <c r="C2546" s="16" t="s">
        <v>10</v>
      </c>
      <c r="D2546" s="16" t="s">
        <v>11</v>
      </c>
      <c r="E2546" s="433"/>
      <c r="F2546" s="434"/>
      <c r="G2546" s="435"/>
      <c r="H2546" s="436"/>
      <c r="L2546" s="41">
        <f t="shared" ref="L2546:L2566" si="401">L2545</f>
        <v>8</v>
      </c>
      <c r="M2546" s="39">
        <f t="shared" si="396"/>
        <v>6</v>
      </c>
      <c r="N2546" s="39">
        <v>1</v>
      </c>
    </row>
    <row r="2547" spans="1:14" s="1" customFormat="1" ht="11.5" hidden="1" customHeight="1" x14ac:dyDescent="0.35">
      <c r="A2547" s="50">
        <v>338</v>
      </c>
      <c r="B2547" s="51">
        <v>0.4</v>
      </c>
      <c r="C2547" s="51">
        <v>0.4</v>
      </c>
      <c r="D2547" s="51">
        <v>9.8000000000000007</v>
      </c>
      <c r="E2547" s="50">
        <v>47</v>
      </c>
      <c r="F2547" s="52" t="s">
        <v>351</v>
      </c>
      <c r="G2547" s="49">
        <v>100</v>
      </c>
      <c r="H2547" s="453">
        <f>D2544</f>
        <v>88</v>
      </c>
      <c r="J2547" s="23" t="e">
        <f>H2547*J2565/H2565</f>
        <v>#DIV/0!</v>
      </c>
      <c r="L2547" s="41">
        <f t="shared" si="401"/>
        <v>8</v>
      </c>
      <c r="M2547" s="39">
        <f t="shared" si="396"/>
        <v>6</v>
      </c>
      <c r="N2547" s="39" t="str">
        <f>F2547</f>
        <v>Яблоко 100</v>
      </c>
    </row>
    <row r="2548" spans="1:14" s="1" customFormat="1" ht="11.5" hidden="1" customHeight="1" x14ac:dyDescent="0.35">
      <c r="A2548" s="50">
        <v>257</v>
      </c>
      <c r="B2548" s="51">
        <v>8.6999999999999993</v>
      </c>
      <c r="C2548" s="51">
        <v>13.1</v>
      </c>
      <c r="D2548" s="51">
        <v>44.02</v>
      </c>
      <c r="E2548" s="50">
        <v>330</v>
      </c>
      <c r="F2548" s="52" t="s">
        <v>297</v>
      </c>
      <c r="G2548" s="53">
        <v>210</v>
      </c>
      <c r="H2548" s="451"/>
      <c r="J2548" s="23" t="e">
        <f>H2548*J2565/H2565</f>
        <v>#DIV/0!</v>
      </c>
      <c r="L2548" s="41">
        <f t="shared" si="401"/>
        <v>8</v>
      </c>
      <c r="M2548" s="39">
        <f t="shared" si="396"/>
        <v>6</v>
      </c>
      <c r="N2548" s="39" t="str">
        <f t="shared" ref="N2548:N2564" si="402">F2548</f>
        <v>Каша молочная пшенная с маслом сливочным 200/10</v>
      </c>
    </row>
    <row r="2549" spans="1:14" s="1" customFormat="1" ht="11.5" hidden="1" customHeight="1" x14ac:dyDescent="0.35">
      <c r="A2549" s="50">
        <v>628</v>
      </c>
      <c r="B2549" s="51">
        <v>0.1</v>
      </c>
      <c r="C2549" s="51">
        <v>0.03</v>
      </c>
      <c r="D2549" s="51">
        <v>15.28</v>
      </c>
      <c r="E2549" s="50">
        <v>62</v>
      </c>
      <c r="F2549" s="52" t="s">
        <v>241</v>
      </c>
      <c r="G2549" s="53">
        <v>215</v>
      </c>
      <c r="H2549" s="451"/>
      <c r="J2549" s="23" t="e">
        <f>H2549*J2565/H2565</f>
        <v>#DIV/0!</v>
      </c>
      <c r="L2549" s="41">
        <f t="shared" si="401"/>
        <v>8</v>
      </c>
      <c r="M2549" s="39">
        <f t="shared" si="396"/>
        <v>6</v>
      </c>
      <c r="N2549" s="39" t="str">
        <f t="shared" si="402"/>
        <v>Чай с сахаром 200/15</v>
      </c>
    </row>
    <row r="2550" spans="1:14" s="1" customFormat="1" ht="11.5" hidden="1" customHeight="1" x14ac:dyDescent="0.35">
      <c r="A2550" s="54" t="s">
        <v>16</v>
      </c>
      <c r="B2550" s="51">
        <v>3.95</v>
      </c>
      <c r="C2550" s="51">
        <v>0.5</v>
      </c>
      <c r="D2550" s="51">
        <v>24.15</v>
      </c>
      <c r="E2550" s="50">
        <v>118</v>
      </c>
      <c r="F2550" s="52" t="s">
        <v>348</v>
      </c>
      <c r="G2550" s="49">
        <v>50</v>
      </c>
      <c r="H2550" s="451"/>
      <c r="J2550" s="23" t="e">
        <f>H2550*J2565/H2565</f>
        <v>#DIV/0!</v>
      </c>
      <c r="L2550" s="41">
        <f t="shared" si="401"/>
        <v>8</v>
      </c>
      <c r="M2550" s="39">
        <f t="shared" si="396"/>
        <v>6</v>
      </c>
      <c r="N2550" s="39" t="str">
        <f t="shared" si="402"/>
        <v>Батон витаминизированный 50</v>
      </c>
    </row>
    <row r="2551" spans="1:14" s="1" customFormat="1" ht="11.5" hidden="1" customHeight="1" x14ac:dyDescent="0.35">
      <c r="A2551" s="47"/>
      <c r="B2551" s="44"/>
      <c r="C2551" s="44"/>
      <c r="D2551" s="44"/>
      <c r="E2551" s="43"/>
      <c r="F2551" s="45"/>
      <c r="G2551" s="147"/>
      <c r="H2551" s="451"/>
      <c r="J2551" s="23" t="e">
        <f>H2551*J2565/H2565</f>
        <v>#DIV/0!</v>
      </c>
      <c r="L2551" s="41">
        <f t="shared" si="401"/>
        <v>8</v>
      </c>
      <c r="M2551" s="39">
        <f t="shared" si="396"/>
        <v>6</v>
      </c>
      <c r="N2551" s="39">
        <f t="shared" si="402"/>
        <v>0</v>
      </c>
    </row>
    <row r="2552" spans="1:14" s="1" customFormat="1" ht="11.5" hidden="1" customHeight="1" x14ac:dyDescent="0.35">
      <c r="A2552" s="17"/>
      <c r="B2552" s="18"/>
      <c r="C2552" s="18"/>
      <c r="D2552" s="18"/>
      <c r="E2552" s="17"/>
      <c r="F2552" s="20"/>
      <c r="G2552" s="149"/>
      <c r="H2552" s="451"/>
      <c r="J2552" s="23" t="e">
        <f>H2552*J2565/H2565</f>
        <v>#DIV/0!</v>
      </c>
      <c r="L2552" s="41">
        <f t="shared" si="401"/>
        <v>8</v>
      </c>
      <c r="M2552" s="39">
        <f t="shared" si="396"/>
        <v>6</v>
      </c>
      <c r="N2552" s="39">
        <f t="shared" si="402"/>
        <v>0</v>
      </c>
    </row>
    <row r="2553" spans="1:14" s="1" customFormat="1" ht="11.5" hidden="1" customHeight="1" x14ac:dyDescent="0.35">
      <c r="A2553" s="17"/>
      <c r="B2553" s="18"/>
      <c r="C2553" s="18"/>
      <c r="D2553" s="18"/>
      <c r="E2553" s="17"/>
      <c r="F2553" s="20"/>
      <c r="G2553" s="150"/>
      <c r="H2553" s="451"/>
      <c r="J2553" s="23" t="e">
        <f>H2553*J2565/H2565</f>
        <v>#DIV/0!</v>
      </c>
      <c r="L2553" s="41">
        <f t="shared" si="401"/>
        <v>8</v>
      </c>
      <c r="M2553" s="39">
        <f t="shared" si="396"/>
        <v>6</v>
      </c>
      <c r="N2553" s="39">
        <f t="shared" si="402"/>
        <v>0</v>
      </c>
    </row>
    <row r="2554" spans="1:14" s="1" customFormat="1" ht="11.5" hidden="1" customHeight="1" x14ac:dyDescent="0.35">
      <c r="A2554" s="19"/>
      <c r="B2554" s="18"/>
      <c r="C2554" s="18"/>
      <c r="D2554" s="18"/>
      <c r="E2554" s="17"/>
      <c r="F2554" s="20"/>
      <c r="G2554" s="149"/>
      <c r="H2554" s="451"/>
      <c r="J2554" s="23" t="e">
        <f>H2554*J2565/H2565</f>
        <v>#DIV/0!</v>
      </c>
      <c r="L2554" s="41">
        <f t="shared" si="401"/>
        <v>8</v>
      </c>
      <c r="M2554" s="39">
        <f t="shared" si="396"/>
        <v>6</v>
      </c>
      <c r="N2554" s="39">
        <f t="shared" si="402"/>
        <v>0</v>
      </c>
    </row>
    <row r="2555" spans="1:14" s="1" customFormat="1" ht="11.5" hidden="1" customHeight="1" x14ac:dyDescent="0.35">
      <c r="A2555" s="19"/>
      <c r="B2555" s="25"/>
      <c r="C2555" s="25"/>
      <c r="D2555" s="25"/>
      <c r="E2555" s="26"/>
      <c r="F2555" s="27"/>
      <c r="G2555" s="27"/>
      <c r="H2555" s="451"/>
      <c r="J2555" s="23" t="e">
        <f>H2555*J2565/H2565</f>
        <v>#DIV/0!</v>
      </c>
      <c r="L2555" s="41">
        <f t="shared" si="401"/>
        <v>8</v>
      </c>
      <c r="M2555" s="39">
        <f t="shared" si="396"/>
        <v>6</v>
      </c>
      <c r="N2555" s="39">
        <f t="shared" si="402"/>
        <v>0</v>
      </c>
    </row>
    <row r="2556" spans="1:14" s="1" customFormat="1" ht="11.5" hidden="1" customHeight="1" x14ac:dyDescent="0.35">
      <c r="A2556" s="17"/>
      <c r="B2556" s="18"/>
      <c r="C2556" s="18"/>
      <c r="D2556" s="18"/>
      <c r="E2556" s="17"/>
      <c r="F2556" s="20"/>
      <c r="G2556" s="21"/>
      <c r="H2556" s="451"/>
      <c r="J2556" s="23" t="e">
        <f>H2556*J2565/H2565</f>
        <v>#DIV/0!</v>
      </c>
      <c r="L2556" s="41">
        <f t="shared" si="401"/>
        <v>8</v>
      </c>
      <c r="M2556" s="39">
        <f t="shared" si="396"/>
        <v>6</v>
      </c>
      <c r="N2556" s="39">
        <f t="shared" si="402"/>
        <v>0</v>
      </c>
    </row>
    <row r="2557" spans="1:14" s="1" customFormat="1" ht="11.5" hidden="1" customHeight="1" x14ac:dyDescent="0.35">
      <c r="A2557" s="17"/>
      <c r="B2557" s="18"/>
      <c r="C2557" s="18"/>
      <c r="D2557" s="18"/>
      <c r="E2557" s="17"/>
      <c r="F2557" s="20"/>
      <c r="G2557" s="24"/>
      <c r="H2557" s="451"/>
      <c r="J2557" s="23" t="e">
        <f>H2557*J2565/H2565</f>
        <v>#DIV/0!</v>
      </c>
      <c r="L2557" s="41">
        <f t="shared" si="401"/>
        <v>8</v>
      </c>
      <c r="M2557" s="39">
        <f t="shared" si="396"/>
        <v>6</v>
      </c>
      <c r="N2557" s="39">
        <f t="shared" si="402"/>
        <v>0</v>
      </c>
    </row>
    <row r="2558" spans="1:14" s="1" customFormat="1" ht="11.5" hidden="1" customHeight="1" x14ac:dyDescent="0.35">
      <c r="A2558" s="17"/>
      <c r="B2558" s="18"/>
      <c r="C2558" s="18"/>
      <c r="D2558" s="18"/>
      <c r="E2558" s="17"/>
      <c r="F2558" s="20"/>
      <c r="G2558" s="24"/>
      <c r="H2558" s="451"/>
      <c r="J2558" s="23" t="e">
        <f>H2558*J2565/H2565</f>
        <v>#DIV/0!</v>
      </c>
      <c r="L2558" s="41">
        <f t="shared" si="401"/>
        <v>8</v>
      </c>
      <c r="M2558" s="39">
        <f t="shared" si="396"/>
        <v>6</v>
      </c>
      <c r="N2558" s="39">
        <f t="shared" si="402"/>
        <v>0</v>
      </c>
    </row>
    <row r="2559" spans="1:14" s="1" customFormat="1" ht="11.5" hidden="1" customHeight="1" x14ac:dyDescent="0.35">
      <c r="A2559" s="19"/>
      <c r="B2559" s="18"/>
      <c r="C2559" s="18"/>
      <c r="D2559" s="18"/>
      <c r="E2559" s="17"/>
      <c r="F2559" s="20"/>
      <c r="G2559" s="21"/>
      <c r="H2559" s="451"/>
      <c r="J2559" s="23" t="e">
        <f>H2559*J2565/H2565</f>
        <v>#DIV/0!</v>
      </c>
      <c r="L2559" s="41">
        <f t="shared" si="401"/>
        <v>8</v>
      </c>
      <c r="M2559" s="39">
        <f t="shared" si="396"/>
        <v>6</v>
      </c>
      <c r="N2559" s="39">
        <f t="shared" si="402"/>
        <v>0</v>
      </c>
    </row>
    <row r="2560" spans="1:14" s="1" customFormat="1" ht="11.5" hidden="1" customHeight="1" x14ac:dyDescent="0.25">
      <c r="A2560" s="17"/>
      <c r="B2560" s="18"/>
      <c r="C2560" s="18"/>
      <c r="D2560" s="18"/>
      <c r="E2560" s="17"/>
      <c r="F2560" s="28"/>
      <c r="G2560" s="21"/>
      <c r="H2560" s="451"/>
      <c r="J2560" s="23" t="e">
        <f>H2560*J2565/H2565</f>
        <v>#DIV/0!</v>
      </c>
      <c r="L2560" s="41">
        <f t="shared" si="401"/>
        <v>8</v>
      </c>
      <c r="M2560" s="39">
        <f t="shared" si="396"/>
        <v>6</v>
      </c>
      <c r="N2560" s="39">
        <f t="shared" si="402"/>
        <v>0</v>
      </c>
    </row>
    <row r="2561" spans="1:14" s="1" customFormat="1" ht="11.5" hidden="1" customHeight="1" x14ac:dyDescent="0.35">
      <c r="A2561" s="19"/>
      <c r="B2561" s="18"/>
      <c r="C2561" s="18"/>
      <c r="D2561" s="18"/>
      <c r="E2561" s="17"/>
      <c r="F2561" s="20"/>
      <c r="G2561" s="21"/>
      <c r="H2561" s="451"/>
      <c r="J2561" s="23" t="e">
        <f>H2561*J2565/H2565</f>
        <v>#DIV/0!</v>
      </c>
      <c r="L2561" s="41">
        <f t="shared" si="401"/>
        <v>8</v>
      </c>
      <c r="M2561" s="39">
        <f t="shared" si="396"/>
        <v>6</v>
      </c>
      <c r="N2561" s="39">
        <f t="shared" si="402"/>
        <v>0</v>
      </c>
    </row>
    <row r="2562" spans="1:14" s="1" customFormat="1" ht="11.5" hidden="1" customHeight="1" x14ac:dyDescent="0.25">
      <c r="A2562" s="17"/>
      <c r="B2562" s="18"/>
      <c r="C2562" s="18"/>
      <c r="D2562" s="18"/>
      <c r="E2562" s="17"/>
      <c r="F2562" s="28"/>
      <c r="G2562" s="21"/>
      <c r="H2562" s="451"/>
      <c r="J2562" s="23" t="e">
        <f>H2562*J2565/H2565</f>
        <v>#DIV/0!</v>
      </c>
      <c r="L2562" s="41">
        <f t="shared" si="401"/>
        <v>8</v>
      </c>
      <c r="M2562" s="39">
        <f t="shared" si="396"/>
        <v>6</v>
      </c>
      <c r="N2562" s="39">
        <f t="shared" si="402"/>
        <v>0</v>
      </c>
    </row>
    <row r="2563" spans="1:14" s="1" customFormat="1" ht="11.5" hidden="1" customHeight="1" x14ac:dyDescent="0.35">
      <c r="A2563" s="19"/>
      <c r="B2563" s="18"/>
      <c r="C2563" s="18"/>
      <c r="D2563" s="18"/>
      <c r="E2563" s="17"/>
      <c r="F2563" s="20"/>
      <c r="G2563" s="21"/>
      <c r="H2563" s="451"/>
      <c r="J2563" s="23" t="e">
        <f>H2563*J2565/H2565</f>
        <v>#DIV/0!</v>
      </c>
      <c r="L2563" s="41">
        <f t="shared" si="401"/>
        <v>8</v>
      </c>
      <c r="M2563" s="39">
        <f t="shared" si="396"/>
        <v>6</v>
      </c>
      <c r="N2563" s="39">
        <f t="shared" si="402"/>
        <v>0</v>
      </c>
    </row>
    <row r="2564" spans="1:14" s="1" customFormat="1" ht="11.5" hidden="1" customHeight="1" x14ac:dyDescent="0.35">
      <c r="A2564" s="19"/>
      <c r="B2564" s="18"/>
      <c r="C2564" s="18"/>
      <c r="D2564" s="18"/>
      <c r="E2564" s="17"/>
      <c r="F2564" s="20"/>
      <c r="G2564" s="21"/>
      <c r="H2564" s="451"/>
      <c r="J2564" s="23" t="e">
        <f>H2564*J2565/H2565</f>
        <v>#DIV/0!</v>
      </c>
      <c r="L2564" s="41">
        <f t="shared" si="401"/>
        <v>8</v>
      </c>
      <c r="M2564" s="39">
        <f t="shared" si="396"/>
        <v>6</v>
      </c>
      <c r="N2564" s="39">
        <f t="shared" si="402"/>
        <v>0</v>
      </c>
    </row>
    <row r="2565" spans="1:14" s="1" customFormat="1" ht="11.5" hidden="1" customHeight="1" x14ac:dyDescent="0.35">
      <c r="A2565" s="19"/>
      <c r="B2565" s="25">
        <f>SUBTOTAL(9,B2547:B2564)</f>
        <v>0</v>
      </c>
      <c r="C2565" s="25">
        <f t="shared" ref="C2565:E2565" si="403">SUBTOTAL(9,C2547:C2564)</f>
        <v>0</v>
      </c>
      <c r="D2565" s="25">
        <f t="shared" si="403"/>
        <v>0</v>
      </c>
      <c r="E2565" s="26">
        <f t="shared" si="403"/>
        <v>0</v>
      </c>
      <c r="F2565" s="29" t="s">
        <v>18</v>
      </c>
      <c r="G2565" s="27"/>
      <c r="H2565" s="454"/>
      <c r="J2565" s="32">
        <f>D2544</f>
        <v>88</v>
      </c>
      <c r="L2565" s="41">
        <f t="shared" si="401"/>
        <v>8</v>
      </c>
      <c r="M2565" s="39">
        <f t="shared" si="396"/>
        <v>6</v>
      </c>
      <c r="N2565" s="39">
        <v>1</v>
      </c>
    </row>
    <row r="2566" spans="1:14" s="1" customFormat="1" ht="11.5" hidden="1" customHeight="1" x14ac:dyDescent="0.35">
      <c r="A2566" s="33"/>
      <c r="B2566" s="34"/>
      <c r="C2566" s="34"/>
      <c r="D2566" s="34"/>
      <c r="E2566" s="35"/>
      <c r="F2566" s="36"/>
      <c r="G2566" s="37"/>
      <c r="H2566" s="38"/>
      <c r="J2566" s="38"/>
      <c r="L2566" s="41">
        <f t="shared" si="401"/>
        <v>8</v>
      </c>
      <c r="M2566" s="39">
        <f t="shared" si="396"/>
        <v>6</v>
      </c>
      <c r="N2566" s="39">
        <v>1</v>
      </c>
    </row>
    <row r="2567" spans="1:14" ht="21" hidden="1" x14ac:dyDescent="0.35">
      <c r="A2567" s="275"/>
      <c r="B2567" s="275"/>
      <c r="C2567" s="275"/>
      <c r="D2567" s="443">
        <f>х!H$11</f>
        <v>132</v>
      </c>
      <c r="E2567" s="444"/>
      <c r="F2567" s="445" t="str">
        <f>х!I$11</f>
        <v>Абонемент платного питания №3 (Обед 5-11)</v>
      </c>
      <c r="G2567" s="446"/>
      <c r="H2567" s="446"/>
      <c r="I2567" s="270"/>
      <c r="J2567" s="13"/>
      <c r="K2567" s="13"/>
      <c r="L2567" s="289">
        <f>L2544+1</f>
        <v>9</v>
      </c>
      <c r="M2567" s="287">
        <f t="shared" si="396"/>
        <v>6</v>
      </c>
      <c r="N2567" s="287">
        <v>1</v>
      </c>
    </row>
    <row r="2568" spans="1:14" ht="11.5" hidden="1" customHeight="1" x14ac:dyDescent="0.35">
      <c r="A2568" s="437" t="s">
        <v>3</v>
      </c>
      <c r="B2568" s="438" t="s">
        <v>4</v>
      </c>
      <c r="C2568" s="438"/>
      <c r="D2568" s="438"/>
      <c r="E2568" s="439" t="s">
        <v>5</v>
      </c>
      <c r="F2568" s="440" t="s">
        <v>6</v>
      </c>
      <c r="G2568" s="441" t="s">
        <v>7</v>
      </c>
      <c r="H2568" s="442" t="s">
        <v>8</v>
      </c>
      <c r="L2568" s="290">
        <f>L2567</f>
        <v>9</v>
      </c>
      <c r="M2568" s="287">
        <f t="shared" si="396"/>
        <v>6</v>
      </c>
      <c r="N2568" s="287">
        <v>1</v>
      </c>
    </row>
    <row r="2569" spans="1:14" ht="11.5" hidden="1" customHeight="1" x14ac:dyDescent="0.35">
      <c r="A2569" s="437"/>
      <c r="B2569" s="277" t="s">
        <v>9</v>
      </c>
      <c r="C2569" s="278" t="s">
        <v>10</v>
      </c>
      <c r="D2569" s="278" t="s">
        <v>11</v>
      </c>
      <c r="E2569" s="439"/>
      <c r="F2569" s="440"/>
      <c r="G2569" s="441"/>
      <c r="H2569" s="442"/>
      <c r="L2569" s="290">
        <f t="shared" ref="L2569:L2589" si="404">L2568</f>
        <v>9</v>
      </c>
      <c r="M2569" s="287">
        <f t="shared" si="396"/>
        <v>6</v>
      </c>
      <c r="N2569" s="287">
        <v>1</v>
      </c>
    </row>
    <row r="2570" spans="1:14" ht="11.5" hidden="1" customHeight="1" x14ac:dyDescent="0.35">
      <c r="A2570" s="234" t="s">
        <v>299</v>
      </c>
      <c r="B2570" s="282">
        <v>2.25</v>
      </c>
      <c r="C2570" s="282">
        <v>2.33</v>
      </c>
      <c r="D2570" s="282">
        <v>16.66</v>
      </c>
      <c r="E2570" s="238">
        <v>97</v>
      </c>
      <c r="F2570" s="229" t="s">
        <v>300</v>
      </c>
      <c r="G2570" s="337">
        <v>200</v>
      </c>
      <c r="H2570" s="449">
        <f>D2567</f>
        <v>132</v>
      </c>
      <c r="J2570" s="23" t="e">
        <f>H2570*J2588/H2588</f>
        <v>#DIV/0!</v>
      </c>
      <c r="L2570" s="290">
        <f t="shared" si="404"/>
        <v>9</v>
      </c>
      <c r="M2570" s="287">
        <f t="shared" si="396"/>
        <v>6</v>
      </c>
      <c r="N2570" s="287" t="str">
        <f>F2570</f>
        <v xml:space="preserve">Суп картофельный с макаронными изделиями </v>
      </c>
    </row>
    <row r="2571" spans="1:14" ht="11.5" hidden="1" customHeight="1" x14ac:dyDescent="0.35">
      <c r="A2571" s="234" t="s">
        <v>231</v>
      </c>
      <c r="B2571" s="343">
        <v>8.65</v>
      </c>
      <c r="C2571" s="343">
        <v>11.82</v>
      </c>
      <c r="D2571" s="343">
        <v>8.17</v>
      </c>
      <c r="E2571" s="344">
        <v>173</v>
      </c>
      <c r="F2571" s="174" t="s">
        <v>12</v>
      </c>
      <c r="G2571" s="362">
        <v>90</v>
      </c>
      <c r="H2571" s="450"/>
      <c r="J2571" s="23" t="e">
        <f>H2571*J2588/H2588</f>
        <v>#DIV/0!</v>
      </c>
      <c r="L2571" s="290">
        <f t="shared" si="404"/>
        <v>9</v>
      </c>
      <c r="M2571" s="287">
        <f t="shared" si="396"/>
        <v>6</v>
      </c>
      <c r="N2571" s="287" t="str">
        <f t="shared" ref="N2571:N2587" si="405">F2571</f>
        <v>Котлеты домашние с соусом сметанно-томатным 60/30 (СОШ_2018)</v>
      </c>
    </row>
    <row r="2572" spans="1:14" ht="11.5" hidden="1" customHeight="1" x14ac:dyDescent="0.35">
      <c r="A2572" s="234" t="s">
        <v>302</v>
      </c>
      <c r="B2572" s="282">
        <v>3.81</v>
      </c>
      <c r="C2572" s="282">
        <v>6.11</v>
      </c>
      <c r="D2572" s="282">
        <v>40.01</v>
      </c>
      <c r="E2572" s="238">
        <v>230</v>
      </c>
      <c r="F2572" s="229" t="s">
        <v>303</v>
      </c>
      <c r="G2572" s="337">
        <v>150</v>
      </c>
      <c r="H2572" s="450"/>
      <c r="J2572" s="23" t="e">
        <f>H2572*J2588/H2588</f>
        <v>#DIV/0!</v>
      </c>
      <c r="L2572" s="290">
        <f t="shared" si="404"/>
        <v>9</v>
      </c>
      <c r="M2572" s="287">
        <f t="shared" si="396"/>
        <v>6</v>
      </c>
      <c r="N2572" s="287" t="str">
        <f t="shared" si="405"/>
        <v xml:space="preserve">Рис отварной </v>
      </c>
    </row>
    <row r="2573" spans="1:14" ht="11.5" hidden="1" customHeight="1" x14ac:dyDescent="0.35">
      <c r="A2573" s="50">
        <v>376</v>
      </c>
      <c r="B2573" s="51">
        <v>7.0000000000000007E-2</v>
      </c>
      <c r="C2573" s="51">
        <v>0.02</v>
      </c>
      <c r="D2573" s="51">
        <v>15</v>
      </c>
      <c r="E2573" s="50">
        <v>60</v>
      </c>
      <c r="F2573" s="52" t="s">
        <v>115</v>
      </c>
      <c r="G2573" s="148">
        <v>215</v>
      </c>
      <c r="H2573" s="450"/>
      <c r="J2573" s="23" t="e">
        <f>H2573*J2588/H2588</f>
        <v>#DIV/0!</v>
      </c>
      <c r="L2573" s="290">
        <f t="shared" si="404"/>
        <v>9</v>
      </c>
      <c r="M2573" s="287">
        <f t="shared" si="396"/>
        <v>6</v>
      </c>
      <c r="N2573" s="287" t="str">
        <f t="shared" si="405"/>
        <v>Чай с сахаром 200/15 (СОШ_2018)</v>
      </c>
    </row>
    <row r="2574" spans="1:14" ht="11.5" hidden="1" customHeight="1" x14ac:dyDescent="0.35">
      <c r="A2574" s="185" t="s">
        <v>235</v>
      </c>
      <c r="B2574" s="285">
        <v>1.98</v>
      </c>
      <c r="C2574" s="285">
        <v>0.25</v>
      </c>
      <c r="D2574" s="285">
        <v>12.08</v>
      </c>
      <c r="E2574" s="191">
        <v>59</v>
      </c>
      <c r="F2574" s="173" t="s">
        <v>367</v>
      </c>
      <c r="G2574" s="337">
        <v>25</v>
      </c>
      <c r="H2574" s="450"/>
      <c r="J2574" s="23" t="e">
        <f>H2574*J2588/H2588</f>
        <v>#DIV/0!</v>
      </c>
      <c r="L2574" s="290">
        <f t="shared" si="404"/>
        <v>9</v>
      </c>
      <c r="M2574" s="287">
        <f t="shared" si="396"/>
        <v>6</v>
      </c>
      <c r="N2574" s="287" t="str">
        <f t="shared" si="405"/>
        <v xml:space="preserve">Батон витаминизированный </v>
      </c>
    </row>
    <row r="2575" spans="1:14" ht="11.5" hidden="1" customHeight="1" x14ac:dyDescent="0.35">
      <c r="A2575" s="185" t="s">
        <v>235</v>
      </c>
      <c r="B2575" s="285">
        <v>1.65</v>
      </c>
      <c r="C2575" s="285">
        <v>0.3</v>
      </c>
      <c r="D2575" s="285">
        <v>8.35</v>
      </c>
      <c r="E2575" s="191">
        <v>44</v>
      </c>
      <c r="F2575" s="173" t="s">
        <v>236</v>
      </c>
      <c r="G2575" s="337">
        <v>25</v>
      </c>
      <c r="H2575" s="450"/>
      <c r="J2575" s="23" t="e">
        <f>H2575*J2588/H2588</f>
        <v>#DIV/0!</v>
      </c>
      <c r="L2575" s="290">
        <f t="shared" si="404"/>
        <v>9</v>
      </c>
      <c r="M2575" s="287">
        <f t="shared" si="396"/>
        <v>6</v>
      </c>
      <c r="N2575" s="287" t="str">
        <f t="shared" si="405"/>
        <v xml:space="preserve">Хлеб ржаной </v>
      </c>
    </row>
    <row r="2576" spans="1:14" ht="11.5" hidden="1" customHeight="1" x14ac:dyDescent="0.35">
      <c r="A2576" s="50">
        <v>425</v>
      </c>
      <c r="B2576" s="51">
        <v>4.17</v>
      </c>
      <c r="C2576" s="51">
        <v>7.66</v>
      </c>
      <c r="D2576" s="51">
        <v>28.46</v>
      </c>
      <c r="E2576" s="50">
        <v>197</v>
      </c>
      <c r="F2576" s="52" t="s">
        <v>369</v>
      </c>
      <c r="G2576" s="147">
        <v>50</v>
      </c>
      <c r="H2576" s="450"/>
      <c r="J2576" s="23" t="e">
        <f>H2576*J2588/H2588</f>
        <v>#DIV/0!</v>
      </c>
      <c r="L2576" s="290">
        <f t="shared" si="404"/>
        <v>9</v>
      </c>
      <c r="M2576" s="287">
        <f t="shared" ref="M2576:M2639" si="406">M2575</f>
        <v>6</v>
      </c>
      <c r="N2576" s="287" t="str">
        <f t="shared" si="405"/>
        <v>Булочка дорожная 50</v>
      </c>
    </row>
    <row r="2577" spans="1:14" s="1" customFormat="1" ht="11.5" hidden="1" customHeight="1" x14ac:dyDescent="0.35">
      <c r="A2577" s="19"/>
      <c r="B2577" s="18"/>
      <c r="C2577" s="18"/>
      <c r="D2577" s="18"/>
      <c r="E2577" s="17"/>
      <c r="F2577" s="20"/>
      <c r="G2577" s="149"/>
      <c r="H2577" s="451"/>
      <c r="J2577" s="23" t="e">
        <f>H2577*J2588/H2588</f>
        <v>#DIV/0!</v>
      </c>
      <c r="L2577" s="41">
        <f t="shared" si="404"/>
        <v>9</v>
      </c>
      <c r="M2577" s="39">
        <f t="shared" si="406"/>
        <v>6</v>
      </c>
      <c r="N2577" s="39">
        <f t="shared" si="405"/>
        <v>0</v>
      </c>
    </row>
    <row r="2578" spans="1:14" s="1" customFormat="1" ht="11.5" hidden="1" customHeight="1" x14ac:dyDescent="0.35">
      <c r="A2578" s="19"/>
      <c r="B2578" s="25"/>
      <c r="C2578" s="25"/>
      <c r="D2578" s="25"/>
      <c r="E2578" s="26"/>
      <c r="F2578" s="42"/>
      <c r="G2578" s="142"/>
      <c r="H2578" s="451"/>
      <c r="J2578" s="23" t="e">
        <f>H2578*J2588/H2588</f>
        <v>#DIV/0!</v>
      </c>
      <c r="L2578" s="41">
        <f t="shared" si="404"/>
        <v>9</v>
      </c>
      <c r="M2578" s="39">
        <f t="shared" si="406"/>
        <v>6</v>
      </c>
      <c r="N2578" s="39">
        <f t="shared" si="405"/>
        <v>0</v>
      </c>
    </row>
    <row r="2579" spans="1:14" s="1" customFormat="1" ht="11.5" hidden="1" customHeight="1" x14ac:dyDescent="0.35">
      <c r="A2579" s="17"/>
      <c r="B2579" s="18"/>
      <c r="C2579" s="18"/>
      <c r="D2579" s="18"/>
      <c r="E2579" s="17"/>
      <c r="F2579" s="20"/>
      <c r="G2579" s="149"/>
      <c r="H2579" s="451"/>
      <c r="J2579" s="23" t="e">
        <f>H2579*J2588/H2588</f>
        <v>#DIV/0!</v>
      </c>
      <c r="L2579" s="41">
        <f t="shared" si="404"/>
        <v>9</v>
      </c>
      <c r="M2579" s="39">
        <f t="shared" si="406"/>
        <v>6</v>
      </c>
      <c r="N2579" s="39">
        <f t="shared" si="405"/>
        <v>0</v>
      </c>
    </row>
    <row r="2580" spans="1:14" s="1" customFormat="1" ht="11.5" hidden="1" customHeight="1" x14ac:dyDescent="0.35">
      <c r="A2580" s="17"/>
      <c r="B2580" s="18"/>
      <c r="C2580" s="18"/>
      <c r="D2580" s="18"/>
      <c r="E2580" s="17"/>
      <c r="F2580" s="20"/>
      <c r="G2580" s="24"/>
      <c r="H2580" s="451"/>
      <c r="J2580" s="23" t="e">
        <f>H2580*J2588/H2588</f>
        <v>#DIV/0!</v>
      </c>
      <c r="L2580" s="41">
        <f t="shared" si="404"/>
        <v>9</v>
      </c>
      <c r="M2580" s="39">
        <f t="shared" si="406"/>
        <v>6</v>
      </c>
      <c r="N2580" s="39">
        <f t="shared" si="405"/>
        <v>0</v>
      </c>
    </row>
    <row r="2581" spans="1:14" s="1" customFormat="1" ht="11.5" hidden="1" customHeight="1" x14ac:dyDescent="0.35">
      <c r="A2581" s="17"/>
      <c r="B2581" s="18"/>
      <c r="C2581" s="18"/>
      <c r="D2581" s="18"/>
      <c r="E2581" s="17"/>
      <c r="F2581" s="20"/>
      <c r="G2581" s="24"/>
      <c r="H2581" s="451"/>
      <c r="J2581" s="23" t="e">
        <f>H2581*J2588/H2588</f>
        <v>#DIV/0!</v>
      </c>
      <c r="L2581" s="41">
        <f t="shared" si="404"/>
        <v>9</v>
      </c>
      <c r="M2581" s="39">
        <f t="shared" si="406"/>
        <v>6</v>
      </c>
      <c r="N2581" s="39">
        <f t="shared" si="405"/>
        <v>0</v>
      </c>
    </row>
    <row r="2582" spans="1:14" s="1" customFormat="1" ht="11.5" hidden="1" customHeight="1" x14ac:dyDescent="0.35">
      <c r="A2582" s="19"/>
      <c r="B2582" s="18"/>
      <c r="C2582" s="18"/>
      <c r="D2582" s="18"/>
      <c r="E2582" s="17"/>
      <c r="F2582" s="20"/>
      <c r="G2582" s="21"/>
      <c r="H2582" s="451"/>
      <c r="J2582" s="23" t="e">
        <f>H2582*J2588/H2588</f>
        <v>#DIV/0!</v>
      </c>
      <c r="L2582" s="41">
        <f t="shared" si="404"/>
        <v>9</v>
      </c>
      <c r="M2582" s="39">
        <f t="shared" si="406"/>
        <v>6</v>
      </c>
      <c r="N2582" s="39">
        <f t="shared" si="405"/>
        <v>0</v>
      </c>
    </row>
    <row r="2583" spans="1:14" s="1" customFormat="1" ht="11.5" hidden="1" customHeight="1" x14ac:dyDescent="0.25">
      <c r="A2583" s="17"/>
      <c r="B2583" s="18"/>
      <c r="C2583" s="18"/>
      <c r="D2583" s="18"/>
      <c r="E2583" s="17"/>
      <c r="F2583" s="28"/>
      <c r="G2583" s="21"/>
      <c r="H2583" s="451"/>
      <c r="J2583" s="23" t="e">
        <f>H2583*J2588/H2588</f>
        <v>#DIV/0!</v>
      </c>
      <c r="L2583" s="41">
        <f t="shared" si="404"/>
        <v>9</v>
      </c>
      <c r="M2583" s="39">
        <f t="shared" si="406"/>
        <v>6</v>
      </c>
      <c r="N2583" s="39">
        <f t="shared" si="405"/>
        <v>0</v>
      </c>
    </row>
    <row r="2584" spans="1:14" s="1" customFormat="1" ht="11.5" hidden="1" customHeight="1" x14ac:dyDescent="0.35">
      <c r="A2584" s="19"/>
      <c r="B2584" s="18"/>
      <c r="C2584" s="18"/>
      <c r="D2584" s="18"/>
      <c r="E2584" s="17"/>
      <c r="F2584" s="20"/>
      <c r="G2584" s="21"/>
      <c r="H2584" s="451"/>
      <c r="J2584" s="23" t="e">
        <f>H2584*J2588/H2588</f>
        <v>#DIV/0!</v>
      </c>
      <c r="L2584" s="41">
        <f t="shared" si="404"/>
        <v>9</v>
      </c>
      <c r="M2584" s="39">
        <f t="shared" si="406"/>
        <v>6</v>
      </c>
      <c r="N2584" s="39">
        <f t="shared" si="405"/>
        <v>0</v>
      </c>
    </row>
    <row r="2585" spans="1:14" s="1" customFormat="1" ht="11.5" hidden="1" customHeight="1" x14ac:dyDescent="0.25">
      <c r="A2585" s="17"/>
      <c r="B2585" s="18"/>
      <c r="C2585" s="18"/>
      <c r="D2585" s="18"/>
      <c r="E2585" s="17"/>
      <c r="F2585" s="28"/>
      <c r="G2585" s="21"/>
      <c r="H2585" s="451"/>
      <c r="J2585" s="23" t="e">
        <f>H2585*J2588/H2588</f>
        <v>#DIV/0!</v>
      </c>
      <c r="L2585" s="41">
        <f t="shared" si="404"/>
        <v>9</v>
      </c>
      <c r="M2585" s="39">
        <f t="shared" si="406"/>
        <v>6</v>
      </c>
      <c r="N2585" s="39">
        <f t="shared" si="405"/>
        <v>0</v>
      </c>
    </row>
    <row r="2586" spans="1:14" s="1" customFormat="1" ht="11.5" hidden="1" customHeight="1" x14ac:dyDescent="0.35">
      <c r="A2586" s="19"/>
      <c r="B2586" s="18"/>
      <c r="C2586" s="18"/>
      <c r="D2586" s="18"/>
      <c r="E2586" s="17"/>
      <c r="F2586" s="20"/>
      <c r="G2586" s="21"/>
      <c r="H2586" s="451"/>
      <c r="J2586" s="23" t="e">
        <f>H2586*J2588/H2588</f>
        <v>#DIV/0!</v>
      </c>
      <c r="L2586" s="41">
        <f t="shared" si="404"/>
        <v>9</v>
      </c>
      <c r="M2586" s="39">
        <f t="shared" si="406"/>
        <v>6</v>
      </c>
      <c r="N2586" s="39">
        <f t="shared" si="405"/>
        <v>0</v>
      </c>
    </row>
    <row r="2587" spans="1:14" s="1" customFormat="1" ht="11.5" hidden="1" customHeight="1" x14ac:dyDescent="0.35">
      <c r="A2587" s="19"/>
      <c r="B2587" s="18"/>
      <c r="C2587" s="18"/>
      <c r="D2587" s="18"/>
      <c r="E2587" s="17"/>
      <c r="F2587" s="20"/>
      <c r="G2587" s="21"/>
      <c r="H2587" s="451"/>
      <c r="J2587" s="23" t="e">
        <f>H2587*J2588/H2588</f>
        <v>#DIV/0!</v>
      </c>
      <c r="L2587" s="41">
        <f t="shared" si="404"/>
        <v>9</v>
      </c>
      <c r="M2587" s="39">
        <f t="shared" si="406"/>
        <v>6</v>
      </c>
      <c r="N2587" s="39">
        <f t="shared" si="405"/>
        <v>0</v>
      </c>
    </row>
    <row r="2588" spans="1:14" ht="11.5" hidden="1" customHeight="1" x14ac:dyDescent="0.35">
      <c r="A2588" s="291"/>
      <c r="B2588" s="292">
        <f>SUBTOTAL(9,B2570:B2587)</f>
        <v>0</v>
      </c>
      <c r="C2588" s="292">
        <f t="shared" ref="C2588:D2588" si="407">SUBTOTAL(9,C2570:C2587)</f>
        <v>0</v>
      </c>
      <c r="D2588" s="292">
        <f t="shared" si="407"/>
        <v>0</v>
      </c>
      <c r="E2588" s="293">
        <f>SUBTOTAL(9,E2570:E2587)</f>
        <v>0</v>
      </c>
      <c r="F2588" s="294" t="s">
        <v>18</v>
      </c>
      <c r="G2588" s="382"/>
      <c r="H2588" s="452"/>
      <c r="J2588" s="32">
        <f>D2567</f>
        <v>132</v>
      </c>
      <c r="L2588" s="290">
        <f t="shared" si="404"/>
        <v>9</v>
      </c>
      <c r="M2588" s="287">
        <f t="shared" si="406"/>
        <v>6</v>
      </c>
      <c r="N2588" s="287">
        <v>1</v>
      </c>
    </row>
    <row r="2589" spans="1:14" ht="6" hidden="1" customHeight="1" x14ac:dyDescent="0.35">
      <c r="A2589" s="297"/>
      <c r="B2589" s="298"/>
      <c r="C2589" s="298"/>
      <c r="D2589" s="298"/>
      <c r="E2589" s="299"/>
      <c r="F2589" s="300"/>
      <c r="G2589" s="301"/>
      <c r="H2589" s="302"/>
      <c r="J2589" s="38"/>
      <c r="L2589" s="290">
        <f t="shared" si="404"/>
        <v>9</v>
      </c>
      <c r="M2589" s="287">
        <f t="shared" si="406"/>
        <v>6</v>
      </c>
      <c r="N2589" s="287">
        <v>1</v>
      </c>
    </row>
    <row r="2590" spans="1:14" s="1" customFormat="1" ht="21" hidden="1" x14ac:dyDescent="0.35">
      <c r="A2590" s="14"/>
      <c r="B2590" s="14"/>
      <c r="C2590" s="14"/>
      <c r="D2590" s="427">
        <f>х!H$12</f>
        <v>125</v>
      </c>
      <c r="E2590" s="428"/>
      <c r="F2590" s="429" t="str">
        <f>х!I$12</f>
        <v>Абонемент платного питания №4 (СОШ № 9 (5-11))</v>
      </c>
      <c r="G2590" s="430"/>
      <c r="H2590" s="430"/>
      <c r="I2590" s="13"/>
      <c r="J2590" s="13"/>
      <c r="K2590" s="13"/>
      <c r="L2590" s="40">
        <f>L2567+1</f>
        <v>10</v>
      </c>
      <c r="M2590" s="39">
        <f t="shared" si="406"/>
        <v>6</v>
      </c>
      <c r="N2590" s="39">
        <v>1</v>
      </c>
    </row>
    <row r="2591" spans="1:14" s="1" customFormat="1" ht="11.5" hidden="1" customHeight="1" x14ac:dyDescent="0.35">
      <c r="A2591" s="431" t="s">
        <v>3</v>
      </c>
      <c r="B2591" s="432" t="s">
        <v>4</v>
      </c>
      <c r="C2591" s="432"/>
      <c r="D2591" s="432"/>
      <c r="E2591" s="433" t="s">
        <v>5</v>
      </c>
      <c r="F2591" s="434" t="s">
        <v>6</v>
      </c>
      <c r="G2591" s="435" t="s">
        <v>7</v>
      </c>
      <c r="H2591" s="436" t="s">
        <v>8</v>
      </c>
      <c r="L2591" s="41">
        <f>L2590</f>
        <v>10</v>
      </c>
      <c r="M2591" s="39">
        <f t="shared" si="406"/>
        <v>6</v>
      </c>
      <c r="N2591" s="39">
        <v>1</v>
      </c>
    </row>
    <row r="2592" spans="1:14" s="1" customFormat="1" ht="11.5" hidden="1" customHeight="1" x14ac:dyDescent="0.35">
      <c r="A2592" s="431"/>
      <c r="B2592" s="15" t="s">
        <v>9</v>
      </c>
      <c r="C2592" s="16" t="s">
        <v>10</v>
      </c>
      <c r="D2592" s="16" t="s">
        <v>11</v>
      </c>
      <c r="E2592" s="433"/>
      <c r="F2592" s="434"/>
      <c r="G2592" s="435"/>
      <c r="H2592" s="436"/>
      <c r="L2592" s="41">
        <f t="shared" ref="L2592:L2612" si="408">L2591</f>
        <v>10</v>
      </c>
      <c r="M2592" s="39">
        <f t="shared" si="406"/>
        <v>6</v>
      </c>
      <c r="N2592" s="39">
        <v>1</v>
      </c>
    </row>
    <row r="2593" spans="1:14" s="1" customFormat="1" ht="11.5" hidden="1" customHeight="1" x14ac:dyDescent="0.35">
      <c r="A2593" s="17"/>
      <c r="B2593" s="18"/>
      <c r="C2593" s="18"/>
      <c r="D2593" s="19"/>
      <c r="E2593" s="17"/>
      <c r="F2593" s="20"/>
      <c r="G2593" s="21"/>
      <c r="H2593" s="453">
        <f>D2590</f>
        <v>125</v>
      </c>
      <c r="J2593" s="23" t="e">
        <f>H2593*J2611/H2611</f>
        <v>#DIV/0!</v>
      </c>
      <c r="L2593" s="41">
        <f t="shared" si="408"/>
        <v>10</v>
      </c>
      <c r="M2593" s="39">
        <f t="shared" si="406"/>
        <v>6</v>
      </c>
      <c r="N2593" s="39">
        <f>F2593</f>
        <v>0</v>
      </c>
    </row>
    <row r="2594" spans="1:14" s="1" customFormat="1" ht="11.5" hidden="1" customHeight="1" x14ac:dyDescent="0.35">
      <c r="A2594" s="17"/>
      <c r="B2594" s="18"/>
      <c r="C2594" s="18"/>
      <c r="D2594" s="18"/>
      <c r="E2594" s="17"/>
      <c r="F2594" s="20"/>
      <c r="G2594" s="21"/>
      <c r="H2594" s="451"/>
      <c r="J2594" s="23" t="e">
        <f>H2594*J2611/H2611</f>
        <v>#DIV/0!</v>
      </c>
      <c r="L2594" s="41">
        <f t="shared" si="408"/>
        <v>10</v>
      </c>
      <c r="M2594" s="39">
        <f t="shared" si="406"/>
        <v>6</v>
      </c>
      <c r="N2594" s="39">
        <f t="shared" ref="N2594:N2610" si="409">F2594</f>
        <v>0</v>
      </c>
    </row>
    <row r="2595" spans="1:14" s="1" customFormat="1" ht="11.5" hidden="1" customHeight="1" x14ac:dyDescent="0.35">
      <c r="A2595" s="17"/>
      <c r="B2595" s="18"/>
      <c r="C2595" s="18"/>
      <c r="D2595" s="18"/>
      <c r="E2595" s="17"/>
      <c r="F2595" s="20"/>
      <c r="G2595" s="24"/>
      <c r="H2595" s="451"/>
      <c r="J2595" s="23" t="e">
        <f>H2595*J2611/H2611</f>
        <v>#DIV/0!</v>
      </c>
      <c r="L2595" s="41">
        <f t="shared" si="408"/>
        <v>10</v>
      </c>
      <c r="M2595" s="39">
        <f t="shared" si="406"/>
        <v>6</v>
      </c>
      <c r="N2595" s="39">
        <f t="shared" si="409"/>
        <v>0</v>
      </c>
    </row>
    <row r="2596" spans="1:14" s="1" customFormat="1" ht="11.5" hidden="1" customHeight="1" x14ac:dyDescent="0.35">
      <c r="A2596" s="19"/>
      <c r="B2596" s="18"/>
      <c r="C2596" s="18"/>
      <c r="D2596" s="18"/>
      <c r="E2596" s="17"/>
      <c r="F2596" s="20"/>
      <c r="G2596" s="21"/>
      <c r="H2596" s="451"/>
      <c r="J2596" s="23" t="e">
        <f>H2596*J2611/H2611</f>
        <v>#DIV/0!</v>
      </c>
      <c r="L2596" s="41">
        <f t="shared" si="408"/>
        <v>10</v>
      </c>
      <c r="M2596" s="39">
        <f t="shared" si="406"/>
        <v>6</v>
      </c>
      <c r="N2596" s="39">
        <f t="shared" si="409"/>
        <v>0</v>
      </c>
    </row>
    <row r="2597" spans="1:14" s="1" customFormat="1" ht="11.5" hidden="1" customHeight="1" x14ac:dyDescent="0.35">
      <c r="A2597" s="17"/>
      <c r="B2597" s="18"/>
      <c r="C2597" s="18"/>
      <c r="D2597" s="19"/>
      <c r="E2597" s="17"/>
      <c r="F2597" s="20"/>
      <c r="G2597" s="21"/>
      <c r="H2597" s="451"/>
      <c r="J2597" s="23" t="e">
        <f>H2597*J2611/H2611</f>
        <v>#DIV/0!</v>
      </c>
      <c r="L2597" s="41">
        <f t="shared" si="408"/>
        <v>10</v>
      </c>
      <c r="M2597" s="39">
        <f t="shared" si="406"/>
        <v>6</v>
      </c>
      <c r="N2597" s="39">
        <f t="shared" si="409"/>
        <v>0</v>
      </c>
    </row>
    <row r="2598" spans="1:14" s="1" customFormat="1" ht="11.5" hidden="1" customHeight="1" x14ac:dyDescent="0.35">
      <c r="A2598" s="17"/>
      <c r="B2598" s="18"/>
      <c r="C2598" s="18"/>
      <c r="D2598" s="18"/>
      <c r="E2598" s="17"/>
      <c r="F2598" s="20"/>
      <c r="G2598" s="21"/>
      <c r="H2598" s="451"/>
      <c r="J2598" s="23" t="e">
        <f>H2598*J2611/H2611</f>
        <v>#DIV/0!</v>
      </c>
      <c r="L2598" s="41">
        <f t="shared" si="408"/>
        <v>10</v>
      </c>
      <c r="M2598" s="39">
        <f t="shared" si="406"/>
        <v>6</v>
      </c>
      <c r="N2598" s="39">
        <f t="shared" si="409"/>
        <v>0</v>
      </c>
    </row>
    <row r="2599" spans="1:14" s="1" customFormat="1" ht="11.5" hidden="1" customHeight="1" x14ac:dyDescent="0.35">
      <c r="A2599" s="17"/>
      <c r="B2599" s="18"/>
      <c r="C2599" s="18"/>
      <c r="D2599" s="18"/>
      <c r="E2599" s="17"/>
      <c r="F2599" s="20"/>
      <c r="G2599" s="24"/>
      <c r="H2599" s="451"/>
      <c r="J2599" s="23" t="e">
        <f>H2599*J2611/H2611</f>
        <v>#DIV/0!</v>
      </c>
      <c r="L2599" s="41">
        <f t="shared" si="408"/>
        <v>10</v>
      </c>
      <c r="M2599" s="39">
        <f t="shared" si="406"/>
        <v>6</v>
      </c>
      <c r="N2599" s="39">
        <f t="shared" si="409"/>
        <v>0</v>
      </c>
    </row>
    <row r="2600" spans="1:14" s="1" customFormat="1" ht="11.5" hidden="1" customHeight="1" x14ac:dyDescent="0.35">
      <c r="A2600" s="19"/>
      <c r="B2600" s="18"/>
      <c r="C2600" s="18"/>
      <c r="D2600" s="18"/>
      <c r="E2600" s="17"/>
      <c r="F2600" s="20"/>
      <c r="G2600" s="21"/>
      <c r="H2600" s="451"/>
      <c r="J2600" s="23" t="e">
        <f>H2600*J2611/H2611</f>
        <v>#DIV/0!</v>
      </c>
      <c r="L2600" s="41">
        <f t="shared" si="408"/>
        <v>10</v>
      </c>
      <c r="M2600" s="39">
        <f t="shared" si="406"/>
        <v>6</v>
      </c>
      <c r="N2600" s="39">
        <f t="shared" si="409"/>
        <v>0</v>
      </c>
    </row>
    <row r="2601" spans="1:14" s="1" customFormat="1" ht="11.5" hidden="1" customHeight="1" x14ac:dyDescent="0.35">
      <c r="A2601" s="19"/>
      <c r="B2601" s="25"/>
      <c r="C2601" s="25"/>
      <c r="D2601" s="25"/>
      <c r="E2601" s="26"/>
      <c r="F2601" s="27"/>
      <c r="G2601" s="27"/>
      <c r="H2601" s="451"/>
      <c r="J2601" s="23" t="e">
        <f>H2601*J2611/H2611</f>
        <v>#DIV/0!</v>
      </c>
      <c r="L2601" s="41">
        <f t="shared" si="408"/>
        <v>10</v>
      </c>
      <c r="M2601" s="39">
        <f t="shared" si="406"/>
        <v>6</v>
      </c>
      <c r="N2601" s="39">
        <f t="shared" si="409"/>
        <v>0</v>
      </c>
    </row>
    <row r="2602" spans="1:14" s="1" customFormat="1" ht="11.5" hidden="1" customHeight="1" x14ac:dyDescent="0.35">
      <c r="A2602" s="17"/>
      <c r="B2602" s="18"/>
      <c r="C2602" s="18"/>
      <c r="D2602" s="18"/>
      <c r="E2602" s="17"/>
      <c r="F2602" s="20"/>
      <c r="G2602" s="21"/>
      <c r="H2602" s="451"/>
      <c r="J2602" s="23" t="e">
        <f>H2602*J2611/H2611</f>
        <v>#DIV/0!</v>
      </c>
      <c r="L2602" s="41">
        <f t="shared" si="408"/>
        <v>10</v>
      </c>
      <c r="M2602" s="39">
        <f t="shared" si="406"/>
        <v>6</v>
      </c>
      <c r="N2602" s="39">
        <f t="shared" si="409"/>
        <v>0</v>
      </c>
    </row>
    <row r="2603" spans="1:14" s="1" customFormat="1" ht="11.5" hidden="1" customHeight="1" x14ac:dyDescent="0.35">
      <c r="A2603" s="17"/>
      <c r="B2603" s="18"/>
      <c r="C2603" s="18"/>
      <c r="D2603" s="18"/>
      <c r="E2603" s="17"/>
      <c r="F2603" s="20"/>
      <c r="G2603" s="24"/>
      <c r="H2603" s="451"/>
      <c r="J2603" s="23" t="e">
        <f>H2603*J2611/H2611</f>
        <v>#DIV/0!</v>
      </c>
      <c r="L2603" s="41">
        <f t="shared" si="408"/>
        <v>10</v>
      </c>
      <c r="M2603" s="39">
        <f t="shared" si="406"/>
        <v>6</v>
      </c>
      <c r="N2603" s="39">
        <f t="shared" si="409"/>
        <v>0</v>
      </c>
    </row>
    <row r="2604" spans="1:14" s="1" customFormat="1" ht="11.5" hidden="1" customHeight="1" x14ac:dyDescent="0.35">
      <c r="A2604" s="17"/>
      <c r="B2604" s="18"/>
      <c r="C2604" s="18"/>
      <c r="D2604" s="18"/>
      <c r="E2604" s="17"/>
      <c r="F2604" s="20"/>
      <c r="G2604" s="24"/>
      <c r="H2604" s="451"/>
      <c r="J2604" s="23" t="e">
        <f>H2604*J2611/H2611</f>
        <v>#DIV/0!</v>
      </c>
      <c r="L2604" s="41">
        <f t="shared" si="408"/>
        <v>10</v>
      </c>
      <c r="M2604" s="39">
        <f t="shared" si="406"/>
        <v>6</v>
      </c>
      <c r="N2604" s="39">
        <f t="shared" si="409"/>
        <v>0</v>
      </c>
    </row>
    <row r="2605" spans="1:14" s="1" customFormat="1" ht="11.5" hidden="1" customHeight="1" x14ac:dyDescent="0.35">
      <c r="A2605" s="19"/>
      <c r="B2605" s="18"/>
      <c r="C2605" s="18"/>
      <c r="D2605" s="18"/>
      <c r="E2605" s="17"/>
      <c r="F2605" s="20"/>
      <c r="G2605" s="21"/>
      <c r="H2605" s="451"/>
      <c r="J2605" s="23" t="e">
        <f>H2605*J2611/H2611</f>
        <v>#DIV/0!</v>
      </c>
      <c r="L2605" s="41">
        <f t="shared" si="408"/>
        <v>10</v>
      </c>
      <c r="M2605" s="39">
        <f t="shared" si="406"/>
        <v>6</v>
      </c>
      <c r="N2605" s="39">
        <f t="shared" si="409"/>
        <v>0</v>
      </c>
    </row>
    <row r="2606" spans="1:14" s="1" customFormat="1" ht="11.5" hidden="1" customHeight="1" x14ac:dyDescent="0.25">
      <c r="A2606" s="17"/>
      <c r="B2606" s="18"/>
      <c r="C2606" s="18"/>
      <c r="D2606" s="18"/>
      <c r="E2606" s="17"/>
      <c r="F2606" s="28"/>
      <c r="G2606" s="21"/>
      <c r="H2606" s="451"/>
      <c r="J2606" s="23" t="e">
        <f>H2606*J2611/H2611</f>
        <v>#DIV/0!</v>
      </c>
      <c r="L2606" s="41">
        <f t="shared" si="408"/>
        <v>10</v>
      </c>
      <c r="M2606" s="39">
        <f t="shared" si="406"/>
        <v>6</v>
      </c>
      <c r="N2606" s="39">
        <f t="shared" si="409"/>
        <v>0</v>
      </c>
    </row>
    <row r="2607" spans="1:14" s="1" customFormat="1" ht="11.5" hidden="1" customHeight="1" x14ac:dyDescent="0.35">
      <c r="A2607" s="19"/>
      <c r="B2607" s="18"/>
      <c r="C2607" s="18"/>
      <c r="D2607" s="18"/>
      <c r="E2607" s="17"/>
      <c r="F2607" s="20"/>
      <c r="G2607" s="21"/>
      <c r="H2607" s="451"/>
      <c r="J2607" s="23" t="e">
        <f>H2607*J2611/H2611</f>
        <v>#DIV/0!</v>
      </c>
      <c r="L2607" s="41">
        <f t="shared" si="408"/>
        <v>10</v>
      </c>
      <c r="M2607" s="39">
        <f t="shared" si="406"/>
        <v>6</v>
      </c>
      <c r="N2607" s="39">
        <f t="shared" si="409"/>
        <v>0</v>
      </c>
    </row>
    <row r="2608" spans="1:14" s="1" customFormat="1" ht="11.5" hidden="1" customHeight="1" x14ac:dyDescent="0.25">
      <c r="A2608" s="17"/>
      <c r="B2608" s="18"/>
      <c r="C2608" s="18"/>
      <c r="D2608" s="18"/>
      <c r="E2608" s="17"/>
      <c r="F2608" s="28"/>
      <c r="G2608" s="21"/>
      <c r="H2608" s="451"/>
      <c r="J2608" s="23" t="e">
        <f>H2608*J2611/H2611</f>
        <v>#DIV/0!</v>
      </c>
      <c r="L2608" s="41">
        <f t="shared" si="408"/>
        <v>10</v>
      </c>
      <c r="M2608" s="39">
        <f t="shared" si="406"/>
        <v>6</v>
      </c>
      <c r="N2608" s="39">
        <f t="shared" si="409"/>
        <v>0</v>
      </c>
    </row>
    <row r="2609" spans="1:14" s="1" customFormat="1" ht="11.5" hidden="1" customHeight="1" x14ac:dyDescent="0.35">
      <c r="A2609" s="19"/>
      <c r="B2609" s="18"/>
      <c r="C2609" s="18"/>
      <c r="D2609" s="18"/>
      <c r="E2609" s="17"/>
      <c r="F2609" s="20"/>
      <c r="G2609" s="21"/>
      <c r="H2609" s="451"/>
      <c r="J2609" s="23" t="e">
        <f>H2609*J2611/H2611</f>
        <v>#DIV/0!</v>
      </c>
      <c r="L2609" s="41">
        <f t="shared" si="408"/>
        <v>10</v>
      </c>
      <c r="M2609" s="39">
        <f t="shared" si="406"/>
        <v>6</v>
      </c>
      <c r="N2609" s="39">
        <f t="shared" si="409"/>
        <v>0</v>
      </c>
    </row>
    <row r="2610" spans="1:14" s="1" customFormat="1" ht="11.5" hidden="1" customHeight="1" x14ac:dyDescent="0.35">
      <c r="A2610" s="19"/>
      <c r="B2610" s="18"/>
      <c r="C2610" s="18"/>
      <c r="D2610" s="18"/>
      <c r="E2610" s="17"/>
      <c r="F2610" s="20"/>
      <c r="G2610" s="21"/>
      <c r="H2610" s="451"/>
      <c r="J2610" s="23" t="e">
        <f>H2610*J2611/H2611</f>
        <v>#DIV/0!</v>
      </c>
      <c r="L2610" s="41">
        <f t="shared" si="408"/>
        <v>10</v>
      </c>
      <c r="M2610" s="39">
        <f t="shared" si="406"/>
        <v>6</v>
      </c>
      <c r="N2610" s="39">
        <f t="shared" si="409"/>
        <v>0</v>
      </c>
    </row>
    <row r="2611" spans="1:14" s="1" customFormat="1" ht="11.5" hidden="1" customHeight="1" x14ac:dyDescent="0.35">
      <c r="A2611" s="19"/>
      <c r="B2611" s="25"/>
      <c r="C2611" s="25"/>
      <c r="D2611" s="25"/>
      <c r="E2611" s="26"/>
      <c r="F2611" s="29" t="s">
        <v>18</v>
      </c>
      <c r="G2611" s="27"/>
      <c r="H2611" s="454"/>
      <c r="J2611" s="32">
        <f>D2590</f>
        <v>125</v>
      </c>
      <c r="L2611" s="41">
        <f t="shared" si="408"/>
        <v>10</v>
      </c>
      <c r="M2611" s="39">
        <f t="shared" si="406"/>
        <v>6</v>
      </c>
      <c r="N2611" s="39">
        <v>1</v>
      </c>
    </row>
    <row r="2612" spans="1:14" s="1" customFormat="1" ht="11.5" hidden="1" customHeight="1" x14ac:dyDescent="0.35">
      <c r="A2612" s="33"/>
      <c r="B2612" s="34"/>
      <c r="C2612" s="34"/>
      <c r="D2612" s="34"/>
      <c r="E2612" s="35"/>
      <c r="F2612" s="36"/>
      <c r="G2612" s="37"/>
      <c r="H2612" s="38"/>
      <c r="J2612" s="38"/>
      <c r="L2612" s="41">
        <f t="shared" si="408"/>
        <v>10</v>
      </c>
      <c r="M2612" s="39">
        <f t="shared" si="406"/>
        <v>6</v>
      </c>
      <c r="N2612" s="39">
        <v>1</v>
      </c>
    </row>
    <row r="2613" spans="1:14" s="1" customFormat="1" ht="21" hidden="1" x14ac:dyDescent="0.35">
      <c r="A2613" s="14"/>
      <c r="B2613" s="14"/>
      <c r="C2613" s="14"/>
      <c r="D2613" s="427">
        <f>х!H$13</f>
        <v>79</v>
      </c>
      <c r="E2613" s="428"/>
      <c r="F2613" s="429" t="str">
        <f>х!I$13</f>
        <v>Абонемент платного питания №5 (Обед 5-11)</v>
      </c>
      <c r="G2613" s="430"/>
      <c r="H2613" s="430"/>
      <c r="I2613" s="13"/>
      <c r="J2613" s="13"/>
      <c r="K2613" s="13"/>
      <c r="L2613" s="40">
        <f>L2590+1</f>
        <v>11</v>
      </c>
      <c r="M2613" s="39">
        <f t="shared" si="406"/>
        <v>6</v>
      </c>
      <c r="N2613" s="39">
        <v>1</v>
      </c>
    </row>
    <row r="2614" spans="1:14" s="1" customFormat="1" ht="11.5" hidden="1" customHeight="1" x14ac:dyDescent="0.35">
      <c r="A2614" s="431" t="s">
        <v>3</v>
      </c>
      <c r="B2614" s="432" t="s">
        <v>4</v>
      </c>
      <c r="C2614" s="432"/>
      <c r="D2614" s="432"/>
      <c r="E2614" s="433" t="s">
        <v>5</v>
      </c>
      <c r="F2614" s="434" t="s">
        <v>6</v>
      </c>
      <c r="G2614" s="435" t="s">
        <v>7</v>
      </c>
      <c r="H2614" s="436" t="s">
        <v>8</v>
      </c>
      <c r="L2614" s="41">
        <f>L2613</f>
        <v>11</v>
      </c>
      <c r="M2614" s="39">
        <f t="shared" si="406"/>
        <v>6</v>
      </c>
      <c r="N2614" s="39">
        <v>1</v>
      </c>
    </row>
    <row r="2615" spans="1:14" s="1" customFormat="1" ht="11.5" hidden="1" customHeight="1" x14ac:dyDescent="0.35">
      <c r="A2615" s="431"/>
      <c r="B2615" s="15" t="s">
        <v>9</v>
      </c>
      <c r="C2615" s="16" t="s">
        <v>10</v>
      </c>
      <c r="D2615" s="16" t="s">
        <v>11</v>
      </c>
      <c r="E2615" s="433"/>
      <c r="F2615" s="434"/>
      <c r="G2615" s="435"/>
      <c r="H2615" s="436"/>
      <c r="L2615" s="41">
        <f t="shared" ref="L2615:L2635" si="410">L2614</f>
        <v>11</v>
      </c>
      <c r="M2615" s="39">
        <f t="shared" si="406"/>
        <v>6</v>
      </c>
      <c r="N2615" s="39">
        <v>1</v>
      </c>
    </row>
    <row r="2616" spans="1:14" s="1" customFormat="1" ht="11.5" hidden="1" customHeight="1" x14ac:dyDescent="0.35">
      <c r="A2616" s="50">
        <v>139</v>
      </c>
      <c r="B2616" s="51">
        <v>2.81</v>
      </c>
      <c r="C2616" s="51">
        <v>2.92</v>
      </c>
      <c r="D2616" s="51">
        <v>20.83</v>
      </c>
      <c r="E2616" s="50">
        <v>122</v>
      </c>
      <c r="F2616" s="52" t="s">
        <v>362</v>
      </c>
      <c r="G2616" s="147">
        <v>250</v>
      </c>
      <c r="H2616" s="453">
        <f>D2613</f>
        <v>79</v>
      </c>
      <c r="J2616" s="23" t="e">
        <f>H2616*J2634/H2634</f>
        <v>#DIV/0!</v>
      </c>
      <c r="L2616" s="41">
        <f t="shared" si="410"/>
        <v>11</v>
      </c>
      <c r="M2616" s="39">
        <f t="shared" si="406"/>
        <v>6</v>
      </c>
      <c r="N2616" s="39" t="str">
        <f>F2616</f>
        <v>Суп картофельный с макаронными изделиями 250</v>
      </c>
    </row>
    <row r="2617" spans="1:14" s="1" customFormat="1" ht="11.5" hidden="1" customHeight="1" x14ac:dyDescent="0.35">
      <c r="A2617" s="50">
        <v>629</v>
      </c>
      <c r="B2617" s="51">
        <v>0.16</v>
      </c>
      <c r="C2617" s="51">
        <v>0.03</v>
      </c>
      <c r="D2617" s="51">
        <v>15.49</v>
      </c>
      <c r="E2617" s="50">
        <v>64</v>
      </c>
      <c r="F2617" s="52" t="s">
        <v>244</v>
      </c>
      <c r="G2617" s="53">
        <v>222</v>
      </c>
      <c r="H2617" s="451"/>
      <c r="J2617" s="23" t="e">
        <f>H2617*J2634/H2634</f>
        <v>#DIV/0!</v>
      </c>
      <c r="L2617" s="41">
        <f t="shared" si="410"/>
        <v>11</v>
      </c>
      <c r="M2617" s="39">
        <f t="shared" si="406"/>
        <v>6</v>
      </c>
      <c r="N2617" s="39" t="str">
        <f t="shared" ref="N2617:N2633" si="411">F2617</f>
        <v>Чай с сахаром с лимоном 200/15/7</v>
      </c>
    </row>
    <row r="2618" spans="1:14" s="1" customFormat="1" ht="11.5" hidden="1" customHeight="1" x14ac:dyDescent="0.35">
      <c r="A2618" s="50">
        <v>740</v>
      </c>
      <c r="B2618" s="51">
        <v>6.87</v>
      </c>
      <c r="C2618" s="51">
        <v>6.6</v>
      </c>
      <c r="D2618" s="51">
        <v>37.450000000000003</v>
      </c>
      <c r="E2618" s="50">
        <v>213</v>
      </c>
      <c r="F2618" s="52" t="s">
        <v>201</v>
      </c>
      <c r="G2618" s="147">
        <v>75</v>
      </c>
      <c r="H2618" s="451"/>
      <c r="J2618" s="23" t="e">
        <f>H2618*J2634/H2634</f>
        <v>#DIV/0!</v>
      </c>
      <c r="L2618" s="41">
        <f t="shared" si="410"/>
        <v>11</v>
      </c>
      <c r="M2618" s="39">
        <f t="shared" si="406"/>
        <v>6</v>
      </c>
      <c r="N2618" s="39" t="str">
        <f t="shared" si="411"/>
        <v>Шанежка с наливкой 75</v>
      </c>
    </row>
    <row r="2619" spans="1:14" s="1" customFormat="1" ht="11.5" hidden="1" customHeight="1" x14ac:dyDescent="0.35">
      <c r="A2619" s="54" t="s">
        <v>16</v>
      </c>
      <c r="B2619" s="51">
        <v>3.95</v>
      </c>
      <c r="C2619" s="51">
        <v>0.5</v>
      </c>
      <c r="D2619" s="51">
        <v>24.15</v>
      </c>
      <c r="E2619" s="50">
        <v>118</v>
      </c>
      <c r="F2619" s="52" t="s">
        <v>348</v>
      </c>
      <c r="G2619" s="49">
        <v>50</v>
      </c>
      <c r="H2619" s="451"/>
      <c r="J2619" s="23" t="e">
        <f>H2619*J2634/H2634</f>
        <v>#DIV/0!</v>
      </c>
      <c r="L2619" s="41">
        <f t="shared" si="410"/>
        <v>11</v>
      </c>
      <c r="M2619" s="39">
        <f t="shared" si="406"/>
        <v>6</v>
      </c>
      <c r="N2619" s="39" t="str">
        <f t="shared" si="411"/>
        <v>Батон витаминизированный 50</v>
      </c>
    </row>
    <row r="2620" spans="1:14" s="1" customFormat="1" ht="11.5" hidden="1" customHeight="1" x14ac:dyDescent="0.35">
      <c r="A2620" s="17"/>
      <c r="B2620" s="18"/>
      <c r="C2620" s="18"/>
      <c r="D2620" s="19"/>
      <c r="E2620" s="17"/>
      <c r="F2620" s="20"/>
      <c r="G2620" s="149"/>
      <c r="H2620" s="451"/>
      <c r="J2620" s="23" t="e">
        <f>H2620*J2634/H2634</f>
        <v>#DIV/0!</v>
      </c>
      <c r="L2620" s="41">
        <f t="shared" si="410"/>
        <v>11</v>
      </c>
      <c r="M2620" s="39">
        <f t="shared" si="406"/>
        <v>6</v>
      </c>
      <c r="N2620" s="39">
        <f t="shared" si="411"/>
        <v>0</v>
      </c>
    </row>
    <row r="2621" spans="1:14" s="1" customFormat="1" ht="11.5" hidden="1" customHeight="1" x14ac:dyDescent="0.35">
      <c r="A2621" s="17"/>
      <c r="B2621" s="18"/>
      <c r="C2621" s="18"/>
      <c r="D2621" s="18"/>
      <c r="E2621" s="17"/>
      <c r="F2621" s="20"/>
      <c r="G2621" s="149"/>
      <c r="H2621" s="451"/>
      <c r="J2621" s="23" t="e">
        <f>H2621*J2634/H2634</f>
        <v>#DIV/0!</v>
      </c>
      <c r="L2621" s="41">
        <f t="shared" si="410"/>
        <v>11</v>
      </c>
      <c r="M2621" s="39">
        <f t="shared" si="406"/>
        <v>6</v>
      </c>
      <c r="N2621" s="39">
        <f t="shared" si="411"/>
        <v>0</v>
      </c>
    </row>
    <row r="2622" spans="1:14" s="1" customFormat="1" ht="11.5" hidden="1" customHeight="1" x14ac:dyDescent="0.35">
      <c r="A2622" s="17"/>
      <c r="B2622" s="18"/>
      <c r="C2622" s="18"/>
      <c r="D2622" s="18"/>
      <c r="E2622" s="17"/>
      <c r="F2622" s="20"/>
      <c r="G2622" s="24"/>
      <c r="H2622" s="451"/>
      <c r="J2622" s="23" t="e">
        <f>H2622*J2634/H2634</f>
        <v>#DIV/0!</v>
      </c>
      <c r="L2622" s="41">
        <f t="shared" si="410"/>
        <v>11</v>
      </c>
      <c r="M2622" s="39">
        <f t="shared" si="406"/>
        <v>6</v>
      </c>
      <c r="N2622" s="39">
        <f t="shared" si="411"/>
        <v>0</v>
      </c>
    </row>
    <row r="2623" spans="1:14" s="1" customFormat="1" ht="11.5" hidden="1" customHeight="1" x14ac:dyDescent="0.35">
      <c r="A2623" s="19"/>
      <c r="B2623" s="18"/>
      <c r="C2623" s="18"/>
      <c r="D2623" s="18"/>
      <c r="E2623" s="17"/>
      <c r="F2623" s="20"/>
      <c r="G2623" s="21"/>
      <c r="H2623" s="451"/>
      <c r="J2623" s="23" t="e">
        <f>H2623*J2634/H2634</f>
        <v>#DIV/0!</v>
      </c>
      <c r="L2623" s="41">
        <f t="shared" si="410"/>
        <v>11</v>
      </c>
      <c r="M2623" s="39">
        <f t="shared" si="406"/>
        <v>6</v>
      </c>
      <c r="N2623" s="39">
        <f t="shared" si="411"/>
        <v>0</v>
      </c>
    </row>
    <row r="2624" spans="1:14" s="1" customFormat="1" ht="11.5" hidden="1" customHeight="1" x14ac:dyDescent="0.35">
      <c r="A2624" s="19"/>
      <c r="B2624" s="25"/>
      <c r="C2624" s="25"/>
      <c r="D2624" s="25"/>
      <c r="E2624" s="26"/>
      <c r="F2624" s="125"/>
      <c r="G2624" s="125"/>
      <c r="H2624" s="451"/>
      <c r="J2624" s="23" t="e">
        <f>H2624*J2634/H2634</f>
        <v>#DIV/0!</v>
      </c>
      <c r="L2624" s="41">
        <f t="shared" si="410"/>
        <v>11</v>
      </c>
      <c r="M2624" s="39">
        <f t="shared" si="406"/>
        <v>6</v>
      </c>
      <c r="N2624" s="39">
        <f t="shared" si="411"/>
        <v>0</v>
      </c>
    </row>
    <row r="2625" spans="1:14" s="1" customFormat="1" ht="11.5" hidden="1" customHeight="1" x14ac:dyDescent="0.35">
      <c r="A2625" s="17"/>
      <c r="B2625" s="18"/>
      <c r="C2625" s="18"/>
      <c r="D2625" s="18"/>
      <c r="E2625" s="17"/>
      <c r="F2625" s="20"/>
      <c r="G2625" s="21"/>
      <c r="H2625" s="451"/>
      <c r="J2625" s="23" t="e">
        <f>H2625*J2634/H2634</f>
        <v>#DIV/0!</v>
      </c>
      <c r="L2625" s="41">
        <f t="shared" si="410"/>
        <v>11</v>
      </c>
      <c r="M2625" s="39">
        <f t="shared" si="406"/>
        <v>6</v>
      </c>
      <c r="N2625" s="39">
        <f t="shared" si="411"/>
        <v>0</v>
      </c>
    </row>
    <row r="2626" spans="1:14" s="1" customFormat="1" ht="11.5" hidden="1" customHeight="1" x14ac:dyDescent="0.35">
      <c r="A2626" s="17"/>
      <c r="B2626" s="18"/>
      <c r="C2626" s="18"/>
      <c r="D2626" s="18"/>
      <c r="E2626" s="17"/>
      <c r="F2626" s="20"/>
      <c r="G2626" s="24"/>
      <c r="H2626" s="451"/>
      <c r="J2626" s="23" t="e">
        <f>H2626*J2634/H2634</f>
        <v>#DIV/0!</v>
      </c>
      <c r="L2626" s="41">
        <f t="shared" si="410"/>
        <v>11</v>
      </c>
      <c r="M2626" s="39">
        <f t="shared" si="406"/>
        <v>6</v>
      </c>
      <c r="N2626" s="39">
        <f t="shared" si="411"/>
        <v>0</v>
      </c>
    </row>
    <row r="2627" spans="1:14" s="1" customFormat="1" ht="11.5" hidden="1" customHeight="1" x14ac:dyDescent="0.35">
      <c r="A2627" s="17"/>
      <c r="B2627" s="18"/>
      <c r="C2627" s="18"/>
      <c r="D2627" s="18"/>
      <c r="E2627" s="17"/>
      <c r="F2627" s="20"/>
      <c r="G2627" s="24"/>
      <c r="H2627" s="451"/>
      <c r="J2627" s="23" t="e">
        <f>H2627*J2634/H2634</f>
        <v>#DIV/0!</v>
      </c>
      <c r="L2627" s="41">
        <f t="shared" si="410"/>
        <v>11</v>
      </c>
      <c r="M2627" s="39">
        <f t="shared" si="406"/>
        <v>6</v>
      </c>
      <c r="N2627" s="39">
        <f t="shared" si="411"/>
        <v>0</v>
      </c>
    </row>
    <row r="2628" spans="1:14" s="1" customFormat="1" ht="11.5" hidden="1" customHeight="1" x14ac:dyDescent="0.35">
      <c r="A2628" s="19"/>
      <c r="B2628" s="18"/>
      <c r="C2628" s="18"/>
      <c r="D2628" s="18"/>
      <c r="E2628" s="17"/>
      <c r="F2628" s="20"/>
      <c r="G2628" s="21"/>
      <c r="H2628" s="451"/>
      <c r="J2628" s="23" t="e">
        <f>H2628*J2634/H2634</f>
        <v>#DIV/0!</v>
      </c>
      <c r="L2628" s="41">
        <f t="shared" si="410"/>
        <v>11</v>
      </c>
      <c r="M2628" s="39">
        <f t="shared" si="406"/>
        <v>6</v>
      </c>
      <c r="N2628" s="39">
        <f t="shared" si="411"/>
        <v>0</v>
      </c>
    </row>
    <row r="2629" spans="1:14" s="1" customFormat="1" ht="11.5" hidden="1" customHeight="1" x14ac:dyDescent="0.25">
      <c r="A2629" s="17"/>
      <c r="B2629" s="18"/>
      <c r="C2629" s="18"/>
      <c r="D2629" s="18"/>
      <c r="E2629" s="17"/>
      <c r="F2629" s="28"/>
      <c r="G2629" s="21"/>
      <c r="H2629" s="451"/>
      <c r="J2629" s="23" t="e">
        <f>H2629*J2634/H2634</f>
        <v>#DIV/0!</v>
      </c>
      <c r="L2629" s="41">
        <f t="shared" si="410"/>
        <v>11</v>
      </c>
      <c r="M2629" s="39">
        <f t="shared" si="406"/>
        <v>6</v>
      </c>
      <c r="N2629" s="39">
        <f t="shared" si="411"/>
        <v>0</v>
      </c>
    </row>
    <row r="2630" spans="1:14" s="1" customFormat="1" ht="11.5" hidden="1" customHeight="1" x14ac:dyDescent="0.35">
      <c r="A2630" s="19"/>
      <c r="B2630" s="18"/>
      <c r="C2630" s="18"/>
      <c r="D2630" s="18"/>
      <c r="E2630" s="17"/>
      <c r="F2630" s="20"/>
      <c r="G2630" s="21"/>
      <c r="H2630" s="451"/>
      <c r="J2630" s="23" t="e">
        <f>H2630*J2634/H2634</f>
        <v>#DIV/0!</v>
      </c>
      <c r="L2630" s="41">
        <f t="shared" si="410"/>
        <v>11</v>
      </c>
      <c r="M2630" s="39">
        <f t="shared" si="406"/>
        <v>6</v>
      </c>
      <c r="N2630" s="39">
        <f t="shared" si="411"/>
        <v>0</v>
      </c>
    </row>
    <row r="2631" spans="1:14" s="1" customFormat="1" ht="11.5" hidden="1" customHeight="1" x14ac:dyDescent="0.25">
      <c r="A2631" s="17"/>
      <c r="B2631" s="18"/>
      <c r="C2631" s="18"/>
      <c r="D2631" s="18"/>
      <c r="E2631" s="17"/>
      <c r="F2631" s="28"/>
      <c r="G2631" s="21"/>
      <c r="H2631" s="451"/>
      <c r="J2631" s="23" t="e">
        <f>H2631*J2634/H2634</f>
        <v>#DIV/0!</v>
      </c>
      <c r="L2631" s="41">
        <f t="shared" si="410"/>
        <v>11</v>
      </c>
      <c r="M2631" s="39">
        <f t="shared" si="406"/>
        <v>6</v>
      </c>
      <c r="N2631" s="39">
        <f t="shared" si="411"/>
        <v>0</v>
      </c>
    </row>
    <row r="2632" spans="1:14" s="1" customFormat="1" ht="11.5" hidden="1" customHeight="1" x14ac:dyDescent="0.35">
      <c r="A2632" s="19"/>
      <c r="B2632" s="18"/>
      <c r="C2632" s="18"/>
      <c r="D2632" s="18"/>
      <c r="E2632" s="17"/>
      <c r="F2632" s="20"/>
      <c r="G2632" s="21"/>
      <c r="H2632" s="451"/>
      <c r="J2632" s="23" t="e">
        <f>H2632*J2634/H2634</f>
        <v>#DIV/0!</v>
      </c>
      <c r="L2632" s="41">
        <f t="shared" si="410"/>
        <v>11</v>
      </c>
      <c r="M2632" s="39">
        <f t="shared" si="406"/>
        <v>6</v>
      </c>
      <c r="N2632" s="39">
        <f t="shared" si="411"/>
        <v>0</v>
      </c>
    </row>
    <row r="2633" spans="1:14" s="1" customFormat="1" ht="11.5" hidden="1" customHeight="1" x14ac:dyDescent="0.35">
      <c r="A2633" s="19"/>
      <c r="B2633" s="18"/>
      <c r="C2633" s="18"/>
      <c r="D2633" s="18"/>
      <c r="E2633" s="17"/>
      <c r="F2633" s="20"/>
      <c r="G2633" s="21"/>
      <c r="H2633" s="451"/>
      <c r="J2633" s="23" t="e">
        <f>H2633*J2634/H2634</f>
        <v>#DIV/0!</v>
      </c>
      <c r="L2633" s="41">
        <f t="shared" si="410"/>
        <v>11</v>
      </c>
      <c r="M2633" s="39">
        <f t="shared" si="406"/>
        <v>6</v>
      </c>
      <c r="N2633" s="39">
        <f t="shared" si="411"/>
        <v>0</v>
      </c>
    </row>
    <row r="2634" spans="1:14" s="1" customFormat="1" ht="11.5" hidden="1" customHeight="1" x14ac:dyDescent="0.35">
      <c r="A2634" s="19"/>
      <c r="B2634" s="25">
        <f>SUBTOTAL(9,B2616:B2633)</f>
        <v>0</v>
      </c>
      <c r="C2634" s="25">
        <f t="shared" ref="C2634" si="412">SUBTOTAL(9,C2616:C2633)</f>
        <v>0</v>
      </c>
      <c r="D2634" s="25">
        <f t="shared" ref="D2634" si="413">SUBTOTAL(9,D2616:D2633)</f>
        <v>0</v>
      </c>
      <c r="E2634" s="26">
        <f t="shared" ref="E2634" si="414">SUBTOTAL(9,E2616:E2633)</f>
        <v>0</v>
      </c>
      <c r="F2634" s="29" t="s">
        <v>18</v>
      </c>
      <c r="G2634" s="125"/>
      <c r="H2634" s="454"/>
      <c r="J2634" s="32">
        <f>D2613</f>
        <v>79</v>
      </c>
      <c r="L2634" s="41">
        <f t="shared" si="410"/>
        <v>11</v>
      </c>
      <c r="M2634" s="39">
        <f t="shared" si="406"/>
        <v>6</v>
      </c>
      <c r="N2634" s="39">
        <v>1</v>
      </c>
    </row>
    <row r="2635" spans="1:14" s="1" customFormat="1" ht="11.5" hidden="1" customHeight="1" x14ac:dyDescent="0.35">
      <c r="A2635" s="33"/>
      <c r="B2635" s="34"/>
      <c r="C2635" s="34"/>
      <c r="D2635" s="34"/>
      <c r="E2635" s="35"/>
      <c r="F2635" s="36"/>
      <c r="G2635" s="37"/>
      <c r="H2635" s="38"/>
      <c r="J2635" s="38"/>
      <c r="L2635" s="41">
        <f t="shared" si="410"/>
        <v>11</v>
      </c>
      <c r="M2635" s="39">
        <f t="shared" si="406"/>
        <v>6</v>
      </c>
      <c r="N2635" s="39">
        <v>1</v>
      </c>
    </row>
    <row r="2636" spans="1:14" s="1" customFormat="1" ht="21" hidden="1" x14ac:dyDescent="0.35">
      <c r="A2636" s="14"/>
      <c r="B2636" s="14"/>
      <c r="C2636" s="14"/>
      <c r="D2636" s="427">
        <f>х!H$14</f>
        <v>48</v>
      </c>
      <c r="E2636" s="428"/>
      <c r="F2636" s="429" t="str">
        <f>х!I$14</f>
        <v>Абонемент платного питания №6 (Полдник 1-4)</v>
      </c>
      <c r="G2636" s="430"/>
      <c r="H2636" s="430"/>
      <c r="I2636" s="13"/>
      <c r="J2636" s="13"/>
      <c r="K2636" s="13"/>
      <c r="L2636" s="40">
        <f>L2613+1</f>
        <v>12</v>
      </c>
      <c r="M2636" s="39">
        <f t="shared" si="406"/>
        <v>6</v>
      </c>
      <c r="N2636" s="39">
        <v>1</v>
      </c>
    </row>
    <row r="2637" spans="1:14" s="1" customFormat="1" ht="11.5" hidden="1" customHeight="1" x14ac:dyDescent="0.35">
      <c r="A2637" s="431" t="s">
        <v>3</v>
      </c>
      <c r="B2637" s="432" t="s">
        <v>4</v>
      </c>
      <c r="C2637" s="432"/>
      <c r="D2637" s="432"/>
      <c r="E2637" s="433" t="s">
        <v>5</v>
      </c>
      <c r="F2637" s="434" t="s">
        <v>6</v>
      </c>
      <c r="G2637" s="435" t="s">
        <v>7</v>
      </c>
      <c r="H2637" s="436" t="s">
        <v>8</v>
      </c>
      <c r="L2637" s="41">
        <f>L2636</f>
        <v>12</v>
      </c>
      <c r="M2637" s="39">
        <f t="shared" si="406"/>
        <v>6</v>
      </c>
      <c r="N2637" s="39">
        <v>1</v>
      </c>
    </row>
    <row r="2638" spans="1:14" s="1" customFormat="1" ht="11.5" hidden="1" customHeight="1" x14ac:dyDescent="0.35">
      <c r="A2638" s="431"/>
      <c r="B2638" s="15" t="s">
        <v>9</v>
      </c>
      <c r="C2638" s="16" t="s">
        <v>10</v>
      </c>
      <c r="D2638" s="16" t="s">
        <v>11</v>
      </c>
      <c r="E2638" s="433"/>
      <c r="F2638" s="434"/>
      <c r="G2638" s="435"/>
      <c r="H2638" s="436"/>
      <c r="L2638" s="41">
        <f t="shared" ref="L2638:L2658" si="415">L2637</f>
        <v>12</v>
      </c>
      <c r="M2638" s="39">
        <f t="shared" si="406"/>
        <v>6</v>
      </c>
      <c r="N2638" s="39">
        <v>1</v>
      </c>
    </row>
    <row r="2639" spans="1:14" s="1" customFormat="1" ht="11.5" hidden="1" customHeight="1" x14ac:dyDescent="0.35">
      <c r="A2639" s="76"/>
      <c r="B2639" s="77"/>
      <c r="C2639" s="77"/>
      <c r="D2639" s="77"/>
      <c r="E2639" s="78"/>
      <c r="F2639" s="79"/>
      <c r="G2639" s="80"/>
      <c r="H2639" s="453">
        <f>D2636</f>
        <v>48</v>
      </c>
      <c r="J2639" s="23" t="e">
        <f>H2639*J2657/H2657</f>
        <v>#DIV/0!</v>
      </c>
      <c r="L2639" s="41">
        <f t="shared" si="415"/>
        <v>12</v>
      </c>
      <c r="M2639" s="39">
        <f t="shared" si="406"/>
        <v>6</v>
      </c>
      <c r="N2639" s="39">
        <f>F2639</f>
        <v>0</v>
      </c>
    </row>
    <row r="2640" spans="1:14" s="1" customFormat="1" ht="11.5" hidden="1" customHeight="1" x14ac:dyDescent="0.35">
      <c r="A2640" s="81"/>
      <c r="B2640" s="82"/>
      <c r="C2640" s="82"/>
      <c r="D2640" s="82"/>
      <c r="E2640" s="83"/>
      <c r="F2640" s="105"/>
      <c r="G2640" s="84"/>
      <c r="H2640" s="451"/>
      <c r="J2640" s="23" t="e">
        <f>H2640*J2657/H2657</f>
        <v>#DIV/0!</v>
      </c>
      <c r="L2640" s="41">
        <f t="shared" si="415"/>
        <v>12</v>
      </c>
      <c r="M2640" s="39">
        <f t="shared" ref="M2640:M2703" si="416">M2639</f>
        <v>6</v>
      </c>
      <c r="N2640" s="39">
        <f t="shared" ref="N2640:N2656" si="417">F2640</f>
        <v>0</v>
      </c>
    </row>
    <row r="2641" spans="1:14" s="1" customFormat="1" ht="11.5" hidden="1" customHeight="1" x14ac:dyDescent="0.35">
      <c r="A2641" s="17"/>
      <c r="B2641" s="18"/>
      <c r="C2641" s="18"/>
      <c r="D2641" s="18"/>
      <c r="E2641" s="17"/>
      <c r="F2641" s="20"/>
      <c r="G2641" s="24"/>
      <c r="H2641" s="451"/>
      <c r="J2641" s="23" t="e">
        <f>H2641*J2657/H2657</f>
        <v>#DIV/0!</v>
      </c>
      <c r="L2641" s="41">
        <f t="shared" si="415"/>
        <v>12</v>
      </c>
      <c r="M2641" s="39">
        <f t="shared" si="416"/>
        <v>6</v>
      </c>
      <c r="N2641" s="39">
        <f t="shared" si="417"/>
        <v>0</v>
      </c>
    </row>
    <row r="2642" spans="1:14" s="1" customFormat="1" ht="11.5" hidden="1" customHeight="1" x14ac:dyDescent="0.35">
      <c r="A2642" s="19"/>
      <c r="B2642" s="18"/>
      <c r="C2642" s="18"/>
      <c r="D2642" s="18"/>
      <c r="E2642" s="17"/>
      <c r="F2642" s="20"/>
      <c r="G2642" s="21"/>
      <c r="H2642" s="451"/>
      <c r="J2642" s="23" t="e">
        <f>H2642*J2657/H2657</f>
        <v>#DIV/0!</v>
      </c>
      <c r="L2642" s="41">
        <f t="shared" si="415"/>
        <v>12</v>
      </c>
      <c r="M2642" s="39">
        <f t="shared" si="416"/>
        <v>6</v>
      </c>
      <c r="N2642" s="39">
        <f t="shared" si="417"/>
        <v>0</v>
      </c>
    </row>
    <row r="2643" spans="1:14" s="1" customFormat="1" ht="11.5" hidden="1" customHeight="1" x14ac:dyDescent="0.35">
      <c r="A2643" s="17"/>
      <c r="B2643" s="18"/>
      <c r="C2643" s="18"/>
      <c r="D2643" s="19"/>
      <c r="E2643" s="17"/>
      <c r="F2643" s="20"/>
      <c r="G2643" s="21"/>
      <c r="H2643" s="451"/>
      <c r="J2643" s="23" t="e">
        <f>H2643*J2657/H2657</f>
        <v>#DIV/0!</v>
      </c>
      <c r="L2643" s="41">
        <f t="shared" si="415"/>
        <v>12</v>
      </c>
      <c r="M2643" s="39">
        <f t="shared" si="416"/>
        <v>6</v>
      </c>
      <c r="N2643" s="39">
        <f t="shared" si="417"/>
        <v>0</v>
      </c>
    </row>
    <row r="2644" spans="1:14" s="1" customFormat="1" ht="11.5" hidden="1" customHeight="1" x14ac:dyDescent="0.35">
      <c r="A2644" s="17"/>
      <c r="B2644" s="18"/>
      <c r="C2644" s="18"/>
      <c r="D2644" s="18"/>
      <c r="E2644" s="17"/>
      <c r="F2644" s="20"/>
      <c r="G2644" s="21"/>
      <c r="H2644" s="451"/>
      <c r="J2644" s="23" t="e">
        <f>H2644*J2657/H2657</f>
        <v>#DIV/0!</v>
      </c>
      <c r="L2644" s="41">
        <f t="shared" si="415"/>
        <v>12</v>
      </c>
      <c r="M2644" s="39">
        <f t="shared" si="416"/>
        <v>6</v>
      </c>
      <c r="N2644" s="39">
        <f t="shared" si="417"/>
        <v>0</v>
      </c>
    </row>
    <row r="2645" spans="1:14" s="1" customFormat="1" ht="11.5" hidden="1" customHeight="1" x14ac:dyDescent="0.35">
      <c r="A2645" s="17"/>
      <c r="B2645" s="18"/>
      <c r="C2645" s="18"/>
      <c r="D2645" s="18"/>
      <c r="E2645" s="17"/>
      <c r="F2645" s="20"/>
      <c r="G2645" s="24"/>
      <c r="H2645" s="451"/>
      <c r="J2645" s="23" t="e">
        <f>H2645*J2657/H2657</f>
        <v>#DIV/0!</v>
      </c>
      <c r="L2645" s="41">
        <f t="shared" si="415"/>
        <v>12</v>
      </c>
      <c r="M2645" s="39">
        <f t="shared" si="416"/>
        <v>6</v>
      </c>
      <c r="N2645" s="39">
        <f t="shared" si="417"/>
        <v>0</v>
      </c>
    </row>
    <row r="2646" spans="1:14" s="1" customFormat="1" ht="11.5" hidden="1" customHeight="1" x14ac:dyDescent="0.35">
      <c r="A2646" s="19"/>
      <c r="B2646" s="18"/>
      <c r="C2646" s="18"/>
      <c r="D2646" s="18"/>
      <c r="E2646" s="17"/>
      <c r="F2646" s="20"/>
      <c r="G2646" s="21"/>
      <c r="H2646" s="451"/>
      <c r="J2646" s="23" t="e">
        <f>H2646*J2657/H2657</f>
        <v>#DIV/0!</v>
      </c>
      <c r="L2646" s="41">
        <f t="shared" si="415"/>
        <v>12</v>
      </c>
      <c r="M2646" s="39">
        <f t="shared" si="416"/>
        <v>6</v>
      </c>
      <c r="N2646" s="39">
        <f t="shared" si="417"/>
        <v>0</v>
      </c>
    </row>
    <row r="2647" spans="1:14" s="1" customFormat="1" ht="11.5" hidden="1" customHeight="1" x14ac:dyDescent="0.35">
      <c r="A2647" s="19"/>
      <c r="B2647" s="25"/>
      <c r="C2647" s="25"/>
      <c r="D2647" s="25"/>
      <c r="E2647" s="26"/>
      <c r="F2647" s="42"/>
      <c r="G2647" s="42"/>
      <c r="H2647" s="451"/>
      <c r="J2647" s="23" t="e">
        <f>H2647*J2657/H2657</f>
        <v>#DIV/0!</v>
      </c>
      <c r="L2647" s="41">
        <f t="shared" si="415"/>
        <v>12</v>
      </c>
      <c r="M2647" s="39">
        <f t="shared" si="416"/>
        <v>6</v>
      </c>
      <c r="N2647" s="39">
        <f t="shared" si="417"/>
        <v>0</v>
      </c>
    </row>
    <row r="2648" spans="1:14" s="1" customFormat="1" ht="11.5" hidden="1" customHeight="1" x14ac:dyDescent="0.35">
      <c r="A2648" s="17"/>
      <c r="B2648" s="18"/>
      <c r="C2648" s="18"/>
      <c r="D2648" s="18"/>
      <c r="E2648" s="17"/>
      <c r="F2648" s="20"/>
      <c r="G2648" s="21"/>
      <c r="H2648" s="451"/>
      <c r="J2648" s="23" t="e">
        <f>H2648*J2657/H2657</f>
        <v>#DIV/0!</v>
      </c>
      <c r="L2648" s="41">
        <f t="shared" si="415"/>
        <v>12</v>
      </c>
      <c r="M2648" s="39">
        <f t="shared" si="416"/>
        <v>6</v>
      </c>
      <c r="N2648" s="39">
        <f t="shared" si="417"/>
        <v>0</v>
      </c>
    </row>
    <row r="2649" spans="1:14" s="1" customFormat="1" ht="11.5" hidden="1" customHeight="1" x14ac:dyDescent="0.35">
      <c r="A2649" s="17"/>
      <c r="B2649" s="18"/>
      <c r="C2649" s="18"/>
      <c r="D2649" s="18"/>
      <c r="E2649" s="17"/>
      <c r="F2649" s="20"/>
      <c r="G2649" s="24"/>
      <c r="H2649" s="451"/>
      <c r="J2649" s="23" t="e">
        <f>H2649*J2657/H2657</f>
        <v>#DIV/0!</v>
      </c>
      <c r="L2649" s="41">
        <f t="shared" si="415"/>
        <v>12</v>
      </c>
      <c r="M2649" s="39">
        <f t="shared" si="416"/>
        <v>6</v>
      </c>
      <c r="N2649" s="39">
        <f t="shared" si="417"/>
        <v>0</v>
      </c>
    </row>
    <row r="2650" spans="1:14" s="1" customFormat="1" ht="11.5" hidden="1" customHeight="1" x14ac:dyDescent="0.35">
      <c r="A2650" s="17"/>
      <c r="B2650" s="18"/>
      <c r="C2650" s="18"/>
      <c r="D2650" s="18"/>
      <c r="E2650" s="17"/>
      <c r="F2650" s="20"/>
      <c r="G2650" s="24"/>
      <c r="H2650" s="451"/>
      <c r="J2650" s="23" t="e">
        <f>H2650*J2657/H2657</f>
        <v>#DIV/0!</v>
      </c>
      <c r="L2650" s="41">
        <f t="shared" si="415"/>
        <v>12</v>
      </c>
      <c r="M2650" s="39">
        <f t="shared" si="416"/>
        <v>6</v>
      </c>
      <c r="N2650" s="39">
        <f t="shared" si="417"/>
        <v>0</v>
      </c>
    </row>
    <row r="2651" spans="1:14" s="1" customFormat="1" ht="11.5" hidden="1" customHeight="1" x14ac:dyDescent="0.35">
      <c r="A2651" s="19"/>
      <c r="B2651" s="18"/>
      <c r="C2651" s="18"/>
      <c r="D2651" s="18"/>
      <c r="E2651" s="17"/>
      <c r="F2651" s="20"/>
      <c r="G2651" s="21"/>
      <c r="H2651" s="451"/>
      <c r="J2651" s="23" t="e">
        <f>H2651*J2657/H2657</f>
        <v>#DIV/0!</v>
      </c>
      <c r="L2651" s="41">
        <f t="shared" si="415"/>
        <v>12</v>
      </c>
      <c r="M2651" s="39">
        <f t="shared" si="416"/>
        <v>6</v>
      </c>
      <c r="N2651" s="39">
        <f t="shared" si="417"/>
        <v>0</v>
      </c>
    </row>
    <row r="2652" spans="1:14" s="1" customFormat="1" ht="11.5" hidden="1" customHeight="1" x14ac:dyDescent="0.25">
      <c r="A2652" s="17"/>
      <c r="B2652" s="18"/>
      <c r="C2652" s="18"/>
      <c r="D2652" s="18"/>
      <c r="E2652" s="17"/>
      <c r="F2652" s="28"/>
      <c r="G2652" s="21"/>
      <c r="H2652" s="451"/>
      <c r="J2652" s="23" t="e">
        <f>H2652*J2657/H2657</f>
        <v>#DIV/0!</v>
      </c>
      <c r="L2652" s="41">
        <f t="shared" si="415"/>
        <v>12</v>
      </c>
      <c r="M2652" s="39">
        <f t="shared" si="416"/>
        <v>6</v>
      </c>
      <c r="N2652" s="39">
        <f t="shared" si="417"/>
        <v>0</v>
      </c>
    </row>
    <row r="2653" spans="1:14" s="1" customFormat="1" ht="11.5" hidden="1" customHeight="1" x14ac:dyDescent="0.35">
      <c r="A2653" s="19"/>
      <c r="B2653" s="18"/>
      <c r="C2653" s="18"/>
      <c r="D2653" s="18"/>
      <c r="E2653" s="17"/>
      <c r="F2653" s="20"/>
      <c r="G2653" s="21"/>
      <c r="H2653" s="451"/>
      <c r="J2653" s="23" t="e">
        <f>H2653*J2657/H2657</f>
        <v>#DIV/0!</v>
      </c>
      <c r="L2653" s="41">
        <f t="shared" si="415"/>
        <v>12</v>
      </c>
      <c r="M2653" s="39">
        <f t="shared" si="416"/>
        <v>6</v>
      </c>
      <c r="N2653" s="39">
        <f t="shared" si="417"/>
        <v>0</v>
      </c>
    </row>
    <row r="2654" spans="1:14" s="1" customFormat="1" ht="11.5" hidden="1" customHeight="1" x14ac:dyDescent="0.25">
      <c r="A2654" s="17"/>
      <c r="B2654" s="18"/>
      <c r="C2654" s="18"/>
      <c r="D2654" s="18"/>
      <c r="E2654" s="17"/>
      <c r="F2654" s="28"/>
      <c r="G2654" s="21"/>
      <c r="H2654" s="451"/>
      <c r="J2654" s="23" t="e">
        <f>H2654*J2657/H2657</f>
        <v>#DIV/0!</v>
      </c>
      <c r="L2654" s="41">
        <f t="shared" si="415"/>
        <v>12</v>
      </c>
      <c r="M2654" s="39">
        <f t="shared" si="416"/>
        <v>6</v>
      </c>
      <c r="N2654" s="39">
        <f t="shared" si="417"/>
        <v>0</v>
      </c>
    </row>
    <row r="2655" spans="1:14" s="1" customFormat="1" ht="11.5" hidden="1" customHeight="1" x14ac:dyDescent="0.35">
      <c r="A2655" s="19"/>
      <c r="B2655" s="18"/>
      <c r="C2655" s="18"/>
      <c r="D2655" s="18"/>
      <c r="E2655" s="17"/>
      <c r="F2655" s="20"/>
      <c r="G2655" s="21"/>
      <c r="H2655" s="451"/>
      <c r="J2655" s="23" t="e">
        <f>H2655*J2657/H2657</f>
        <v>#DIV/0!</v>
      </c>
      <c r="L2655" s="41">
        <f t="shared" si="415"/>
        <v>12</v>
      </c>
      <c r="M2655" s="39">
        <f t="shared" si="416"/>
        <v>6</v>
      </c>
      <c r="N2655" s="39">
        <f t="shared" si="417"/>
        <v>0</v>
      </c>
    </row>
    <row r="2656" spans="1:14" s="1" customFormat="1" ht="11.5" hidden="1" customHeight="1" x14ac:dyDescent="0.35">
      <c r="A2656" s="19"/>
      <c r="B2656" s="18"/>
      <c r="C2656" s="18"/>
      <c r="D2656" s="18"/>
      <c r="E2656" s="17"/>
      <c r="F2656" s="20"/>
      <c r="G2656" s="21"/>
      <c r="H2656" s="451"/>
      <c r="J2656" s="23" t="e">
        <f>H2656*J2657/H2657</f>
        <v>#DIV/0!</v>
      </c>
      <c r="L2656" s="41">
        <f t="shared" si="415"/>
        <v>12</v>
      </c>
      <c r="M2656" s="39">
        <f t="shared" si="416"/>
        <v>6</v>
      </c>
      <c r="N2656" s="39">
        <f t="shared" si="417"/>
        <v>0</v>
      </c>
    </row>
    <row r="2657" spans="1:14" s="1" customFormat="1" ht="11.5" hidden="1" customHeight="1" x14ac:dyDescent="0.35">
      <c r="A2657" s="19"/>
      <c r="B2657" s="25">
        <f>SUBTOTAL(9,B2639:B2656)</f>
        <v>0</v>
      </c>
      <c r="C2657" s="25">
        <f t="shared" ref="C2657" si="418">SUBTOTAL(9,C2639:C2656)</f>
        <v>0</v>
      </c>
      <c r="D2657" s="25">
        <f t="shared" ref="D2657" si="419">SUBTOTAL(9,D2639:D2656)</f>
        <v>0</v>
      </c>
      <c r="E2657" s="26">
        <f t="shared" ref="E2657" si="420">SUBTOTAL(9,E2639:E2656)</f>
        <v>0</v>
      </c>
      <c r="F2657" s="29" t="s">
        <v>18</v>
      </c>
      <c r="G2657" s="42"/>
      <c r="H2657" s="454"/>
      <c r="J2657" s="32">
        <f>D2636</f>
        <v>48</v>
      </c>
      <c r="L2657" s="41">
        <f t="shared" si="415"/>
        <v>12</v>
      </c>
      <c r="M2657" s="39">
        <f t="shared" si="416"/>
        <v>6</v>
      </c>
      <c r="N2657" s="39">
        <v>1</v>
      </c>
    </row>
    <row r="2658" spans="1:14" s="1" customFormat="1" ht="11.5" hidden="1" customHeight="1" x14ac:dyDescent="0.35">
      <c r="A2658" s="33"/>
      <c r="B2658" s="34"/>
      <c r="C2658" s="34"/>
      <c r="D2658" s="34"/>
      <c r="E2658" s="35"/>
      <c r="F2658" s="36"/>
      <c r="G2658" s="37"/>
      <c r="H2658" s="38"/>
      <c r="J2658" s="38"/>
      <c r="L2658" s="41">
        <f t="shared" si="415"/>
        <v>12</v>
      </c>
      <c r="M2658" s="39">
        <f t="shared" si="416"/>
        <v>6</v>
      </c>
      <c r="N2658" s="39">
        <v>1</v>
      </c>
    </row>
    <row r="2659" spans="1:14" s="1" customFormat="1" ht="21" hidden="1" x14ac:dyDescent="0.35">
      <c r="A2659" s="14"/>
      <c r="B2659" s="14"/>
      <c r="C2659" s="14"/>
      <c r="D2659" s="427">
        <f>х!H$15</f>
        <v>107.91</v>
      </c>
      <c r="E2659" s="428"/>
      <c r="F2659" s="429" t="str">
        <f>х!I$15</f>
        <v>Абонемент платного питания №7 (ГПД Завтрак 1-4)</v>
      </c>
      <c r="G2659" s="430"/>
      <c r="H2659" s="430"/>
      <c r="I2659" s="13"/>
      <c r="J2659" s="13"/>
      <c r="K2659" s="13"/>
      <c r="L2659" s="40">
        <f>L2636+1</f>
        <v>13</v>
      </c>
      <c r="M2659" s="39">
        <f t="shared" si="416"/>
        <v>6</v>
      </c>
      <c r="N2659" s="39">
        <v>1</v>
      </c>
    </row>
    <row r="2660" spans="1:14" s="1" customFormat="1" ht="11.5" hidden="1" customHeight="1" x14ac:dyDescent="0.35">
      <c r="A2660" s="431" t="s">
        <v>3</v>
      </c>
      <c r="B2660" s="432" t="s">
        <v>4</v>
      </c>
      <c r="C2660" s="432"/>
      <c r="D2660" s="432"/>
      <c r="E2660" s="433" t="s">
        <v>5</v>
      </c>
      <c r="F2660" s="434" t="s">
        <v>6</v>
      </c>
      <c r="G2660" s="435" t="s">
        <v>7</v>
      </c>
      <c r="H2660" s="436" t="s">
        <v>8</v>
      </c>
      <c r="L2660" s="41">
        <f>L2659</f>
        <v>13</v>
      </c>
      <c r="M2660" s="39">
        <f t="shared" si="416"/>
        <v>6</v>
      </c>
      <c r="N2660" s="39">
        <v>1</v>
      </c>
    </row>
    <row r="2661" spans="1:14" s="1" customFormat="1" ht="11.5" hidden="1" customHeight="1" x14ac:dyDescent="0.35">
      <c r="A2661" s="431"/>
      <c r="B2661" s="15" t="s">
        <v>9</v>
      </c>
      <c r="C2661" s="16" t="s">
        <v>10</v>
      </c>
      <c r="D2661" s="16" t="s">
        <v>11</v>
      </c>
      <c r="E2661" s="433"/>
      <c r="F2661" s="434"/>
      <c r="G2661" s="435"/>
      <c r="H2661" s="436"/>
      <c r="L2661" s="41">
        <f t="shared" ref="L2661:L2681" si="421">L2660</f>
        <v>13</v>
      </c>
      <c r="M2661" s="39">
        <f t="shared" si="416"/>
        <v>6</v>
      </c>
      <c r="N2661" s="39">
        <v>1</v>
      </c>
    </row>
    <row r="2662" spans="1:14" s="1" customFormat="1" ht="11.5" hidden="1" customHeight="1" x14ac:dyDescent="0.35">
      <c r="A2662" s="50">
        <v>209</v>
      </c>
      <c r="B2662" s="51">
        <v>6.35</v>
      </c>
      <c r="C2662" s="51">
        <v>5.75</v>
      </c>
      <c r="D2662" s="51">
        <v>0.35</v>
      </c>
      <c r="E2662" s="50">
        <v>79</v>
      </c>
      <c r="F2662" s="52" t="s">
        <v>94</v>
      </c>
      <c r="G2662" s="147">
        <v>1</v>
      </c>
      <c r="H2662" s="453">
        <f>D2659</f>
        <v>107.91</v>
      </c>
      <c r="J2662" s="23" t="e">
        <f>H2662*J2680/H2680</f>
        <v>#DIV/0!</v>
      </c>
      <c r="L2662" s="41">
        <f t="shared" si="421"/>
        <v>13</v>
      </c>
      <c r="M2662" s="39">
        <f t="shared" si="416"/>
        <v>6</v>
      </c>
      <c r="N2662" s="39" t="str">
        <f>F2662</f>
        <v>Яйца вареные (СОШ_2018)</v>
      </c>
    </row>
    <row r="2663" spans="1:14" s="1" customFormat="1" ht="11.5" hidden="1" customHeight="1" x14ac:dyDescent="0.35">
      <c r="A2663" s="50">
        <v>271</v>
      </c>
      <c r="B2663" s="51">
        <v>8.65</v>
      </c>
      <c r="C2663" s="51">
        <v>11.82</v>
      </c>
      <c r="D2663" s="51">
        <v>8.17</v>
      </c>
      <c r="E2663" s="50">
        <v>173</v>
      </c>
      <c r="F2663" s="52" t="s">
        <v>12</v>
      </c>
      <c r="G2663" s="148" t="s">
        <v>13</v>
      </c>
      <c r="H2663" s="451"/>
      <c r="J2663" s="23" t="e">
        <f>H2663*J2680/H2680</f>
        <v>#DIV/0!</v>
      </c>
      <c r="L2663" s="41">
        <f t="shared" si="421"/>
        <v>13</v>
      </c>
      <c r="M2663" s="39">
        <f t="shared" si="416"/>
        <v>6</v>
      </c>
      <c r="N2663" s="39" t="str">
        <f t="shared" ref="N2663:N2679" si="422">F2663</f>
        <v>Котлеты домашние с соусом сметанно-томатным 60/30 (СОШ_2018)</v>
      </c>
    </row>
    <row r="2664" spans="1:14" s="1" customFormat="1" ht="11.5" hidden="1" customHeight="1" x14ac:dyDescent="0.35">
      <c r="A2664" s="50">
        <v>205</v>
      </c>
      <c r="B2664" s="51">
        <v>5.17</v>
      </c>
      <c r="C2664" s="51">
        <v>5.99</v>
      </c>
      <c r="D2664" s="51">
        <v>28.52</v>
      </c>
      <c r="E2664" s="50">
        <v>188</v>
      </c>
      <c r="F2664" s="52" t="s">
        <v>104</v>
      </c>
      <c r="G2664" s="147">
        <v>150</v>
      </c>
      <c r="H2664" s="451"/>
      <c r="J2664" s="23" t="e">
        <f>H2664*J2680/H2680</f>
        <v>#DIV/0!</v>
      </c>
      <c r="L2664" s="41">
        <f t="shared" si="421"/>
        <v>13</v>
      </c>
      <c r="M2664" s="39">
        <f t="shared" si="416"/>
        <v>6</v>
      </c>
      <c r="N2664" s="39" t="str">
        <f t="shared" si="422"/>
        <v>Макароны отварные с овощами 150 (СОШ_2018)</v>
      </c>
    </row>
    <row r="2665" spans="1:14" s="1" customFormat="1" ht="11.5" hidden="1" customHeight="1" x14ac:dyDescent="0.35">
      <c r="A2665" s="50">
        <v>376</v>
      </c>
      <c r="B2665" s="51">
        <v>7.0000000000000007E-2</v>
      </c>
      <c r="C2665" s="51">
        <v>0.02</v>
      </c>
      <c r="D2665" s="51">
        <v>15</v>
      </c>
      <c r="E2665" s="50">
        <v>60</v>
      </c>
      <c r="F2665" s="52" t="s">
        <v>115</v>
      </c>
      <c r="G2665" s="148" t="s">
        <v>116</v>
      </c>
      <c r="H2665" s="451"/>
      <c r="J2665" s="23" t="e">
        <f>H2665*J2680/H2680</f>
        <v>#DIV/0!</v>
      </c>
      <c r="L2665" s="41">
        <f t="shared" si="421"/>
        <v>13</v>
      </c>
      <c r="M2665" s="39">
        <f t="shared" si="416"/>
        <v>6</v>
      </c>
      <c r="N2665" s="39" t="str">
        <f t="shared" si="422"/>
        <v>Чай с сахаром 200/15 (СОШ_2018)</v>
      </c>
    </row>
    <row r="2666" spans="1:14" s="1" customFormat="1" ht="11.5" hidden="1" customHeight="1" x14ac:dyDescent="0.35">
      <c r="A2666" s="54" t="s">
        <v>16</v>
      </c>
      <c r="B2666" s="51">
        <v>2.37</v>
      </c>
      <c r="C2666" s="51">
        <v>0.3</v>
      </c>
      <c r="D2666" s="51">
        <v>14.49</v>
      </c>
      <c r="E2666" s="50">
        <v>71</v>
      </c>
      <c r="F2666" s="52" t="s">
        <v>148</v>
      </c>
      <c r="G2666" s="147">
        <v>30</v>
      </c>
      <c r="H2666" s="451"/>
      <c r="J2666" s="23" t="e">
        <f>H2666*J2680/H2680</f>
        <v>#DIV/0!</v>
      </c>
      <c r="L2666" s="41">
        <f t="shared" si="421"/>
        <v>13</v>
      </c>
      <c r="M2666" s="39">
        <f t="shared" si="416"/>
        <v>6</v>
      </c>
      <c r="N2666" s="39" t="str">
        <f t="shared" si="422"/>
        <v>Батон витаминизированный</v>
      </c>
    </row>
    <row r="2667" spans="1:14" s="1" customFormat="1" ht="11.5" hidden="1" customHeight="1" x14ac:dyDescent="0.35">
      <c r="A2667" s="54" t="s">
        <v>16</v>
      </c>
      <c r="B2667" s="51">
        <v>1.32</v>
      </c>
      <c r="C2667" s="51">
        <v>0.24</v>
      </c>
      <c r="D2667" s="51">
        <v>6.68</v>
      </c>
      <c r="E2667" s="50">
        <v>35</v>
      </c>
      <c r="F2667" s="52" t="s">
        <v>110</v>
      </c>
      <c r="G2667" s="147">
        <v>20</v>
      </c>
      <c r="H2667" s="451"/>
      <c r="J2667" s="23" t="e">
        <f>H2667*J2680/H2680</f>
        <v>#DIV/0!</v>
      </c>
      <c r="L2667" s="41">
        <f t="shared" si="421"/>
        <v>13</v>
      </c>
      <c r="M2667" s="39">
        <f t="shared" si="416"/>
        <v>6</v>
      </c>
      <c r="N2667" s="39" t="str">
        <f t="shared" si="422"/>
        <v>Хлеб ржаной 20 (СОШ_2018)</v>
      </c>
    </row>
    <row r="2668" spans="1:14" s="1" customFormat="1" ht="11.5" hidden="1" customHeight="1" x14ac:dyDescent="0.35">
      <c r="A2668" s="17"/>
      <c r="B2668" s="18"/>
      <c r="C2668" s="18"/>
      <c r="D2668" s="18"/>
      <c r="E2668" s="17"/>
      <c r="F2668" s="20"/>
      <c r="G2668" s="150"/>
      <c r="H2668" s="451"/>
      <c r="J2668" s="23" t="e">
        <f>H2668*J2680/H2680</f>
        <v>#DIV/0!</v>
      </c>
      <c r="L2668" s="41">
        <f t="shared" si="421"/>
        <v>13</v>
      </c>
      <c r="M2668" s="39">
        <f t="shared" si="416"/>
        <v>6</v>
      </c>
      <c r="N2668" s="39">
        <f t="shared" si="422"/>
        <v>0</v>
      </c>
    </row>
    <row r="2669" spans="1:14" s="1" customFormat="1" ht="11.5" hidden="1" customHeight="1" x14ac:dyDescent="0.35">
      <c r="A2669" s="19"/>
      <c r="B2669" s="18"/>
      <c r="C2669" s="18"/>
      <c r="D2669" s="18"/>
      <c r="E2669" s="17"/>
      <c r="F2669" s="20"/>
      <c r="G2669" s="149"/>
      <c r="H2669" s="451"/>
      <c r="J2669" s="23" t="e">
        <f>H2669*J2680/H2680</f>
        <v>#DIV/0!</v>
      </c>
      <c r="L2669" s="41">
        <f t="shared" si="421"/>
        <v>13</v>
      </c>
      <c r="M2669" s="39">
        <f t="shared" si="416"/>
        <v>6</v>
      </c>
      <c r="N2669" s="39">
        <f t="shared" si="422"/>
        <v>0</v>
      </c>
    </row>
    <row r="2670" spans="1:14" s="1" customFormat="1" ht="11.5" hidden="1" customHeight="1" x14ac:dyDescent="0.35">
      <c r="A2670" s="19"/>
      <c r="B2670" s="25"/>
      <c r="C2670" s="25"/>
      <c r="D2670" s="25"/>
      <c r="E2670" s="26"/>
      <c r="F2670" s="27"/>
      <c r="G2670" s="27"/>
      <c r="H2670" s="451"/>
      <c r="J2670" s="23" t="e">
        <f>H2670*J2680/H2680</f>
        <v>#DIV/0!</v>
      </c>
      <c r="L2670" s="41">
        <f t="shared" si="421"/>
        <v>13</v>
      </c>
      <c r="M2670" s="39">
        <f t="shared" si="416"/>
        <v>6</v>
      </c>
      <c r="N2670" s="39">
        <f t="shared" si="422"/>
        <v>0</v>
      </c>
    </row>
    <row r="2671" spans="1:14" s="1" customFormat="1" ht="11.5" hidden="1" customHeight="1" x14ac:dyDescent="0.35">
      <c r="A2671" s="17"/>
      <c r="B2671" s="18"/>
      <c r="C2671" s="18"/>
      <c r="D2671" s="18"/>
      <c r="E2671" s="17"/>
      <c r="F2671" s="20"/>
      <c r="G2671" s="21"/>
      <c r="H2671" s="451"/>
      <c r="J2671" s="23" t="e">
        <f>H2671*J2680/H2680</f>
        <v>#DIV/0!</v>
      </c>
      <c r="L2671" s="41">
        <f t="shared" si="421"/>
        <v>13</v>
      </c>
      <c r="M2671" s="39">
        <f t="shared" si="416"/>
        <v>6</v>
      </c>
      <c r="N2671" s="39">
        <f t="shared" si="422"/>
        <v>0</v>
      </c>
    </row>
    <row r="2672" spans="1:14" s="1" customFormat="1" ht="11.5" hidden="1" customHeight="1" x14ac:dyDescent="0.35">
      <c r="A2672" s="17"/>
      <c r="B2672" s="18"/>
      <c r="C2672" s="18"/>
      <c r="D2672" s="18"/>
      <c r="E2672" s="17"/>
      <c r="F2672" s="20"/>
      <c r="G2672" s="24"/>
      <c r="H2672" s="451"/>
      <c r="J2672" s="23" t="e">
        <f>H2672*J2680/H2680</f>
        <v>#DIV/0!</v>
      </c>
      <c r="L2672" s="41">
        <f t="shared" si="421"/>
        <v>13</v>
      </c>
      <c r="M2672" s="39">
        <f t="shared" si="416"/>
        <v>6</v>
      </c>
      <c r="N2672" s="39">
        <f t="shared" si="422"/>
        <v>0</v>
      </c>
    </row>
    <row r="2673" spans="1:14" s="1" customFormat="1" ht="11.5" hidden="1" customHeight="1" x14ac:dyDescent="0.35">
      <c r="A2673" s="17"/>
      <c r="B2673" s="18"/>
      <c r="C2673" s="18"/>
      <c r="D2673" s="18"/>
      <c r="E2673" s="17"/>
      <c r="F2673" s="20"/>
      <c r="G2673" s="24"/>
      <c r="H2673" s="451"/>
      <c r="J2673" s="23" t="e">
        <f>H2673*J2680/H2680</f>
        <v>#DIV/0!</v>
      </c>
      <c r="L2673" s="41">
        <f t="shared" si="421"/>
        <v>13</v>
      </c>
      <c r="M2673" s="39">
        <f t="shared" si="416"/>
        <v>6</v>
      </c>
      <c r="N2673" s="39">
        <f t="shared" si="422"/>
        <v>0</v>
      </c>
    </row>
    <row r="2674" spans="1:14" s="1" customFormat="1" ht="11.5" hidden="1" customHeight="1" x14ac:dyDescent="0.35">
      <c r="A2674" s="19"/>
      <c r="B2674" s="18"/>
      <c r="C2674" s="18"/>
      <c r="D2674" s="18"/>
      <c r="E2674" s="17"/>
      <c r="F2674" s="20"/>
      <c r="G2674" s="21"/>
      <c r="H2674" s="451"/>
      <c r="J2674" s="23" t="e">
        <f>H2674*J2680/H2680</f>
        <v>#DIV/0!</v>
      </c>
      <c r="L2674" s="41">
        <f t="shared" si="421"/>
        <v>13</v>
      </c>
      <c r="M2674" s="39">
        <f t="shared" si="416"/>
        <v>6</v>
      </c>
      <c r="N2674" s="39">
        <f t="shared" si="422"/>
        <v>0</v>
      </c>
    </row>
    <row r="2675" spans="1:14" s="1" customFormat="1" ht="11.5" hidden="1" customHeight="1" x14ac:dyDescent="0.25">
      <c r="A2675" s="17"/>
      <c r="B2675" s="18"/>
      <c r="C2675" s="18"/>
      <c r="D2675" s="18"/>
      <c r="E2675" s="17"/>
      <c r="F2675" s="28"/>
      <c r="G2675" s="21"/>
      <c r="H2675" s="451"/>
      <c r="J2675" s="23" t="e">
        <f>H2675*J2680/H2680</f>
        <v>#DIV/0!</v>
      </c>
      <c r="L2675" s="41">
        <f t="shared" si="421"/>
        <v>13</v>
      </c>
      <c r="M2675" s="39">
        <f t="shared" si="416"/>
        <v>6</v>
      </c>
      <c r="N2675" s="39">
        <f t="shared" si="422"/>
        <v>0</v>
      </c>
    </row>
    <row r="2676" spans="1:14" s="1" customFormat="1" ht="11.5" hidden="1" customHeight="1" x14ac:dyDescent="0.35">
      <c r="A2676" s="19"/>
      <c r="B2676" s="18"/>
      <c r="C2676" s="18"/>
      <c r="D2676" s="18"/>
      <c r="E2676" s="17"/>
      <c r="F2676" s="20"/>
      <c r="G2676" s="21"/>
      <c r="H2676" s="451"/>
      <c r="J2676" s="23" t="e">
        <f>H2676*J2680/H2680</f>
        <v>#DIV/0!</v>
      </c>
      <c r="L2676" s="41">
        <f t="shared" si="421"/>
        <v>13</v>
      </c>
      <c r="M2676" s="39">
        <f t="shared" si="416"/>
        <v>6</v>
      </c>
      <c r="N2676" s="39">
        <f t="shared" si="422"/>
        <v>0</v>
      </c>
    </row>
    <row r="2677" spans="1:14" s="1" customFormat="1" ht="11.5" hidden="1" customHeight="1" x14ac:dyDescent="0.25">
      <c r="A2677" s="17"/>
      <c r="B2677" s="18"/>
      <c r="C2677" s="18"/>
      <c r="D2677" s="18"/>
      <c r="E2677" s="17"/>
      <c r="F2677" s="28"/>
      <c r="G2677" s="21"/>
      <c r="H2677" s="451"/>
      <c r="J2677" s="23" t="e">
        <f>H2677*J2680/H2680</f>
        <v>#DIV/0!</v>
      </c>
      <c r="L2677" s="41">
        <f t="shared" si="421"/>
        <v>13</v>
      </c>
      <c r="M2677" s="39">
        <f t="shared" si="416"/>
        <v>6</v>
      </c>
      <c r="N2677" s="39">
        <f t="shared" si="422"/>
        <v>0</v>
      </c>
    </row>
    <row r="2678" spans="1:14" s="1" customFormat="1" ht="11.5" hidden="1" customHeight="1" x14ac:dyDescent="0.35">
      <c r="A2678" s="19"/>
      <c r="B2678" s="18"/>
      <c r="C2678" s="18"/>
      <c r="D2678" s="18"/>
      <c r="E2678" s="17"/>
      <c r="F2678" s="20"/>
      <c r="G2678" s="21"/>
      <c r="H2678" s="451"/>
      <c r="J2678" s="23" t="e">
        <f>H2678*J2680/H2680</f>
        <v>#DIV/0!</v>
      </c>
      <c r="L2678" s="41">
        <f t="shared" si="421"/>
        <v>13</v>
      </c>
      <c r="M2678" s="39">
        <f t="shared" si="416"/>
        <v>6</v>
      </c>
      <c r="N2678" s="39">
        <f t="shared" si="422"/>
        <v>0</v>
      </c>
    </row>
    <row r="2679" spans="1:14" s="1" customFormat="1" ht="11.5" hidden="1" customHeight="1" x14ac:dyDescent="0.35">
      <c r="A2679" s="19"/>
      <c r="B2679" s="18"/>
      <c r="C2679" s="18"/>
      <c r="D2679" s="18"/>
      <c r="E2679" s="17"/>
      <c r="F2679" s="20"/>
      <c r="G2679" s="21"/>
      <c r="H2679" s="451"/>
      <c r="J2679" s="23" t="e">
        <f>H2679*J2680/H2680</f>
        <v>#DIV/0!</v>
      </c>
      <c r="L2679" s="41">
        <f t="shared" si="421"/>
        <v>13</v>
      </c>
      <c r="M2679" s="39">
        <f t="shared" si="416"/>
        <v>6</v>
      </c>
      <c r="N2679" s="39">
        <f t="shared" si="422"/>
        <v>0</v>
      </c>
    </row>
    <row r="2680" spans="1:14" s="1" customFormat="1" ht="11.5" hidden="1" customHeight="1" x14ac:dyDescent="0.35">
      <c r="A2680" s="19"/>
      <c r="B2680" s="25">
        <f>SUBTOTAL(9,B2662:B2679)</f>
        <v>0</v>
      </c>
      <c r="C2680" s="25">
        <f t="shared" ref="C2680:E2680" si="423">SUBTOTAL(9,C2662:C2679)</f>
        <v>0</v>
      </c>
      <c r="D2680" s="25">
        <f t="shared" si="423"/>
        <v>0</v>
      </c>
      <c r="E2680" s="26">
        <f t="shared" si="423"/>
        <v>0</v>
      </c>
      <c r="F2680" s="29" t="s">
        <v>18</v>
      </c>
      <c r="G2680" s="27"/>
      <c r="H2680" s="454"/>
      <c r="J2680" s="32">
        <f>D2659</f>
        <v>107.91</v>
      </c>
      <c r="L2680" s="41">
        <f t="shared" si="421"/>
        <v>13</v>
      </c>
      <c r="M2680" s="39">
        <f t="shared" si="416"/>
        <v>6</v>
      </c>
      <c r="N2680" s="39">
        <v>1</v>
      </c>
    </row>
    <row r="2681" spans="1:14" s="1" customFormat="1" ht="11.5" hidden="1" customHeight="1" x14ac:dyDescent="0.35">
      <c r="A2681" s="33"/>
      <c r="B2681" s="34"/>
      <c r="C2681" s="34"/>
      <c r="D2681" s="34"/>
      <c r="E2681" s="35"/>
      <c r="F2681" s="36"/>
      <c r="G2681" s="37"/>
      <c r="H2681" s="38"/>
      <c r="J2681" s="38"/>
      <c r="L2681" s="41">
        <f t="shared" si="421"/>
        <v>13</v>
      </c>
      <c r="M2681" s="39">
        <f t="shared" si="416"/>
        <v>6</v>
      </c>
      <c r="N2681" s="39">
        <v>1</v>
      </c>
    </row>
    <row r="2682" spans="1:14" s="1" customFormat="1" ht="21" hidden="1" x14ac:dyDescent="0.35">
      <c r="A2682" s="14"/>
      <c r="B2682" s="14"/>
      <c r="C2682" s="14"/>
      <c r="D2682" s="427">
        <f>х!H$16</f>
        <v>151.08000000000001</v>
      </c>
      <c r="E2682" s="428"/>
      <c r="F2682" s="429" t="str">
        <f>х!I$16</f>
        <v>Абонемент платного питания №8 (ГПД Обед 1-4)</v>
      </c>
      <c r="G2682" s="430"/>
      <c r="H2682" s="430"/>
      <c r="I2682" s="13"/>
      <c r="J2682" s="13"/>
      <c r="K2682" s="13"/>
      <c r="L2682" s="40">
        <f>L2659+1</f>
        <v>14</v>
      </c>
      <c r="M2682" s="39">
        <f t="shared" si="416"/>
        <v>6</v>
      </c>
      <c r="N2682" s="39">
        <v>1</v>
      </c>
    </row>
    <row r="2683" spans="1:14" s="1" customFormat="1" ht="11.5" hidden="1" customHeight="1" x14ac:dyDescent="0.35">
      <c r="A2683" s="431" t="s">
        <v>3</v>
      </c>
      <c r="B2683" s="432" t="s">
        <v>4</v>
      </c>
      <c r="C2683" s="432"/>
      <c r="D2683" s="432"/>
      <c r="E2683" s="433" t="s">
        <v>5</v>
      </c>
      <c r="F2683" s="434" t="s">
        <v>6</v>
      </c>
      <c r="G2683" s="435" t="s">
        <v>7</v>
      </c>
      <c r="H2683" s="436" t="s">
        <v>8</v>
      </c>
      <c r="L2683" s="41">
        <f>L2682</f>
        <v>14</v>
      </c>
      <c r="M2683" s="39">
        <f t="shared" si="416"/>
        <v>6</v>
      </c>
      <c r="N2683" s="39">
        <v>1</v>
      </c>
    </row>
    <row r="2684" spans="1:14" s="1" customFormat="1" ht="11.5" hidden="1" customHeight="1" x14ac:dyDescent="0.35">
      <c r="A2684" s="431"/>
      <c r="B2684" s="15" t="s">
        <v>9</v>
      </c>
      <c r="C2684" s="16" t="s">
        <v>10</v>
      </c>
      <c r="D2684" s="16" t="s">
        <v>11</v>
      </c>
      <c r="E2684" s="433"/>
      <c r="F2684" s="434"/>
      <c r="G2684" s="435"/>
      <c r="H2684" s="436"/>
      <c r="L2684" s="41">
        <f t="shared" ref="L2684:L2704" si="424">L2683</f>
        <v>14</v>
      </c>
      <c r="M2684" s="39">
        <f t="shared" si="416"/>
        <v>6</v>
      </c>
      <c r="N2684" s="39">
        <v>1</v>
      </c>
    </row>
    <row r="2685" spans="1:14" s="1" customFormat="1" ht="11.5" hidden="1" customHeight="1" x14ac:dyDescent="0.35">
      <c r="A2685" s="180" t="s">
        <v>282</v>
      </c>
      <c r="B2685" s="181">
        <v>1.54</v>
      </c>
      <c r="C2685" s="181">
        <v>4.84</v>
      </c>
      <c r="D2685" s="181">
        <v>8.1300000000000008</v>
      </c>
      <c r="E2685" s="182">
        <v>83</v>
      </c>
      <c r="F2685" s="173" t="s">
        <v>298</v>
      </c>
      <c r="G2685" s="206">
        <v>60</v>
      </c>
      <c r="H2685" s="453">
        <f>D2682</f>
        <v>151.08000000000001</v>
      </c>
      <c r="J2685" s="23" t="e">
        <f>H2685*J2703/H2703</f>
        <v>#DIV/0!</v>
      </c>
      <c r="L2685" s="41">
        <f t="shared" si="424"/>
        <v>14</v>
      </c>
      <c r="M2685" s="39">
        <f t="shared" si="416"/>
        <v>6</v>
      </c>
      <c r="N2685" s="39" t="str">
        <f>F2685</f>
        <v xml:space="preserve">Икра морковная </v>
      </c>
    </row>
    <row r="2686" spans="1:14" s="1" customFormat="1" ht="11.5" hidden="1" customHeight="1" x14ac:dyDescent="0.35">
      <c r="A2686" s="180" t="s">
        <v>299</v>
      </c>
      <c r="B2686" s="181">
        <v>2.25</v>
      </c>
      <c r="C2686" s="181">
        <v>2.33</v>
      </c>
      <c r="D2686" s="181">
        <v>16.66</v>
      </c>
      <c r="E2686" s="182">
        <v>97</v>
      </c>
      <c r="F2686" s="173" t="s">
        <v>300</v>
      </c>
      <c r="G2686" s="206">
        <v>200</v>
      </c>
      <c r="H2686" s="451"/>
      <c r="J2686" s="23" t="e">
        <f>H2686*J2703/H2703</f>
        <v>#DIV/0!</v>
      </c>
      <c r="L2686" s="41">
        <f t="shared" si="424"/>
        <v>14</v>
      </c>
      <c r="M2686" s="39">
        <f t="shared" si="416"/>
        <v>6</v>
      </c>
      <c r="N2686" s="39" t="str">
        <f t="shared" ref="N2686:N2702" si="425">F2686</f>
        <v xml:space="preserve">Суп картофельный с макаронными изделиями </v>
      </c>
    </row>
    <row r="2687" spans="1:14" s="1" customFormat="1" ht="11.5" hidden="1" customHeight="1" x14ac:dyDescent="0.35">
      <c r="A2687" s="180" t="s">
        <v>301</v>
      </c>
      <c r="B2687" s="181">
        <v>11.32</v>
      </c>
      <c r="C2687" s="181">
        <v>14.72</v>
      </c>
      <c r="D2687" s="181">
        <v>14.09</v>
      </c>
      <c r="E2687" s="182">
        <v>235</v>
      </c>
      <c r="F2687" s="173" t="s">
        <v>177</v>
      </c>
      <c r="G2687" s="204">
        <v>110</v>
      </c>
      <c r="H2687" s="451"/>
      <c r="J2687" s="23" t="e">
        <f>H2687*J2703/H2703</f>
        <v>#DIV/0!</v>
      </c>
      <c r="L2687" s="41">
        <f t="shared" si="424"/>
        <v>14</v>
      </c>
      <c r="M2687" s="39">
        <f t="shared" si="416"/>
        <v>6</v>
      </c>
      <c r="N2687" s="39" t="str">
        <f t="shared" si="425"/>
        <v>Тефтели 1 вариант 80/30</v>
      </c>
    </row>
    <row r="2688" spans="1:14" s="1" customFormat="1" ht="11.5" hidden="1" customHeight="1" x14ac:dyDescent="0.35">
      <c r="A2688" s="180" t="s">
        <v>302</v>
      </c>
      <c r="B2688" s="181">
        <v>3.81</v>
      </c>
      <c r="C2688" s="181">
        <v>6.11</v>
      </c>
      <c r="D2688" s="181">
        <v>40.01</v>
      </c>
      <c r="E2688" s="182">
        <v>230</v>
      </c>
      <c r="F2688" s="173" t="s">
        <v>303</v>
      </c>
      <c r="G2688" s="206">
        <v>150</v>
      </c>
      <c r="H2688" s="451"/>
      <c r="J2688" s="23" t="e">
        <f>H2688*J2703/H2703</f>
        <v>#DIV/0!</v>
      </c>
      <c r="L2688" s="41">
        <f t="shared" si="424"/>
        <v>14</v>
      </c>
      <c r="M2688" s="39">
        <f t="shared" si="416"/>
        <v>6</v>
      </c>
      <c r="N2688" s="39" t="str">
        <f t="shared" si="425"/>
        <v xml:space="preserve">Рис отварной </v>
      </c>
    </row>
    <row r="2689" spans="1:14" s="1" customFormat="1" ht="11.5" hidden="1" customHeight="1" x14ac:dyDescent="0.35">
      <c r="A2689" s="185" t="s">
        <v>16</v>
      </c>
      <c r="B2689" s="186">
        <v>1</v>
      </c>
      <c r="C2689" s="186"/>
      <c r="D2689" s="186">
        <v>20.2</v>
      </c>
      <c r="E2689" s="187">
        <v>85</v>
      </c>
      <c r="F2689" s="163" t="s">
        <v>139</v>
      </c>
      <c r="G2689" s="205">
        <v>200</v>
      </c>
      <c r="H2689" s="451"/>
      <c r="J2689" s="23" t="e">
        <f>H2689*J2703/H2703</f>
        <v>#DIV/0!</v>
      </c>
      <c r="L2689" s="41">
        <f t="shared" si="424"/>
        <v>14</v>
      </c>
      <c r="M2689" s="39">
        <f t="shared" si="416"/>
        <v>6</v>
      </c>
      <c r="N2689" s="39" t="str">
        <f t="shared" si="425"/>
        <v>Сок в ассортименте</v>
      </c>
    </row>
    <row r="2690" spans="1:14" s="1" customFormat="1" ht="11.5" hidden="1" customHeight="1" x14ac:dyDescent="0.35">
      <c r="A2690" s="180" t="s">
        <v>235</v>
      </c>
      <c r="B2690" s="181">
        <v>1.98</v>
      </c>
      <c r="C2690" s="181">
        <v>0.25</v>
      </c>
      <c r="D2690" s="181">
        <v>12.08</v>
      </c>
      <c r="E2690" s="182">
        <v>59</v>
      </c>
      <c r="F2690" s="177" t="s">
        <v>304</v>
      </c>
      <c r="G2690" s="206">
        <v>25</v>
      </c>
      <c r="H2690" s="451"/>
      <c r="J2690" s="23" t="e">
        <f>H2690*J2703/H2703</f>
        <v>#DIV/0!</v>
      </c>
      <c r="L2690" s="41">
        <f t="shared" si="424"/>
        <v>14</v>
      </c>
      <c r="M2690" s="39">
        <f t="shared" si="416"/>
        <v>6</v>
      </c>
      <c r="N2690" s="39" t="str">
        <f t="shared" si="425"/>
        <v xml:space="preserve">Хлеб пшеничный </v>
      </c>
    </row>
    <row r="2691" spans="1:14" s="1" customFormat="1" ht="11.5" hidden="1" customHeight="1" x14ac:dyDescent="0.35">
      <c r="A2691" s="180" t="s">
        <v>235</v>
      </c>
      <c r="B2691" s="181">
        <v>1.65</v>
      </c>
      <c r="C2691" s="181">
        <v>0.3</v>
      </c>
      <c r="D2691" s="181">
        <v>8.35</v>
      </c>
      <c r="E2691" s="182">
        <v>44</v>
      </c>
      <c r="F2691" s="177" t="s">
        <v>236</v>
      </c>
      <c r="G2691" s="206">
        <v>25</v>
      </c>
      <c r="H2691" s="451"/>
      <c r="J2691" s="23" t="e">
        <f>H2691*J2703/H2703</f>
        <v>#DIV/0!</v>
      </c>
      <c r="L2691" s="41">
        <f t="shared" si="424"/>
        <v>14</v>
      </c>
      <c r="M2691" s="39">
        <f t="shared" si="416"/>
        <v>6</v>
      </c>
      <c r="N2691" s="39" t="str">
        <f t="shared" si="425"/>
        <v xml:space="preserve">Хлеб ржаной </v>
      </c>
    </row>
    <row r="2692" spans="1:14" s="1" customFormat="1" ht="11.5" hidden="1" customHeight="1" x14ac:dyDescent="0.35">
      <c r="A2692" s="19"/>
      <c r="B2692" s="18"/>
      <c r="C2692" s="18"/>
      <c r="D2692" s="18"/>
      <c r="E2692" s="17"/>
      <c r="F2692" s="20"/>
      <c r="G2692" s="149"/>
      <c r="H2692" s="451"/>
      <c r="J2692" s="23" t="e">
        <f>H2692*J2703/H2703</f>
        <v>#DIV/0!</v>
      </c>
      <c r="L2692" s="41">
        <f t="shared" si="424"/>
        <v>14</v>
      </c>
      <c r="M2692" s="39">
        <f t="shared" si="416"/>
        <v>6</v>
      </c>
      <c r="N2692" s="39">
        <f t="shared" si="425"/>
        <v>0</v>
      </c>
    </row>
    <row r="2693" spans="1:14" s="1" customFormat="1" ht="11.5" hidden="1" customHeight="1" x14ac:dyDescent="0.35">
      <c r="A2693" s="19"/>
      <c r="B2693" s="25"/>
      <c r="C2693" s="25"/>
      <c r="D2693" s="25"/>
      <c r="E2693" s="26"/>
      <c r="F2693" s="27"/>
      <c r="G2693" s="27"/>
      <c r="H2693" s="451"/>
      <c r="J2693" s="23" t="e">
        <f>H2693*J2703/H2703</f>
        <v>#DIV/0!</v>
      </c>
      <c r="L2693" s="41">
        <f t="shared" si="424"/>
        <v>14</v>
      </c>
      <c r="M2693" s="39">
        <f t="shared" si="416"/>
        <v>6</v>
      </c>
      <c r="N2693" s="39">
        <f t="shared" si="425"/>
        <v>0</v>
      </c>
    </row>
    <row r="2694" spans="1:14" s="1" customFormat="1" ht="11.5" hidden="1" customHeight="1" x14ac:dyDescent="0.35">
      <c r="A2694" s="17"/>
      <c r="B2694" s="18"/>
      <c r="C2694" s="18"/>
      <c r="D2694" s="18"/>
      <c r="E2694" s="17"/>
      <c r="F2694" s="20"/>
      <c r="G2694" s="21"/>
      <c r="H2694" s="451"/>
      <c r="J2694" s="23" t="e">
        <f>H2694*J2703/H2703</f>
        <v>#DIV/0!</v>
      </c>
      <c r="L2694" s="41">
        <f t="shared" si="424"/>
        <v>14</v>
      </c>
      <c r="M2694" s="39">
        <f t="shared" si="416"/>
        <v>6</v>
      </c>
      <c r="N2694" s="39">
        <f t="shared" si="425"/>
        <v>0</v>
      </c>
    </row>
    <row r="2695" spans="1:14" s="1" customFormat="1" ht="11.5" hidden="1" customHeight="1" x14ac:dyDescent="0.35">
      <c r="A2695" s="17"/>
      <c r="B2695" s="18"/>
      <c r="C2695" s="18"/>
      <c r="D2695" s="18"/>
      <c r="E2695" s="17"/>
      <c r="F2695" s="20"/>
      <c r="G2695" s="24"/>
      <c r="H2695" s="451"/>
      <c r="J2695" s="23" t="e">
        <f>H2695*J2703/H2703</f>
        <v>#DIV/0!</v>
      </c>
      <c r="L2695" s="41">
        <f t="shared" si="424"/>
        <v>14</v>
      </c>
      <c r="M2695" s="39">
        <f t="shared" si="416"/>
        <v>6</v>
      </c>
      <c r="N2695" s="39">
        <f t="shared" si="425"/>
        <v>0</v>
      </c>
    </row>
    <row r="2696" spans="1:14" s="1" customFormat="1" ht="11.5" hidden="1" customHeight="1" x14ac:dyDescent="0.35">
      <c r="A2696" s="17"/>
      <c r="B2696" s="18"/>
      <c r="C2696" s="18"/>
      <c r="D2696" s="18"/>
      <c r="E2696" s="17"/>
      <c r="F2696" s="20"/>
      <c r="G2696" s="24"/>
      <c r="H2696" s="451"/>
      <c r="J2696" s="23" t="e">
        <f>H2696*J2703/H2703</f>
        <v>#DIV/0!</v>
      </c>
      <c r="L2696" s="41">
        <f t="shared" si="424"/>
        <v>14</v>
      </c>
      <c r="M2696" s="39">
        <f t="shared" si="416"/>
        <v>6</v>
      </c>
      <c r="N2696" s="39">
        <f t="shared" si="425"/>
        <v>0</v>
      </c>
    </row>
    <row r="2697" spans="1:14" s="1" customFormat="1" ht="11.5" hidden="1" customHeight="1" x14ac:dyDescent="0.35">
      <c r="A2697" s="19"/>
      <c r="B2697" s="18"/>
      <c r="C2697" s="18"/>
      <c r="D2697" s="18"/>
      <c r="E2697" s="17"/>
      <c r="F2697" s="20"/>
      <c r="G2697" s="21"/>
      <c r="H2697" s="451"/>
      <c r="J2697" s="23" t="e">
        <f>H2697*J2703/H2703</f>
        <v>#DIV/0!</v>
      </c>
      <c r="L2697" s="41">
        <f t="shared" si="424"/>
        <v>14</v>
      </c>
      <c r="M2697" s="39">
        <f t="shared" si="416"/>
        <v>6</v>
      </c>
      <c r="N2697" s="39">
        <f t="shared" si="425"/>
        <v>0</v>
      </c>
    </row>
    <row r="2698" spans="1:14" s="1" customFormat="1" ht="11.5" hidden="1" customHeight="1" x14ac:dyDescent="0.25">
      <c r="A2698" s="17"/>
      <c r="B2698" s="18"/>
      <c r="C2698" s="18"/>
      <c r="D2698" s="18"/>
      <c r="E2698" s="17"/>
      <c r="F2698" s="28"/>
      <c r="G2698" s="21"/>
      <c r="H2698" s="451"/>
      <c r="J2698" s="23" t="e">
        <f>H2698*J2703/H2703</f>
        <v>#DIV/0!</v>
      </c>
      <c r="L2698" s="41">
        <f t="shared" si="424"/>
        <v>14</v>
      </c>
      <c r="M2698" s="39">
        <f t="shared" si="416"/>
        <v>6</v>
      </c>
      <c r="N2698" s="39">
        <f t="shared" si="425"/>
        <v>0</v>
      </c>
    </row>
    <row r="2699" spans="1:14" s="1" customFormat="1" ht="11.5" hidden="1" customHeight="1" x14ac:dyDescent="0.35">
      <c r="A2699" s="19"/>
      <c r="B2699" s="18"/>
      <c r="C2699" s="18"/>
      <c r="D2699" s="18"/>
      <c r="E2699" s="17"/>
      <c r="F2699" s="20"/>
      <c r="G2699" s="21"/>
      <c r="H2699" s="451"/>
      <c r="J2699" s="23" t="e">
        <f>H2699*J2703/H2703</f>
        <v>#DIV/0!</v>
      </c>
      <c r="L2699" s="41">
        <f t="shared" si="424"/>
        <v>14</v>
      </c>
      <c r="M2699" s="39">
        <f t="shared" si="416"/>
        <v>6</v>
      </c>
      <c r="N2699" s="39">
        <f t="shared" si="425"/>
        <v>0</v>
      </c>
    </row>
    <row r="2700" spans="1:14" s="1" customFormat="1" ht="11.5" hidden="1" customHeight="1" x14ac:dyDescent="0.25">
      <c r="A2700" s="17"/>
      <c r="B2700" s="18"/>
      <c r="C2700" s="18"/>
      <c r="D2700" s="18"/>
      <c r="E2700" s="17"/>
      <c r="F2700" s="28"/>
      <c r="G2700" s="21"/>
      <c r="H2700" s="451"/>
      <c r="J2700" s="23" t="e">
        <f>H2700*J2703/H2703</f>
        <v>#DIV/0!</v>
      </c>
      <c r="L2700" s="41">
        <f t="shared" si="424"/>
        <v>14</v>
      </c>
      <c r="M2700" s="39">
        <f t="shared" si="416"/>
        <v>6</v>
      </c>
      <c r="N2700" s="39">
        <f t="shared" si="425"/>
        <v>0</v>
      </c>
    </row>
    <row r="2701" spans="1:14" s="1" customFormat="1" ht="11.5" hidden="1" customHeight="1" x14ac:dyDescent="0.35">
      <c r="A2701" s="19"/>
      <c r="B2701" s="18"/>
      <c r="C2701" s="18"/>
      <c r="D2701" s="18"/>
      <c r="E2701" s="17"/>
      <c r="F2701" s="20"/>
      <c r="G2701" s="21"/>
      <c r="H2701" s="451"/>
      <c r="J2701" s="23" t="e">
        <f>H2701*J2703/H2703</f>
        <v>#DIV/0!</v>
      </c>
      <c r="L2701" s="41">
        <f t="shared" si="424"/>
        <v>14</v>
      </c>
      <c r="M2701" s="39">
        <f t="shared" si="416"/>
        <v>6</v>
      </c>
      <c r="N2701" s="39">
        <f t="shared" si="425"/>
        <v>0</v>
      </c>
    </row>
    <row r="2702" spans="1:14" s="1" customFormat="1" ht="11.5" hidden="1" customHeight="1" x14ac:dyDescent="0.35">
      <c r="A2702" s="19"/>
      <c r="B2702" s="18"/>
      <c r="C2702" s="18"/>
      <c r="D2702" s="18"/>
      <c r="E2702" s="17"/>
      <c r="F2702" s="20"/>
      <c r="G2702" s="21"/>
      <c r="H2702" s="451"/>
      <c r="J2702" s="23" t="e">
        <f>H2702*J2703/H2703</f>
        <v>#DIV/0!</v>
      </c>
      <c r="L2702" s="41">
        <f t="shared" si="424"/>
        <v>14</v>
      </c>
      <c r="M2702" s="39">
        <f t="shared" si="416"/>
        <v>6</v>
      </c>
      <c r="N2702" s="39">
        <f t="shared" si="425"/>
        <v>0</v>
      </c>
    </row>
    <row r="2703" spans="1:14" s="1" customFormat="1" ht="11.5" hidden="1" customHeight="1" x14ac:dyDescent="0.35">
      <c r="A2703" s="19"/>
      <c r="B2703" s="25">
        <f>SUBTOTAL(9,B2685:B2702)</f>
        <v>0</v>
      </c>
      <c r="C2703" s="25">
        <f t="shared" ref="C2703:E2703" si="426">SUBTOTAL(9,C2685:C2702)</f>
        <v>0</v>
      </c>
      <c r="D2703" s="25">
        <f t="shared" si="426"/>
        <v>0</v>
      </c>
      <c r="E2703" s="26">
        <f t="shared" si="426"/>
        <v>0</v>
      </c>
      <c r="F2703" s="29" t="s">
        <v>18</v>
      </c>
      <c r="G2703" s="27"/>
      <c r="H2703" s="454"/>
      <c r="J2703" s="32">
        <f>D2682</f>
        <v>151.08000000000001</v>
      </c>
      <c r="L2703" s="41">
        <f t="shared" si="424"/>
        <v>14</v>
      </c>
      <c r="M2703" s="39">
        <f t="shared" si="416"/>
        <v>6</v>
      </c>
      <c r="N2703" s="39">
        <v>1</v>
      </c>
    </row>
    <row r="2704" spans="1:14" s="1" customFormat="1" ht="11.5" hidden="1" customHeight="1" x14ac:dyDescent="0.35">
      <c r="A2704" s="33"/>
      <c r="B2704" s="34"/>
      <c r="C2704" s="34"/>
      <c r="D2704" s="34"/>
      <c r="E2704" s="35"/>
      <c r="F2704" s="36"/>
      <c r="G2704" s="37"/>
      <c r="H2704" s="38"/>
      <c r="J2704" s="38"/>
      <c r="L2704" s="41">
        <f t="shared" si="424"/>
        <v>14</v>
      </c>
      <c r="M2704" s="39">
        <f t="shared" ref="M2704:M2767" si="427">M2703</f>
        <v>6</v>
      </c>
      <c r="N2704" s="39">
        <v>1</v>
      </c>
    </row>
    <row r="2705" spans="1:14" ht="37.5" hidden="1" customHeight="1" x14ac:dyDescent="0.35">
      <c r="A2705" s="275"/>
      <c r="B2705" s="275"/>
      <c r="C2705" s="275"/>
      <c r="D2705" s="443">
        <f>х!H$17</f>
        <v>64.739999999999995</v>
      </c>
      <c r="E2705" s="444"/>
      <c r="F2705" s="414" t="str">
        <f>х!I$17</f>
        <v>Абонемент платного питания №9 (ГПД Полдник 1-4)</v>
      </c>
      <c r="G2705" s="415"/>
      <c r="H2705" s="415"/>
      <c r="I2705" s="270"/>
      <c r="J2705" s="13"/>
      <c r="K2705" s="13"/>
      <c r="L2705" s="289">
        <f>L2682+1</f>
        <v>15</v>
      </c>
      <c r="M2705" s="287">
        <f t="shared" si="427"/>
        <v>6</v>
      </c>
      <c r="N2705" s="287">
        <v>1</v>
      </c>
    </row>
    <row r="2706" spans="1:14" ht="11.5" hidden="1" customHeight="1" x14ac:dyDescent="0.35">
      <c r="A2706" s="437" t="s">
        <v>3</v>
      </c>
      <c r="B2706" s="438" t="s">
        <v>4</v>
      </c>
      <c r="C2706" s="438"/>
      <c r="D2706" s="438"/>
      <c r="E2706" s="439" t="s">
        <v>5</v>
      </c>
      <c r="F2706" s="440" t="s">
        <v>6</v>
      </c>
      <c r="G2706" s="441" t="s">
        <v>7</v>
      </c>
      <c r="H2706" s="442" t="s">
        <v>8</v>
      </c>
      <c r="L2706" s="290">
        <f>L2705</f>
        <v>15</v>
      </c>
      <c r="M2706" s="287">
        <f t="shared" si="427"/>
        <v>6</v>
      </c>
      <c r="N2706" s="287">
        <v>1</v>
      </c>
    </row>
    <row r="2707" spans="1:14" ht="11.5" hidden="1" customHeight="1" x14ac:dyDescent="0.35">
      <c r="A2707" s="437"/>
      <c r="B2707" s="277" t="s">
        <v>9</v>
      </c>
      <c r="C2707" s="278" t="s">
        <v>10</v>
      </c>
      <c r="D2707" s="278" t="s">
        <v>11</v>
      </c>
      <c r="E2707" s="439"/>
      <c r="F2707" s="440"/>
      <c r="G2707" s="441"/>
      <c r="H2707" s="442"/>
      <c r="L2707" s="290">
        <f t="shared" ref="L2707:L2727" si="428">L2706</f>
        <v>15</v>
      </c>
      <c r="M2707" s="287">
        <f t="shared" si="427"/>
        <v>6</v>
      </c>
      <c r="N2707" s="287">
        <v>1</v>
      </c>
    </row>
    <row r="2708" spans="1:14" ht="11.5" hidden="1" customHeight="1" x14ac:dyDescent="0.35">
      <c r="A2708" s="50">
        <v>338</v>
      </c>
      <c r="B2708" s="51">
        <v>0.4</v>
      </c>
      <c r="C2708" s="51">
        <v>0.4</v>
      </c>
      <c r="D2708" s="51">
        <v>9.8000000000000007</v>
      </c>
      <c r="E2708" s="50">
        <v>47</v>
      </c>
      <c r="F2708" s="52" t="s">
        <v>117</v>
      </c>
      <c r="G2708" s="147">
        <v>100</v>
      </c>
      <c r="H2708" s="449">
        <f>D2705</f>
        <v>64.739999999999995</v>
      </c>
      <c r="J2708" s="23" t="e">
        <f>H2708*J2726/H2726</f>
        <v>#DIV/0!</v>
      </c>
      <c r="L2708" s="290">
        <f t="shared" si="428"/>
        <v>15</v>
      </c>
      <c r="M2708" s="287">
        <f t="shared" si="427"/>
        <v>6</v>
      </c>
      <c r="N2708" s="287" t="str">
        <f>F2708</f>
        <v>Яблоко 100 (СОШ_2018)</v>
      </c>
    </row>
    <row r="2709" spans="1:14" ht="11.5" hidden="1" customHeight="1" x14ac:dyDescent="0.35">
      <c r="A2709" s="54" t="s">
        <v>419</v>
      </c>
      <c r="B2709" s="51">
        <v>4.45</v>
      </c>
      <c r="C2709" s="51">
        <v>15.34</v>
      </c>
      <c r="D2709" s="51">
        <v>46.08</v>
      </c>
      <c r="E2709" s="50">
        <v>344</v>
      </c>
      <c r="F2709" s="342" t="s">
        <v>384</v>
      </c>
      <c r="G2709" s="411">
        <v>75</v>
      </c>
      <c r="H2709" s="450"/>
      <c r="J2709" s="23" t="e">
        <f>H2709*J2726/H2726</f>
        <v>#DIV/0!</v>
      </c>
      <c r="L2709" s="290">
        <f t="shared" si="428"/>
        <v>15</v>
      </c>
      <c r="M2709" s="287">
        <f t="shared" si="427"/>
        <v>6</v>
      </c>
      <c r="N2709" s="287" t="str">
        <f t="shared" ref="N2709:N2725" si="429">F2709</f>
        <v>Турбинка песочная 75 Тагил (80 шк)</v>
      </c>
    </row>
    <row r="2710" spans="1:14" ht="11.5" hidden="1" customHeight="1" x14ac:dyDescent="0.35">
      <c r="A2710" s="95" t="s">
        <v>16</v>
      </c>
      <c r="B2710" s="96">
        <v>1</v>
      </c>
      <c r="C2710" s="96"/>
      <c r="D2710" s="96">
        <v>20.2</v>
      </c>
      <c r="E2710" s="97">
        <v>85</v>
      </c>
      <c r="F2710" s="342" t="s">
        <v>139</v>
      </c>
      <c r="G2710" s="168">
        <v>200</v>
      </c>
      <c r="H2710" s="450"/>
      <c r="J2710" s="23" t="e">
        <f>H2710*J2726/H2726</f>
        <v>#DIV/0!</v>
      </c>
      <c r="L2710" s="290">
        <f t="shared" si="428"/>
        <v>15</v>
      </c>
      <c r="M2710" s="287">
        <f t="shared" si="427"/>
        <v>6</v>
      </c>
      <c r="N2710" s="287" t="str">
        <f t="shared" si="429"/>
        <v>Сок в ассортименте</v>
      </c>
    </row>
    <row r="2711" spans="1:14" s="1" customFormat="1" ht="11.5" hidden="1" customHeight="1" x14ac:dyDescent="0.35">
      <c r="A2711" s="19"/>
      <c r="B2711" s="18"/>
      <c r="C2711" s="18"/>
      <c r="D2711" s="18"/>
      <c r="E2711" s="17"/>
      <c r="F2711" s="20"/>
      <c r="G2711" s="149"/>
      <c r="H2711" s="451"/>
      <c r="J2711" s="23" t="e">
        <f>H2711*J2726/H2726</f>
        <v>#DIV/0!</v>
      </c>
      <c r="L2711" s="41">
        <f t="shared" si="428"/>
        <v>15</v>
      </c>
      <c r="M2711" s="39">
        <f t="shared" si="427"/>
        <v>6</v>
      </c>
      <c r="N2711" s="39">
        <f t="shared" si="429"/>
        <v>0</v>
      </c>
    </row>
    <row r="2712" spans="1:14" s="1" customFormat="1" ht="11.5" hidden="1" customHeight="1" x14ac:dyDescent="0.35">
      <c r="A2712" s="17"/>
      <c r="B2712" s="18"/>
      <c r="C2712" s="18"/>
      <c r="D2712" s="19"/>
      <c r="E2712" s="17"/>
      <c r="F2712" s="20"/>
      <c r="G2712" s="149"/>
      <c r="H2712" s="451"/>
      <c r="J2712" s="23" t="e">
        <f>H2712*J2726/H2726</f>
        <v>#DIV/0!</v>
      </c>
      <c r="L2712" s="41">
        <f t="shared" si="428"/>
        <v>15</v>
      </c>
      <c r="M2712" s="39">
        <f t="shared" si="427"/>
        <v>6</v>
      </c>
      <c r="N2712" s="39">
        <f t="shared" si="429"/>
        <v>0</v>
      </c>
    </row>
    <row r="2713" spans="1:14" s="1" customFormat="1" ht="11.5" hidden="1" customHeight="1" x14ac:dyDescent="0.35">
      <c r="A2713" s="17"/>
      <c r="B2713" s="18"/>
      <c r="C2713" s="18"/>
      <c r="D2713" s="18"/>
      <c r="E2713" s="17"/>
      <c r="F2713" s="20"/>
      <c r="G2713" s="149"/>
      <c r="H2713" s="451"/>
      <c r="J2713" s="23" t="e">
        <f>H2713*J2726/H2726</f>
        <v>#DIV/0!</v>
      </c>
      <c r="L2713" s="41">
        <f t="shared" si="428"/>
        <v>15</v>
      </c>
      <c r="M2713" s="39">
        <f t="shared" si="427"/>
        <v>6</v>
      </c>
      <c r="N2713" s="39">
        <f t="shared" si="429"/>
        <v>0</v>
      </c>
    </row>
    <row r="2714" spans="1:14" s="1" customFormat="1" ht="11.5" hidden="1" customHeight="1" x14ac:dyDescent="0.35">
      <c r="A2714" s="17"/>
      <c r="B2714" s="18"/>
      <c r="C2714" s="18"/>
      <c r="D2714" s="18"/>
      <c r="E2714" s="17"/>
      <c r="F2714" s="20"/>
      <c r="G2714" s="150"/>
      <c r="H2714" s="451"/>
      <c r="J2714" s="23" t="e">
        <f>H2714*J2726/H2726</f>
        <v>#DIV/0!</v>
      </c>
      <c r="L2714" s="41">
        <f t="shared" si="428"/>
        <v>15</v>
      </c>
      <c r="M2714" s="39">
        <f t="shared" si="427"/>
        <v>6</v>
      </c>
      <c r="N2714" s="39">
        <f t="shared" si="429"/>
        <v>0</v>
      </c>
    </row>
    <row r="2715" spans="1:14" s="1" customFormat="1" ht="11.5" hidden="1" customHeight="1" x14ac:dyDescent="0.35">
      <c r="A2715" s="19"/>
      <c r="B2715" s="18"/>
      <c r="C2715" s="18"/>
      <c r="D2715" s="18"/>
      <c r="E2715" s="17"/>
      <c r="F2715" s="20"/>
      <c r="G2715" s="21"/>
      <c r="H2715" s="451"/>
      <c r="J2715" s="23" t="e">
        <f>H2715*J2726/H2726</f>
        <v>#DIV/0!</v>
      </c>
      <c r="L2715" s="41">
        <f t="shared" si="428"/>
        <v>15</v>
      </c>
      <c r="M2715" s="39">
        <f t="shared" si="427"/>
        <v>6</v>
      </c>
      <c r="N2715" s="39">
        <f t="shared" si="429"/>
        <v>0</v>
      </c>
    </row>
    <row r="2716" spans="1:14" s="1" customFormat="1" ht="11.5" hidden="1" customHeight="1" x14ac:dyDescent="0.35">
      <c r="A2716" s="19"/>
      <c r="B2716" s="25"/>
      <c r="C2716" s="25"/>
      <c r="D2716" s="25"/>
      <c r="E2716" s="26"/>
      <c r="F2716" s="27"/>
      <c r="G2716" s="27"/>
      <c r="H2716" s="451"/>
      <c r="J2716" s="23" t="e">
        <f>H2716*J2726/H2726</f>
        <v>#DIV/0!</v>
      </c>
      <c r="L2716" s="41">
        <f t="shared" si="428"/>
        <v>15</v>
      </c>
      <c r="M2716" s="39">
        <f t="shared" si="427"/>
        <v>6</v>
      </c>
      <c r="N2716" s="39">
        <f t="shared" si="429"/>
        <v>0</v>
      </c>
    </row>
    <row r="2717" spans="1:14" s="1" customFormat="1" ht="11.5" hidden="1" customHeight="1" x14ac:dyDescent="0.35">
      <c r="A2717" s="17"/>
      <c r="B2717" s="18"/>
      <c r="C2717" s="18"/>
      <c r="D2717" s="18"/>
      <c r="E2717" s="17"/>
      <c r="F2717" s="20"/>
      <c r="G2717" s="21"/>
      <c r="H2717" s="451"/>
      <c r="J2717" s="23" t="e">
        <f>H2717*J2726/H2726</f>
        <v>#DIV/0!</v>
      </c>
      <c r="L2717" s="41">
        <f t="shared" si="428"/>
        <v>15</v>
      </c>
      <c r="M2717" s="39">
        <f t="shared" si="427"/>
        <v>6</v>
      </c>
      <c r="N2717" s="39">
        <f t="shared" si="429"/>
        <v>0</v>
      </c>
    </row>
    <row r="2718" spans="1:14" s="1" customFormat="1" ht="11.5" hidden="1" customHeight="1" x14ac:dyDescent="0.35">
      <c r="A2718" s="17"/>
      <c r="B2718" s="18"/>
      <c r="C2718" s="18"/>
      <c r="D2718" s="18"/>
      <c r="E2718" s="17"/>
      <c r="F2718" s="20"/>
      <c r="G2718" s="24"/>
      <c r="H2718" s="451"/>
      <c r="J2718" s="23" t="e">
        <f>H2718*J2726/H2726</f>
        <v>#DIV/0!</v>
      </c>
      <c r="L2718" s="41">
        <f t="shared" si="428"/>
        <v>15</v>
      </c>
      <c r="M2718" s="39">
        <f t="shared" si="427"/>
        <v>6</v>
      </c>
      <c r="N2718" s="39">
        <f t="shared" si="429"/>
        <v>0</v>
      </c>
    </row>
    <row r="2719" spans="1:14" s="1" customFormat="1" ht="11.5" hidden="1" customHeight="1" x14ac:dyDescent="0.35">
      <c r="A2719" s="17"/>
      <c r="B2719" s="18"/>
      <c r="C2719" s="18"/>
      <c r="D2719" s="18"/>
      <c r="E2719" s="17"/>
      <c r="F2719" s="20"/>
      <c r="G2719" s="24"/>
      <c r="H2719" s="451"/>
      <c r="J2719" s="23" t="e">
        <f>H2719*J2726/H2726</f>
        <v>#DIV/0!</v>
      </c>
      <c r="L2719" s="41">
        <f t="shared" si="428"/>
        <v>15</v>
      </c>
      <c r="M2719" s="39">
        <f t="shared" si="427"/>
        <v>6</v>
      </c>
      <c r="N2719" s="39">
        <f t="shared" si="429"/>
        <v>0</v>
      </c>
    </row>
    <row r="2720" spans="1:14" s="1" customFormat="1" ht="11.5" hidden="1" customHeight="1" x14ac:dyDescent="0.35">
      <c r="A2720" s="19"/>
      <c r="B2720" s="18"/>
      <c r="C2720" s="18"/>
      <c r="D2720" s="18"/>
      <c r="E2720" s="17"/>
      <c r="F2720" s="20"/>
      <c r="G2720" s="21"/>
      <c r="H2720" s="451"/>
      <c r="J2720" s="23" t="e">
        <f>H2720*J2726/H2726</f>
        <v>#DIV/0!</v>
      </c>
      <c r="L2720" s="41">
        <f t="shared" si="428"/>
        <v>15</v>
      </c>
      <c r="M2720" s="39">
        <f t="shared" si="427"/>
        <v>6</v>
      </c>
      <c r="N2720" s="39">
        <f t="shared" si="429"/>
        <v>0</v>
      </c>
    </row>
    <row r="2721" spans="1:14" s="1" customFormat="1" ht="11.5" hidden="1" customHeight="1" x14ac:dyDescent="0.25">
      <c r="A2721" s="17"/>
      <c r="B2721" s="18"/>
      <c r="C2721" s="18"/>
      <c r="D2721" s="18"/>
      <c r="E2721" s="17"/>
      <c r="F2721" s="28"/>
      <c r="G2721" s="21"/>
      <c r="H2721" s="451"/>
      <c r="J2721" s="23" t="e">
        <f>H2721*J2726/H2726</f>
        <v>#DIV/0!</v>
      </c>
      <c r="L2721" s="41">
        <f t="shared" si="428"/>
        <v>15</v>
      </c>
      <c r="M2721" s="39">
        <f t="shared" si="427"/>
        <v>6</v>
      </c>
      <c r="N2721" s="39">
        <f t="shared" si="429"/>
        <v>0</v>
      </c>
    </row>
    <row r="2722" spans="1:14" s="1" customFormat="1" ht="11.5" hidden="1" customHeight="1" x14ac:dyDescent="0.35">
      <c r="A2722" s="19"/>
      <c r="B2722" s="18"/>
      <c r="C2722" s="18"/>
      <c r="D2722" s="18"/>
      <c r="E2722" s="17"/>
      <c r="F2722" s="20"/>
      <c r="G2722" s="21"/>
      <c r="H2722" s="451"/>
      <c r="J2722" s="23" t="e">
        <f>H2722*J2726/H2726</f>
        <v>#DIV/0!</v>
      </c>
      <c r="L2722" s="41">
        <f t="shared" si="428"/>
        <v>15</v>
      </c>
      <c r="M2722" s="39">
        <f t="shared" si="427"/>
        <v>6</v>
      </c>
      <c r="N2722" s="39">
        <f t="shared" si="429"/>
        <v>0</v>
      </c>
    </row>
    <row r="2723" spans="1:14" s="1" customFormat="1" ht="11.5" hidden="1" customHeight="1" x14ac:dyDescent="0.25">
      <c r="A2723" s="17"/>
      <c r="B2723" s="18"/>
      <c r="C2723" s="18"/>
      <c r="D2723" s="18"/>
      <c r="E2723" s="17"/>
      <c r="F2723" s="28"/>
      <c r="G2723" s="21"/>
      <c r="H2723" s="451"/>
      <c r="J2723" s="23" t="e">
        <f>H2723*J2726/H2726</f>
        <v>#DIV/0!</v>
      </c>
      <c r="L2723" s="41">
        <f t="shared" si="428"/>
        <v>15</v>
      </c>
      <c r="M2723" s="39">
        <f t="shared" si="427"/>
        <v>6</v>
      </c>
      <c r="N2723" s="39">
        <f t="shared" si="429"/>
        <v>0</v>
      </c>
    </row>
    <row r="2724" spans="1:14" s="1" customFormat="1" ht="11.5" hidden="1" customHeight="1" x14ac:dyDescent="0.35">
      <c r="A2724" s="19"/>
      <c r="B2724" s="18"/>
      <c r="C2724" s="18"/>
      <c r="D2724" s="18"/>
      <c r="E2724" s="17"/>
      <c r="F2724" s="20"/>
      <c r="G2724" s="21"/>
      <c r="H2724" s="451"/>
      <c r="J2724" s="23" t="e">
        <f>H2724*J2726/H2726</f>
        <v>#DIV/0!</v>
      </c>
      <c r="L2724" s="41">
        <f t="shared" si="428"/>
        <v>15</v>
      </c>
      <c r="M2724" s="39">
        <f t="shared" si="427"/>
        <v>6</v>
      </c>
      <c r="N2724" s="39">
        <f t="shared" si="429"/>
        <v>0</v>
      </c>
    </row>
    <row r="2725" spans="1:14" s="1" customFormat="1" ht="11.5" hidden="1" customHeight="1" x14ac:dyDescent="0.35">
      <c r="A2725" s="19"/>
      <c r="B2725" s="18"/>
      <c r="C2725" s="18"/>
      <c r="D2725" s="18"/>
      <c r="E2725" s="17"/>
      <c r="F2725" s="20"/>
      <c r="G2725" s="21"/>
      <c r="H2725" s="451"/>
      <c r="J2725" s="23" t="e">
        <f>H2725*J2726/H2726</f>
        <v>#DIV/0!</v>
      </c>
      <c r="L2725" s="41">
        <f t="shared" si="428"/>
        <v>15</v>
      </c>
      <c r="M2725" s="39">
        <f t="shared" si="427"/>
        <v>6</v>
      </c>
      <c r="N2725" s="39">
        <f t="shared" si="429"/>
        <v>0</v>
      </c>
    </row>
    <row r="2726" spans="1:14" ht="11.5" hidden="1" customHeight="1" x14ac:dyDescent="0.35">
      <c r="A2726" s="291"/>
      <c r="B2726" s="292">
        <f>SUBTOTAL(9,B2708:B2725)</f>
        <v>0</v>
      </c>
      <c r="C2726" s="292">
        <f t="shared" ref="C2726:E2726" si="430">SUBTOTAL(9,C2708:C2725)</f>
        <v>0</v>
      </c>
      <c r="D2726" s="292">
        <f t="shared" si="430"/>
        <v>0</v>
      </c>
      <c r="E2726" s="293">
        <f t="shared" si="430"/>
        <v>0</v>
      </c>
      <c r="F2726" s="294" t="s">
        <v>18</v>
      </c>
      <c r="G2726" s="382"/>
      <c r="H2726" s="452"/>
      <c r="J2726" s="32">
        <f>D2705</f>
        <v>64.739999999999995</v>
      </c>
      <c r="L2726" s="290">
        <f t="shared" si="428"/>
        <v>15</v>
      </c>
      <c r="M2726" s="287">
        <f t="shared" si="427"/>
        <v>6</v>
      </c>
      <c r="N2726" s="287">
        <v>1</v>
      </c>
    </row>
    <row r="2727" spans="1:14" ht="11.5" hidden="1" customHeight="1" x14ac:dyDescent="0.35">
      <c r="A2727" s="297"/>
      <c r="B2727" s="298"/>
      <c r="C2727" s="298"/>
      <c r="D2727" s="298"/>
      <c r="E2727" s="299"/>
      <c r="F2727" s="300"/>
      <c r="G2727" s="301"/>
      <c r="H2727" s="302"/>
      <c r="J2727" s="38"/>
      <c r="L2727" s="290">
        <f t="shared" si="428"/>
        <v>15</v>
      </c>
      <c r="M2727" s="287">
        <f t="shared" si="427"/>
        <v>6</v>
      </c>
      <c r="N2727" s="287">
        <v>1</v>
      </c>
    </row>
    <row r="2728" spans="1:14" s="1" customFormat="1" ht="21" hidden="1" x14ac:dyDescent="0.35">
      <c r="A2728" s="14"/>
      <c r="B2728" s="14"/>
      <c r="C2728" s="14"/>
      <c r="D2728" s="427">
        <f>х!H$18</f>
        <v>103</v>
      </c>
      <c r="E2728" s="428"/>
      <c r="F2728" s="429" t="str">
        <f>х!I$18</f>
        <v>Абонемент платного питания №10 (СОШ № 12)</v>
      </c>
      <c r="G2728" s="430"/>
      <c r="H2728" s="430"/>
      <c r="I2728" s="13"/>
      <c r="J2728" s="13"/>
      <c r="K2728" s="13"/>
      <c r="L2728" s="40">
        <f>L2705+1</f>
        <v>16</v>
      </c>
      <c r="M2728" s="39">
        <f t="shared" si="427"/>
        <v>6</v>
      </c>
      <c r="N2728" s="39">
        <v>1</v>
      </c>
    </row>
    <row r="2729" spans="1:14" s="1" customFormat="1" ht="11.5" hidden="1" customHeight="1" x14ac:dyDescent="0.35">
      <c r="A2729" s="431" t="s">
        <v>3</v>
      </c>
      <c r="B2729" s="432" t="s">
        <v>4</v>
      </c>
      <c r="C2729" s="432"/>
      <c r="D2729" s="432"/>
      <c r="E2729" s="433" t="s">
        <v>5</v>
      </c>
      <c r="F2729" s="434" t="s">
        <v>6</v>
      </c>
      <c r="G2729" s="435" t="s">
        <v>7</v>
      </c>
      <c r="H2729" s="436" t="s">
        <v>8</v>
      </c>
      <c r="L2729" s="41">
        <f>L2728</f>
        <v>16</v>
      </c>
      <c r="M2729" s="39">
        <f t="shared" si="427"/>
        <v>6</v>
      </c>
      <c r="N2729" s="39">
        <v>1</v>
      </c>
    </row>
    <row r="2730" spans="1:14" s="1" customFormat="1" ht="11.5" hidden="1" customHeight="1" x14ac:dyDescent="0.35">
      <c r="A2730" s="431"/>
      <c r="B2730" s="15" t="s">
        <v>9</v>
      </c>
      <c r="C2730" s="16" t="s">
        <v>10</v>
      </c>
      <c r="D2730" s="16" t="s">
        <v>11</v>
      </c>
      <c r="E2730" s="433"/>
      <c r="F2730" s="434"/>
      <c r="G2730" s="435"/>
      <c r="H2730" s="436"/>
      <c r="L2730" s="41">
        <f t="shared" ref="L2730:L2750" si="431">L2729</f>
        <v>16</v>
      </c>
      <c r="M2730" s="39">
        <f t="shared" si="427"/>
        <v>6</v>
      </c>
      <c r="N2730" s="39">
        <v>1</v>
      </c>
    </row>
    <row r="2731" spans="1:14" s="1" customFormat="1" ht="11.5" hidden="1" customHeight="1" x14ac:dyDescent="0.35">
      <c r="A2731" s="234" t="s">
        <v>231</v>
      </c>
      <c r="B2731" s="250">
        <v>8.65</v>
      </c>
      <c r="C2731" s="250">
        <v>11.82</v>
      </c>
      <c r="D2731" s="250">
        <v>8.17</v>
      </c>
      <c r="E2731" s="251">
        <v>173</v>
      </c>
      <c r="F2731" s="252" t="s">
        <v>12</v>
      </c>
      <c r="G2731" s="204">
        <v>90</v>
      </c>
      <c r="H2731" s="453">
        <f>D2728</f>
        <v>103</v>
      </c>
      <c r="J2731" s="23" t="e">
        <f>H2731*J2749/H2749</f>
        <v>#DIV/0!</v>
      </c>
      <c r="L2731" s="41">
        <f t="shared" si="431"/>
        <v>16</v>
      </c>
      <c r="M2731" s="39">
        <f t="shared" si="427"/>
        <v>6</v>
      </c>
      <c r="N2731" s="39" t="str">
        <f>F2731</f>
        <v>Котлеты домашние с соусом сметанно-томатным 60/30 (СОШ_2018)</v>
      </c>
    </row>
    <row r="2732" spans="1:14" s="1" customFormat="1" ht="11.5" hidden="1" customHeight="1" x14ac:dyDescent="0.35">
      <c r="A2732" s="50">
        <v>465</v>
      </c>
      <c r="B2732" s="51">
        <v>3.81</v>
      </c>
      <c r="C2732" s="51">
        <v>6.11</v>
      </c>
      <c r="D2732" s="51">
        <v>40.01</v>
      </c>
      <c r="E2732" s="50">
        <v>230</v>
      </c>
      <c r="F2732" s="52" t="s">
        <v>178</v>
      </c>
      <c r="G2732" s="147">
        <v>150</v>
      </c>
      <c r="H2732" s="451"/>
      <c r="J2732" s="23" t="e">
        <f>H2732*J2749/H2749</f>
        <v>#DIV/0!</v>
      </c>
      <c r="L2732" s="41">
        <f t="shared" si="431"/>
        <v>16</v>
      </c>
      <c r="M2732" s="39">
        <f t="shared" si="427"/>
        <v>6</v>
      </c>
      <c r="N2732" s="39" t="str">
        <f t="shared" ref="N2732:N2748" si="432">F2732</f>
        <v>Рис отварной 150</v>
      </c>
    </row>
    <row r="2733" spans="1:14" s="1" customFormat="1" ht="11.5" hidden="1" customHeight="1" x14ac:dyDescent="0.35">
      <c r="A2733" s="50">
        <v>628</v>
      </c>
      <c r="B2733" s="51">
        <v>0.1</v>
      </c>
      <c r="C2733" s="51">
        <v>0.03</v>
      </c>
      <c r="D2733" s="51">
        <v>15.28</v>
      </c>
      <c r="E2733" s="50">
        <v>62</v>
      </c>
      <c r="F2733" s="52" t="s">
        <v>241</v>
      </c>
      <c r="G2733" s="148">
        <v>215</v>
      </c>
      <c r="H2733" s="451"/>
      <c r="J2733" s="23" t="e">
        <f>H2733*J2749/H2749</f>
        <v>#DIV/0!</v>
      </c>
      <c r="L2733" s="41">
        <f t="shared" si="431"/>
        <v>16</v>
      </c>
      <c r="M2733" s="39">
        <f t="shared" si="427"/>
        <v>6</v>
      </c>
      <c r="N2733" s="39" t="str">
        <f t="shared" si="432"/>
        <v>Чай с сахаром 200/15</v>
      </c>
    </row>
    <row r="2734" spans="1:14" s="1" customFormat="1" ht="11.5" hidden="1" customHeight="1" x14ac:dyDescent="0.35">
      <c r="A2734" s="54" t="s">
        <v>16</v>
      </c>
      <c r="B2734" s="51">
        <v>1.98</v>
      </c>
      <c r="C2734" s="51">
        <v>0.25</v>
      </c>
      <c r="D2734" s="51">
        <v>12.08</v>
      </c>
      <c r="E2734" s="50">
        <v>59</v>
      </c>
      <c r="F2734" s="52" t="s">
        <v>135</v>
      </c>
      <c r="G2734" s="147">
        <v>25</v>
      </c>
      <c r="H2734" s="451"/>
      <c r="J2734" s="23" t="e">
        <f>H2734*J2749/H2749</f>
        <v>#DIV/0!</v>
      </c>
      <c r="L2734" s="41">
        <f t="shared" si="431"/>
        <v>16</v>
      </c>
      <c r="M2734" s="39">
        <f t="shared" si="427"/>
        <v>6</v>
      </c>
      <c r="N2734" s="39" t="str">
        <f t="shared" si="432"/>
        <v>Хлеб пшеничный 25</v>
      </c>
    </row>
    <row r="2735" spans="1:14" s="1" customFormat="1" ht="11.5" hidden="1" customHeight="1" x14ac:dyDescent="0.35">
      <c r="A2735" s="54" t="s">
        <v>16</v>
      </c>
      <c r="B2735" s="51">
        <v>1.65</v>
      </c>
      <c r="C2735" s="51">
        <v>0.3</v>
      </c>
      <c r="D2735" s="51">
        <v>8.35</v>
      </c>
      <c r="E2735" s="50">
        <v>44</v>
      </c>
      <c r="F2735" s="52" t="s">
        <v>17</v>
      </c>
      <c r="G2735" s="147">
        <v>25</v>
      </c>
      <c r="H2735" s="451"/>
      <c r="J2735" s="23" t="e">
        <f>H2735*J2749/H2749</f>
        <v>#DIV/0!</v>
      </c>
      <c r="L2735" s="41">
        <f t="shared" si="431"/>
        <v>16</v>
      </c>
      <c r="M2735" s="39">
        <f t="shared" si="427"/>
        <v>6</v>
      </c>
      <c r="N2735" s="39" t="str">
        <f t="shared" si="432"/>
        <v>Хлеб  ржаной 25</v>
      </c>
    </row>
    <row r="2736" spans="1:14" s="1" customFormat="1" ht="11.5" hidden="1" customHeight="1" x14ac:dyDescent="0.35">
      <c r="A2736" s="54"/>
      <c r="B2736" s="51"/>
      <c r="C2736" s="51"/>
      <c r="D2736" s="51"/>
      <c r="E2736" s="50"/>
      <c r="F2736" s="52"/>
      <c r="G2736" s="147"/>
      <c r="H2736" s="451"/>
      <c r="J2736" s="23" t="e">
        <f>H2736*J2749/H2749</f>
        <v>#DIV/0!</v>
      </c>
      <c r="L2736" s="41">
        <f t="shared" si="431"/>
        <v>16</v>
      </c>
      <c r="M2736" s="39">
        <f t="shared" si="427"/>
        <v>6</v>
      </c>
      <c r="N2736" s="39">
        <f t="shared" si="432"/>
        <v>0</v>
      </c>
    </row>
    <row r="2737" spans="1:14" s="1" customFormat="1" ht="11.5" hidden="1" customHeight="1" x14ac:dyDescent="0.35">
      <c r="A2737" s="54"/>
      <c r="B2737" s="51"/>
      <c r="C2737" s="51"/>
      <c r="D2737" s="51"/>
      <c r="E2737" s="50"/>
      <c r="F2737" s="52"/>
      <c r="G2737" s="147"/>
      <c r="H2737" s="451"/>
      <c r="J2737" s="23" t="e">
        <f>H2737*J2749/H2749</f>
        <v>#DIV/0!</v>
      </c>
      <c r="L2737" s="41">
        <f t="shared" si="431"/>
        <v>16</v>
      </c>
      <c r="M2737" s="39">
        <f t="shared" si="427"/>
        <v>6</v>
      </c>
      <c r="N2737" s="39">
        <f t="shared" si="432"/>
        <v>0</v>
      </c>
    </row>
    <row r="2738" spans="1:14" s="1" customFormat="1" ht="11.5" hidden="1" customHeight="1" x14ac:dyDescent="0.35">
      <c r="A2738" s="19"/>
      <c r="B2738" s="18"/>
      <c r="C2738" s="18"/>
      <c r="D2738" s="18"/>
      <c r="E2738" s="17"/>
      <c r="F2738" s="20"/>
      <c r="G2738" s="149"/>
      <c r="H2738" s="451"/>
      <c r="J2738" s="23" t="e">
        <f>H2738*J2749/H2749</f>
        <v>#DIV/0!</v>
      </c>
      <c r="L2738" s="41">
        <f t="shared" si="431"/>
        <v>16</v>
      </c>
      <c r="M2738" s="39">
        <f t="shared" si="427"/>
        <v>6</v>
      </c>
      <c r="N2738" s="39">
        <f t="shared" si="432"/>
        <v>0</v>
      </c>
    </row>
    <row r="2739" spans="1:14" s="1" customFormat="1" ht="11.5" hidden="1" customHeight="1" x14ac:dyDescent="0.35">
      <c r="A2739" s="19"/>
      <c r="B2739" s="25"/>
      <c r="C2739" s="25"/>
      <c r="D2739" s="25"/>
      <c r="E2739" s="26"/>
      <c r="F2739" s="42"/>
      <c r="G2739" s="142"/>
      <c r="H2739" s="451"/>
      <c r="J2739" s="23" t="e">
        <f>H2739*J2749/H2749</f>
        <v>#DIV/0!</v>
      </c>
      <c r="L2739" s="41">
        <f t="shared" si="431"/>
        <v>16</v>
      </c>
      <c r="M2739" s="39">
        <f t="shared" si="427"/>
        <v>6</v>
      </c>
      <c r="N2739" s="39">
        <f t="shared" si="432"/>
        <v>0</v>
      </c>
    </row>
    <row r="2740" spans="1:14" s="1" customFormat="1" ht="11.5" hidden="1" customHeight="1" x14ac:dyDescent="0.35">
      <c r="A2740" s="17"/>
      <c r="B2740" s="18"/>
      <c r="C2740" s="18"/>
      <c r="D2740" s="18"/>
      <c r="E2740" s="17"/>
      <c r="F2740" s="20"/>
      <c r="G2740" s="149"/>
      <c r="H2740" s="451"/>
      <c r="J2740" s="23" t="e">
        <f>H2740*J2749/H2749</f>
        <v>#DIV/0!</v>
      </c>
      <c r="L2740" s="41">
        <f t="shared" si="431"/>
        <v>16</v>
      </c>
      <c r="M2740" s="39">
        <f t="shared" si="427"/>
        <v>6</v>
      </c>
      <c r="N2740" s="39">
        <f t="shared" si="432"/>
        <v>0</v>
      </c>
    </row>
    <row r="2741" spans="1:14" s="1" customFormat="1" ht="11.5" hidden="1" customHeight="1" x14ac:dyDescent="0.35">
      <c r="A2741" s="17"/>
      <c r="B2741" s="18"/>
      <c r="C2741" s="18"/>
      <c r="D2741" s="18"/>
      <c r="E2741" s="17"/>
      <c r="F2741" s="20"/>
      <c r="G2741" s="150"/>
      <c r="H2741" s="451"/>
      <c r="J2741" s="23" t="e">
        <f>H2741*J2749/H2749</f>
        <v>#DIV/0!</v>
      </c>
      <c r="L2741" s="41">
        <f t="shared" si="431"/>
        <v>16</v>
      </c>
      <c r="M2741" s="39">
        <f t="shared" si="427"/>
        <v>6</v>
      </c>
      <c r="N2741" s="39">
        <f t="shared" si="432"/>
        <v>0</v>
      </c>
    </row>
    <row r="2742" spans="1:14" s="1" customFormat="1" ht="11.5" hidden="1" customHeight="1" x14ac:dyDescent="0.35">
      <c r="A2742" s="17"/>
      <c r="B2742" s="18"/>
      <c r="C2742" s="18"/>
      <c r="D2742" s="18"/>
      <c r="E2742" s="17"/>
      <c r="F2742" s="20"/>
      <c r="G2742" s="150"/>
      <c r="H2742" s="451"/>
      <c r="J2742" s="23" t="e">
        <f>H2742*J2749/H2749</f>
        <v>#DIV/0!</v>
      </c>
      <c r="L2742" s="41">
        <f t="shared" si="431"/>
        <v>16</v>
      </c>
      <c r="M2742" s="39">
        <f t="shared" si="427"/>
        <v>6</v>
      </c>
      <c r="N2742" s="39">
        <f t="shared" si="432"/>
        <v>0</v>
      </c>
    </row>
    <row r="2743" spans="1:14" s="1" customFormat="1" ht="11.5" hidden="1" customHeight="1" x14ac:dyDescent="0.35">
      <c r="A2743" s="19"/>
      <c r="B2743" s="18"/>
      <c r="C2743" s="18"/>
      <c r="D2743" s="18"/>
      <c r="E2743" s="17"/>
      <c r="F2743" s="20"/>
      <c r="G2743" s="149"/>
      <c r="H2743" s="451"/>
      <c r="J2743" s="23" t="e">
        <f>H2743*J2749/H2749</f>
        <v>#DIV/0!</v>
      </c>
      <c r="L2743" s="41">
        <f t="shared" si="431"/>
        <v>16</v>
      </c>
      <c r="M2743" s="39">
        <f t="shared" si="427"/>
        <v>6</v>
      </c>
      <c r="N2743" s="39">
        <f t="shared" si="432"/>
        <v>0</v>
      </c>
    </row>
    <row r="2744" spans="1:14" s="1" customFormat="1" ht="11.5" hidden="1" customHeight="1" x14ac:dyDescent="0.25">
      <c r="A2744" s="17"/>
      <c r="B2744" s="18"/>
      <c r="C2744" s="18"/>
      <c r="D2744" s="18"/>
      <c r="E2744" s="17"/>
      <c r="F2744" s="28"/>
      <c r="G2744" s="21"/>
      <c r="H2744" s="451"/>
      <c r="J2744" s="23" t="e">
        <f>H2744*J2749/H2749</f>
        <v>#DIV/0!</v>
      </c>
      <c r="L2744" s="41">
        <f t="shared" si="431"/>
        <v>16</v>
      </c>
      <c r="M2744" s="39">
        <f t="shared" si="427"/>
        <v>6</v>
      </c>
      <c r="N2744" s="39">
        <f t="shared" si="432"/>
        <v>0</v>
      </c>
    </row>
    <row r="2745" spans="1:14" s="1" customFormat="1" ht="11.5" hidden="1" customHeight="1" x14ac:dyDescent="0.35">
      <c r="A2745" s="19"/>
      <c r="B2745" s="18"/>
      <c r="C2745" s="18"/>
      <c r="D2745" s="18"/>
      <c r="E2745" s="17"/>
      <c r="F2745" s="20"/>
      <c r="G2745" s="21"/>
      <c r="H2745" s="451"/>
      <c r="J2745" s="23" t="e">
        <f>H2745*J2749/H2749</f>
        <v>#DIV/0!</v>
      </c>
      <c r="L2745" s="41">
        <f t="shared" si="431"/>
        <v>16</v>
      </c>
      <c r="M2745" s="39">
        <f t="shared" si="427"/>
        <v>6</v>
      </c>
      <c r="N2745" s="39">
        <f t="shared" si="432"/>
        <v>0</v>
      </c>
    </row>
    <row r="2746" spans="1:14" s="1" customFormat="1" ht="11.5" hidden="1" customHeight="1" x14ac:dyDescent="0.25">
      <c r="A2746" s="17"/>
      <c r="B2746" s="18"/>
      <c r="C2746" s="18"/>
      <c r="D2746" s="18"/>
      <c r="E2746" s="17"/>
      <c r="F2746" s="28"/>
      <c r="G2746" s="21"/>
      <c r="H2746" s="451"/>
      <c r="J2746" s="23" t="e">
        <f>H2746*J2749/H2749</f>
        <v>#DIV/0!</v>
      </c>
      <c r="L2746" s="41">
        <f t="shared" si="431"/>
        <v>16</v>
      </c>
      <c r="M2746" s="39">
        <f t="shared" si="427"/>
        <v>6</v>
      </c>
      <c r="N2746" s="39">
        <f t="shared" si="432"/>
        <v>0</v>
      </c>
    </row>
    <row r="2747" spans="1:14" s="1" customFormat="1" ht="11.5" hidden="1" customHeight="1" x14ac:dyDescent="0.35">
      <c r="A2747" s="19"/>
      <c r="B2747" s="18"/>
      <c r="C2747" s="18"/>
      <c r="D2747" s="18"/>
      <c r="E2747" s="17"/>
      <c r="F2747" s="20"/>
      <c r="G2747" s="21"/>
      <c r="H2747" s="451"/>
      <c r="J2747" s="23" t="e">
        <f>H2747*J2749/H2749</f>
        <v>#DIV/0!</v>
      </c>
      <c r="L2747" s="41">
        <f t="shared" si="431"/>
        <v>16</v>
      </c>
      <c r="M2747" s="39">
        <f t="shared" si="427"/>
        <v>6</v>
      </c>
      <c r="N2747" s="39">
        <f t="shared" si="432"/>
        <v>0</v>
      </c>
    </row>
    <row r="2748" spans="1:14" s="1" customFormat="1" ht="11.5" hidden="1" customHeight="1" x14ac:dyDescent="0.35">
      <c r="A2748" s="19"/>
      <c r="B2748" s="18"/>
      <c r="C2748" s="18"/>
      <c r="D2748" s="18"/>
      <c r="E2748" s="17"/>
      <c r="F2748" s="20"/>
      <c r="G2748" s="21"/>
      <c r="H2748" s="451"/>
      <c r="J2748" s="23" t="e">
        <f>H2748*J2749/H2749</f>
        <v>#DIV/0!</v>
      </c>
      <c r="L2748" s="41">
        <f t="shared" si="431"/>
        <v>16</v>
      </c>
      <c r="M2748" s="39">
        <f t="shared" si="427"/>
        <v>6</v>
      </c>
      <c r="N2748" s="39">
        <f t="shared" si="432"/>
        <v>0</v>
      </c>
    </row>
    <row r="2749" spans="1:14" s="1" customFormat="1" ht="11.5" hidden="1" customHeight="1" x14ac:dyDescent="0.35">
      <c r="A2749" s="19"/>
      <c r="B2749" s="25">
        <f>SUBTOTAL(9,B2731:B2748)</f>
        <v>0</v>
      </c>
      <c r="C2749" s="25">
        <f t="shared" ref="C2749" si="433">SUBTOTAL(9,C2731:C2748)</f>
        <v>0</v>
      </c>
      <c r="D2749" s="25">
        <f t="shared" ref="D2749" si="434">SUBTOTAL(9,D2731:D2748)</f>
        <v>0</v>
      </c>
      <c r="E2749" s="26">
        <f t="shared" ref="E2749" si="435">SUBTOTAL(9,E2731:E2748)</f>
        <v>0</v>
      </c>
      <c r="F2749" s="29" t="s">
        <v>18</v>
      </c>
      <c r="G2749" s="42"/>
      <c r="H2749" s="454"/>
      <c r="J2749" s="32">
        <f>D2728</f>
        <v>103</v>
      </c>
      <c r="L2749" s="41">
        <f t="shared" si="431"/>
        <v>16</v>
      </c>
      <c r="M2749" s="39">
        <f t="shared" si="427"/>
        <v>6</v>
      </c>
      <c r="N2749" s="39">
        <v>1</v>
      </c>
    </row>
    <row r="2750" spans="1:14" s="1" customFormat="1" ht="11.5" hidden="1" customHeight="1" x14ac:dyDescent="0.35">
      <c r="A2750" s="33"/>
      <c r="B2750" s="34"/>
      <c r="C2750" s="34"/>
      <c r="D2750" s="34"/>
      <c r="E2750" s="35"/>
      <c r="F2750" s="36"/>
      <c r="G2750" s="37"/>
      <c r="H2750" s="38"/>
      <c r="J2750" s="38"/>
      <c r="L2750" s="41">
        <f t="shared" si="431"/>
        <v>16</v>
      </c>
      <c r="M2750" s="39">
        <f t="shared" si="427"/>
        <v>6</v>
      </c>
      <c r="N2750" s="39">
        <v>1</v>
      </c>
    </row>
    <row r="2751" spans="1:14" ht="21" hidden="1" x14ac:dyDescent="0.35">
      <c r="A2751" s="275"/>
      <c r="B2751" s="275"/>
      <c r="C2751" s="275"/>
      <c r="D2751" s="443">
        <f>х!H$19</f>
        <v>176.93</v>
      </c>
      <c r="E2751" s="444"/>
      <c r="F2751" s="445" t="str">
        <f>х!I$19</f>
        <v>Абонемент платного питания №11 (Обед 5-11)</v>
      </c>
      <c r="G2751" s="446"/>
      <c r="H2751" s="446"/>
      <c r="I2751" s="270"/>
      <c r="J2751" s="13"/>
      <c r="K2751" s="13"/>
      <c r="L2751" s="289">
        <f>L2728+1</f>
        <v>17</v>
      </c>
      <c r="M2751" s="287">
        <f t="shared" si="427"/>
        <v>6</v>
      </c>
      <c r="N2751" s="287">
        <v>1</v>
      </c>
    </row>
    <row r="2752" spans="1:14" ht="11.5" hidden="1" customHeight="1" x14ac:dyDescent="0.35">
      <c r="A2752" s="437" t="s">
        <v>3</v>
      </c>
      <c r="B2752" s="438" t="s">
        <v>4</v>
      </c>
      <c r="C2752" s="438"/>
      <c r="D2752" s="438"/>
      <c r="E2752" s="439" t="s">
        <v>5</v>
      </c>
      <c r="F2752" s="440" t="s">
        <v>6</v>
      </c>
      <c r="G2752" s="441" t="s">
        <v>7</v>
      </c>
      <c r="H2752" s="442" t="s">
        <v>8</v>
      </c>
      <c r="L2752" s="290">
        <f>L2751</f>
        <v>17</v>
      </c>
      <c r="M2752" s="287">
        <f t="shared" si="427"/>
        <v>6</v>
      </c>
      <c r="N2752" s="287">
        <v>1</v>
      </c>
    </row>
    <row r="2753" spans="1:14" ht="11.5" hidden="1" customHeight="1" x14ac:dyDescent="0.35">
      <c r="A2753" s="437"/>
      <c r="B2753" s="277" t="s">
        <v>9</v>
      </c>
      <c r="C2753" s="278" t="s">
        <v>10</v>
      </c>
      <c r="D2753" s="278" t="s">
        <v>11</v>
      </c>
      <c r="E2753" s="439"/>
      <c r="F2753" s="440"/>
      <c r="G2753" s="441"/>
      <c r="H2753" s="442"/>
      <c r="L2753" s="290">
        <f t="shared" ref="L2753:L2773" si="436">L2752</f>
        <v>17</v>
      </c>
      <c r="M2753" s="287">
        <f t="shared" si="427"/>
        <v>6</v>
      </c>
      <c r="N2753" s="287">
        <v>1</v>
      </c>
    </row>
    <row r="2754" spans="1:14" ht="11.5" hidden="1" customHeight="1" x14ac:dyDescent="0.35">
      <c r="A2754" s="234" t="s">
        <v>282</v>
      </c>
      <c r="B2754" s="282">
        <v>2.72</v>
      </c>
      <c r="C2754" s="282">
        <v>8.07</v>
      </c>
      <c r="D2754" s="282">
        <v>14.91</v>
      </c>
      <c r="E2754" s="238">
        <v>144</v>
      </c>
      <c r="F2754" s="229" t="s">
        <v>283</v>
      </c>
      <c r="G2754" s="337">
        <v>100</v>
      </c>
      <c r="H2754" s="449">
        <f>D2751</f>
        <v>176.93</v>
      </c>
      <c r="J2754" s="23" t="e">
        <f>H2754*J2772/H2772</f>
        <v>#DIV/0!</v>
      </c>
      <c r="L2754" s="290">
        <f t="shared" si="436"/>
        <v>17</v>
      </c>
      <c r="M2754" s="287">
        <f t="shared" si="427"/>
        <v>6</v>
      </c>
      <c r="N2754" s="287" t="str">
        <f>F2754</f>
        <v xml:space="preserve">Икра свекольная </v>
      </c>
    </row>
    <row r="2755" spans="1:14" ht="11.5" hidden="1" customHeight="1" x14ac:dyDescent="0.35">
      <c r="A2755" s="234" t="s">
        <v>299</v>
      </c>
      <c r="B2755" s="282">
        <v>2.81</v>
      </c>
      <c r="C2755" s="282">
        <v>2.92</v>
      </c>
      <c r="D2755" s="282">
        <v>20.83</v>
      </c>
      <c r="E2755" s="238">
        <v>122</v>
      </c>
      <c r="F2755" s="229" t="s">
        <v>300</v>
      </c>
      <c r="G2755" s="362">
        <v>250</v>
      </c>
      <c r="H2755" s="450"/>
      <c r="J2755" s="23" t="e">
        <f>H2755*J2772/H2772</f>
        <v>#DIV/0!</v>
      </c>
      <c r="L2755" s="290">
        <f t="shared" si="436"/>
        <v>17</v>
      </c>
      <c r="M2755" s="287">
        <f t="shared" si="427"/>
        <v>6</v>
      </c>
      <c r="N2755" s="287" t="str">
        <f t="shared" ref="N2755:N2771" si="437">F2755</f>
        <v xml:space="preserve">Суп картофельный с макаронными изделиями </v>
      </c>
    </row>
    <row r="2756" spans="1:14" ht="11.5" hidden="1" customHeight="1" x14ac:dyDescent="0.35">
      <c r="A2756" s="234" t="s">
        <v>231</v>
      </c>
      <c r="B2756" s="343">
        <v>10</v>
      </c>
      <c r="C2756" s="343">
        <v>13.54</v>
      </c>
      <c r="D2756" s="343">
        <v>9.18</v>
      </c>
      <c r="E2756" s="344">
        <v>198</v>
      </c>
      <c r="F2756" s="174" t="s">
        <v>93</v>
      </c>
      <c r="G2756" s="362">
        <v>100</v>
      </c>
      <c r="H2756" s="450"/>
      <c r="J2756" s="23" t="e">
        <f>H2756*J2772/H2772</f>
        <v>#DIV/0!</v>
      </c>
      <c r="L2756" s="290">
        <f t="shared" si="436"/>
        <v>17</v>
      </c>
      <c r="M2756" s="287">
        <f t="shared" si="427"/>
        <v>6</v>
      </c>
      <c r="N2756" s="287" t="str">
        <f t="shared" si="437"/>
        <v>Котлеты домашние с соусом сметанно-томатным 70/30 (СОШ_2018)</v>
      </c>
    </row>
    <row r="2757" spans="1:14" ht="11.5" hidden="1" customHeight="1" x14ac:dyDescent="0.35">
      <c r="A2757" s="234" t="s">
        <v>302</v>
      </c>
      <c r="B2757" s="282">
        <v>4.58</v>
      </c>
      <c r="C2757" s="282">
        <v>7.33</v>
      </c>
      <c r="D2757" s="282">
        <v>48.02</v>
      </c>
      <c r="E2757" s="238">
        <v>276</v>
      </c>
      <c r="F2757" s="229" t="s">
        <v>303</v>
      </c>
      <c r="G2757" s="337">
        <v>180</v>
      </c>
      <c r="H2757" s="450"/>
      <c r="J2757" s="23" t="e">
        <f>H2757*J2772/H2772</f>
        <v>#DIV/0!</v>
      </c>
      <c r="L2757" s="290">
        <f t="shared" si="436"/>
        <v>17</v>
      </c>
      <c r="M2757" s="287">
        <f t="shared" si="427"/>
        <v>6</v>
      </c>
      <c r="N2757" s="287" t="str">
        <f t="shared" si="437"/>
        <v xml:space="preserve">Рис отварной </v>
      </c>
    </row>
    <row r="2758" spans="1:14" ht="11.5" hidden="1" customHeight="1" x14ac:dyDescent="0.35">
      <c r="A2758" s="234" t="s">
        <v>268</v>
      </c>
      <c r="B2758" s="280">
        <v>0.44</v>
      </c>
      <c r="C2758" s="279"/>
      <c r="D2758" s="280">
        <v>28.88</v>
      </c>
      <c r="E2758" s="240">
        <v>119</v>
      </c>
      <c r="F2758" s="235" t="s">
        <v>172</v>
      </c>
      <c r="G2758" s="357">
        <v>200</v>
      </c>
      <c r="H2758" s="450"/>
      <c r="J2758" s="23" t="e">
        <f>H2758*J2772/H2772</f>
        <v>#DIV/0!</v>
      </c>
      <c r="L2758" s="290">
        <f t="shared" si="436"/>
        <v>17</v>
      </c>
      <c r="M2758" s="287">
        <f t="shared" si="427"/>
        <v>6</v>
      </c>
      <c r="N2758" s="287" t="str">
        <f t="shared" si="437"/>
        <v>Компот из сухофруктов</v>
      </c>
    </row>
    <row r="2759" spans="1:14" ht="11.5" hidden="1" customHeight="1" x14ac:dyDescent="0.35">
      <c r="A2759" s="54" t="s">
        <v>16</v>
      </c>
      <c r="B2759" s="51">
        <v>3.95</v>
      </c>
      <c r="C2759" s="51">
        <v>0.5</v>
      </c>
      <c r="D2759" s="51">
        <v>24.15</v>
      </c>
      <c r="E2759" s="50">
        <v>118</v>
      </c>
      <c r="F2759" s="59" t="s">
        <v>348</v>
      </c>
      <c r="G2759" s="147">
        <v>50</v>
      </c>
      <c r="H2759" s="450"/>
      <c r="J2759" s="23" t="e">
        <f>H2759*J2772/H2772</f>
        <v>#DIV/0!</v>
      </c>
      <c r="L2759" s="290">
        <f t="shared" si="436"/>
        <v>17</v>
      </c>
      <c r="M2759" s="287">
        <f t="shared" si="427"/>
        <v>6</v>
      </c>
      <c r="N2759" s="287" t="str">
        <f t="shared" si="437"/>
        <v>Батон витаминизированный 50</v>
      </c>
    </row>
    <row r="2760" spans="1:14" ht="11.5" hidden="1" customHeight="1" x14ac:dyDescent="0.35">
      <c r="A2760" s="185" t="s">
        <v>235</v>
      </c>
      <c r="B2760" s="285">
        <v>1.65</v>
      </c>
      <c r="C2760" s="285">
        <v>0.3</v>
      </c>
      <c r="D2760" s="285">
        <v>8.35</v>
      </c>
      <c r="E2760" s="191">
        <v>44</v>
      </c>
      <c r="F2760" s="173" t="s">
        <v>236</v>
      </c>
      <c r="G2760" s="337">
        <v>25</v>
      </c>
      <c r="H2760" s="450"/>
      <c r="J2760" s="23" t="e">
        <f>H2760*J2772/H2772</f>
        <v>#DIV/0!</v>
      </c>
      <c r="L2760" s="290">
        <f t="shared" si="436"/>
        <v>17</v>
      </c>
      <c r="M2760" s="287">
        <f t="shared" si="427"/>
        <v>6</v>
      </c>
      <c r="N2760" s="287" t="str">
        <f t="shared" si="437"/>
        <v xml:space="preserve">Хлеб ржаной </v>
      </c>
    </row>
    <row r="2761" spans="1:14" s="1" customFormat="1" ht="11.5" hidden="1" customHeight="1" x14ac:dyDescent="0.35">
      <c r="A2761" s="19"/>
      <c r="B2761" s="18"/>
      <c r="C2761" s="18"/>
      <c r="D2761" s="18"/>
      <c r="E2761" s="17"/>
      <c r="F2761" s="20"/>
      <c r="G2761" s="149"/>
      <c r="H2761" s="451"/>
      <c r="J2761" s="23" t="e">
        <f>H2761*J2772/H2772</f>
        <v>#DIV/0!</v>
      </c>
      <c r="L2761" s="41">
        <f t="shared" si="436"/>
        <v>17</v>
      </c>
      <c r="M2761" s="39">
        <f t="shared" si="427"/>
        <v>6</v>
      </c>
      <c r="N2761" s="39">
        <f t="shared" si="437"/>
        <v>0</v>
      </c>
    </row>
    <row r="2762" spans="1:14" s="1" customFormat="1" ht="11.5" hidden="1" customHeight="1" x14ac:dyDescent="0.35">
      <c r="A2762" s="19"/>
      <c r="B2762" s="25"/>
      <c r="C2762" s="25"/>
      <c r="D2762" s="25"/>
      <c r="E2762" s="26"/>
      <c r="F2762" s="42"/>
      <c r="G2762" s="142"/>
      <c r="H2762" s="451"/>
      <c r="J2762" s="23" t="e">
        <f>H2762*J2772/H2772</f>
        <v>#DIV/0!</v>
      </c>
      <c r="L2762" s="41">
        <f t="shared" si="436"/>
        <v>17</v>
      </c>
      <c r="M2762" s="39">
        <f t="shared" si="427"/>
        <v>6</v>
      </c>
      <c r="N2762" s="39">
        <f t="shared" si="437"/>
        <v>0</v>
      </c>
    </row>
    <row r="2763" spans="1:14" s="1" customFormat="1" ht="11.5" hidden="1" customHeight="1" x14ac:dyDescent="0.35">
      <c r="A2763" s="17"/>
      <c r="B2763" s="18"/>
      <c r="C2763" s="18"/>
      <c r="D2763" s="18"/>
      <c r="E2763" s="17"/>
      <c r="F2763" s="20"/>
      <c r="G2763" s="149"/>
      <c r="H2763" s="451"/>
      <c r="J2763" s="23" t="e">
        <f>H2763*J2772/H2772</f>
        <v>#DIV/0!</v>
      </c>
      <c r="L2763" s="41">
        <f t="shared" si="436"/>
        <v>17</v>
      </c>
      <c r="M2763" s="39">
        <f t="shared" si="427"/>
        <v>6</v>
      </c>
      <c r="N2763" s="39">
        <f t="shared" si="437"/>
        <v>0</v>
      </c>
    </row>
    <row r="2764" spans="1:14" s="1" customFormat="1" ht="11.5" hidden="1" customHeight="1" x14ac:dyDescent="0.35">
      <c r="A2764" s="17"/>
      <c r="B2764" s="18"/>
      <c r="C2764" s="18"/>
      <c r="D2764" s="18"/>
      <c r="E2764" s="17"/>
      <c r="F2764" s="20"/>
      <c r="G2764" s="24"/>
      <c r="H2764" s="451"/>
      <c r="J2764" s="23" t="e">
        <f>H2764*J2772/H2772</f>
        <v>#DIV/0!</v>
      </c>
      <c r="L2764" s="41">
        <f t="shared" si="436"/>
        <v>17</v>
      </c>
      <c r="M2764" s="39">
        <f t="shared" si="427"/>
        <v>6</v>
      </c>
      <c r="N2764" s="39">
        <f t="shared" si="437"/>
        <v>0</v>
      </c>
    </row>
    <row r="2765" spans="1:14" s="1" customFormat="1" ht="11.5" hidden="1" customHeight="1" x14ac:dyDescent="0.35">
      <c r="A2765" s="17"/>
      <c r="B2765" s="18"/>
      <c r="C2765" s="18"/>
      <c r="D2765" s="18"/>
      <c r="E2765" s="17"/>
      <c r="F2765" s="20"/>
      <c r="G2765" s="24"/>
      <c r="H2765" s="451"/>
      <c r="J2765" s="23" t="e">
        <f>H2765*J2772/H2772</f>
        <v>#DIV/0!</v>
      </c>
      <c r="L2765" s="41">
        <f t="shared" si="436"/>
        <v>17</v>
      </c>
      <c r="M2765" s="39">
        <f t="shared" si="427"/>
        <v>6</v>
      </c>
      <c r="N2765" s="39">
        <f t="shared" si="437"/>
        <v>0</v>
      </c>
    </row>
    <row r="2766" spans="1:14" s="1" customFormat="1" ht="11.5" hidden="1" customHeight="1" x14ac:dyDescent="0.35">
      <c r="A2766" s="19"/>
      <c r="B2766" s="18"/>
      <c r="C2766" s="18"/>
      <c r="D2766" s="18"/>
      <c r="E2766" s="17"/>
      <c r="F2766" s="20"/>
      <c r="G2766" s="21"/>
      <c r="H2766" s="451"/>
      <c r="J2766" s="23" t="e">
        <f>H2766*J2772/H2772</f>
        <v>#DIV/0!</v>
      </c>
      <c r="L2766" s="41">
        <f t="shared" si="436"/>
        <v>17</v>
      </c>
      <c r="M2766" s="39">
        <f t="shared" si="427"/>
        <v>6</v>
      </c>
      <c r="N2766" s="39">
        <f t="shared" si="437"/>
        <v>0</v>
      </c>
    </row>
    <row r="2767" spans="1:14" s="1" customFormat="1" ht="11.5" hidden="1" customHeight="1" x14ac:dyDescent="0.25">
      <c r="A2767" s="17"/>
      <c r="B2767" s="18"/>
      <c r="C2767" s="18"/>
      <c r="D2767" s="18"/>
      <c r="E2767" s="17"/>
      <c r="F2767" s="28"/>
      <c r="G2767" s="21"/>
      <c r="H2767" s="451"/>
      <c r="J2767" s="23" t="e">
        <f>H2767*J2772/H2772</f>
        <v>#DIV/0!</v>
      </c>
      <c r="L2767" s="41">
        <f t="shared" si="436"/>
        <v>17</v>
      </c>
      <c r="M2767" s="39">
        <f t="shared" si="427"/>
        <v>6</v>
      </c>
      <c r="N2767" s="39">
        <f t="shared" si="437"/>
        <v>0</v>
      </c>
    </row>
    <row r="2768" spans="1:14" s="1" customFormat="1" ht="11.5" hidden="1" customHeight="1" x14ac:dyDescent="0.35">
      <c r="A2768" s="19"/>
      <c r="B2768" s="18"/>
      <c r="C2768" s="18"/>
      <c r="D2768" s="18"/>
      <c r="E2768" s="17"/>
      <c r="F2768" s="20"/>
      <c r="G2768" s="21"/>
      <c r="H2768" s="451"/>
      <c r="J2768" s="23" t="e">
        <f>H2768*J2772/H2772</f>
        <v>#DIV/0!</v>
      </c>
      <c r="L2768" s="41">
        <f t="shared" si="436"/>
        <v>17</v>
      </c>
      <c r="M2768" s="39">
        <f t="shared" ref="M2768:M2831" si="438">M2767</f>
        <v>6</v>
      </c>
      <c r="N2768" s="39">
        <f t="shared" si="437"/>
        <v>0</v>
      </c>
    </row>
    <row r="2769" spans="1:14" s="1" customFormat="1" ht="11.5" hidden="1" customHeight="1" x14ac:dyDescent="0.25">
      <c r="A2769" s="17"/>
      <c r="B2769" s="18"/>
      <c r="C2769" s="18"/>
      <c r="D2769" s="18"/>
      <c r="E2769" s="17"/>
      <c r="F2769" s="28"/>
      <c r="G2769" s="21"/>
      <c r="H2769" s="451"/>
      <c r="J2769" s="23" t="e">
        <f>H2769*J2772/H2772</f>
        <v>#DIV/0!</v>
      </c>
      <c r="L2769" s="41">
        <f t="shared" si="436"/>
        <v>17</v>
      </c>
      <c r="M2769" s="39">
        <f t="shared" si="438"/>
        <v>6</v>
      </c>
      <c r="N2769" s="39">
        <f t="shared" si="437"/>
        <v>0</v>
      </c>
    </row>
    <row r="2770" spans="1:14" s="1" customFormat="1" ht="11.5" hidden="1" customHeight="1" x14ac:dyDescent="0.35">
      <c r="A2770" s="19"/>
      <c r="B2770" s="18"/>
      <c r="C2770" s="18"/>
      <c r="D2770" s="18"/>
      <c r="E2770" s="17"/>
      <c r="F2770" s="20"/>
      <c r="G2770" s="21"/>
      <c r="H2770" s="451"/>
      <c r="J2770" s="23" t="e">
        <f>H2770*J2772/H2772</f>
        <v>#DIV/0!</v>
      </c>
      <c r="L2770" s="41">
        <f t="shared" si="436"/>
        <v>17</v>
      </c>
      <c r="M2770" s="39">
        <f t="shared" si="438"/>
        <v>6</v>
      </c>
      <c r="N2770" s="39">
        <f t="shared" si="437"/>
        <v>0</v>
      </c>
    </row>
    <row r="2771" spans="1:14" s="1" customFormat="1" ht="11.5" hidden="1" customHeight="1" x14ac:dyDescent="0.35">
      <c r="A2771" s="19"/>
      <c r="B2771" s="18"/>
      <c r="C2771" s="18"/>
      <c r="D2771" s="18"/>
      <c r="E2771" s="17"/>
      <c r="F2771" s="20"/>
      <c r="G2771" s="21"/>
      <c r="H2771" s="451"/>
      <c r="J2771" s="23" t="e">
        <f>H2771*J2772/H2772</f>
        <v>#DIV/0!</v>
      </c>
      <c r="L2771" s="41">
        <f t="shared" si="436"/>
        <v>17</v>
      </c>
      <c r="M2771" s="39">
        <f t="shared" si="438"/>
        <v>6</v>
      </c>
      <c r="N2771" s="39">
        <f t="shared" si="437"/>
        <v>0</v>
      </c>
    </row>
    <row r="2772" spans="1:14" ht="11.5" hidden="1" customHeight="1" x14ac:dyDescent="0.35">
      <c r="A2772" s="291"/>
      <c r="B2772" s="292">
        <f>SUBTOTAL(9,B2754:B2771)</f>
        <v>0</v>
      </c>
      <c r="C2772" s="292">
        <f t="shared" ref="C2772:E2772" si="439">SUBTOTAL(9,C2754:C2771)</f>
        <v>0</v>
      </c>
      <c r="D2772" s="292">
        <f t="shared" si="439"/>
        <v>0</v>
      </c>
      <c r="E2772" s="293">
        <f t="shared" si="439"/>
        <v>0</v>
      </c>
      <c r="F2772" s="294" t="s">
        <v>18</v>
      </c>
      <c r="G2772" s="295"/>
      <c r="H2772" s="452"/>
      <c r="J2772" s="32">
        <f>D2751</f>
        <v>176.93</v>
      </c>
      <c r="L2772" s="290">
        <f t="shared" si="436"/>
        <v>17</v>
      </c>
      <c r="M2772" s="287">
        <f t="shared" si="438"/>
        <v>6</v>
      </c>
      <c r="N2772" s="287">
        <v>1</v>
      </c>
    </row>
    <row r="2773" spans="1:14" ht="11.5" hidden="1" customHeight="1" x14ac:dyDescent="0.35">
      <c r="A2773" s="297"/>
      <c r="B2773" s="298"/>
      <c r="C2773" s="298"/>
      <c r="D2773" s="298"/>
      <c r="E2773" s="299"/>
      <c r="F2773" s="300"/>
      <c r="G2773" s="301"/>
      <c r="H2773" s="302"/>
      <c r="J2773" s="38"/>
      <c r="L2773" s="290">
        <f t="shared" si="436"/>
        <v>17</v>
      </c>
      <c r="M2773" s="287">
        <f t="shared" si="438"/>
        <v>6</v>
      </c>
      <c r="N2773" s="287">
        <v>1</v>
      </c>
    </row>
    <row r="2774" spans="1:14" s="1" customFormat="1" ht="21" hidden="1" x14ac:dyDescent="0.35">
      <c r="A2774" s="14"/>
      <c r="B2774" s="14"/>
      <c r="C2774" s="14"/>
      <c r="D2774" s="427">
        <f>х!H$20</f>
        <v>0</v>
      </c>
      <c r="E2774" s="428"/>
      <c r="F2774" s="429">
        <f>х!I$20</f>
        <v>0</v>
      </c>
      <c r="G2774" s="430"/>
      <c r="H2774" s="430"/>
      <c r="I2774" s="13"/>
      <c r="J2774" s="13"/>
      <c r="K2774" s="13"/>
      <c r="L2774" s="40">
        <f>L2751+1</f>
        <v>18</v>
      </c>
      <c r="M2774" s="39">
        <f t="shared" si="438"/>
        <v>6</v>
      </c>
      <c r="N2774" s="39">
        <v>1</v>
      </c>
    </row>
    <row r="2775" spans="1:14" s="1" customFormat="1" ht="11.5" hidden="1" customHeight="1" x14ac:dyDescent="0.35">
      <c r="A2775" s="431" t="s">
        <v>3</v>
      </c>
      <c r="B2775" s="432" t="s">
        <v>4</v>
      </c>
      <c r="C2775" s="432"/>
      <c r="D2775" s="432"/>
      <c r="E2775" s="433" t="s">
        <v>5</v>
      </c>
      <c r="F2775" s="434" t="s">
        <v>6</v>
      </c>
      <c r="G2775" s="435" t="s">
        <v>7</v>
      </c>
      <c r="H2775" s="436" t="s">
        <v>8</v>
      </c>
      <c r="L2775" s="41">
        <f>L2774</f>
        <v>18</v>
      </c>
      <c r="M2775" s="39">
        <f t="shared" si="438"/>
        <v>6</v>
      </c>
      <c r="N2775" s="39">
        <v>1</v>
      </c>
    </row>
    <row r="2776" spans="1:14" s="1" customFormat="1" ht="11.5" hidden="1" customHeight="1" x14ac:dyDescent="0.35">
      <c r="A2776" s="431"/>
      <c r="B2776" s="15" t="s">
        <v>9</v>
      </c>
      <c r="C2776" s="16" t="s">
        <v>10</v>
      </c>
      <c r="D2776" s="16" t="s">
        <v>11</v>
      </c>
      <c r="E2776" s="433"/>
      <c r="F2776" s="434"/>
      <c r="G2776" s="435"/>
      <c r="H2776" s="436"/>
      <c r="L2776" s="41">
        <f t="shared" ref="L2776:L2796" si="440">L2775</f>
        <v>18</v>
      </c>
      <c r="M2776" s="39">
        <f t="shared" si="438"/>
        <v>6</v>
      </c>
      <c r="N2776" s="39">
        <v>1</v>
      </c>
    </row>
    <row r="2777" spans="1:14" s="1" customFormat="1" ht="11.5" hidden="1" customHeight="1" x14ac:dyDescent="0.35">
      <c r="A2777" s="17"/>
      <c r="B2777" s="18"/>
      <c r="C2777" s="18"/>
      <c r="D2777" s="19"/>
      <c r="E2777" s="17"/>
      <c r="F2777" s="20"/>
      <c r="G2777" s="21"/>
      <c r="H2777" s="453">
        <f>D2774</f>
        <v>0</v>
      </c>
      <c r="J2777" s="23" t="e">
        <f>H2777*J2795/H2795</f>
        <v>#DIV/0!</v>
      </c>
      <c r="L2777" s="41">
        <f t="shared" si="440"/>
        <v>18</v>
      </c>
      <c r="M2777" s="39">
        <f t="shared" si="438"/>
        <v>6</v>
      </c>
      <c r="N2777" s="39">
        <f>F2777</f>
        <v>0</v>
      </c>
    </row>
    <row r="2778" spans="1:14" s="1" customFormat="1" ht="11.5" hidden="1" customHeight="1" x14ac:dyDescent="0.35">
      <c r="A2778" s="17"/>
      <c r="B2778" s="18"/>
      <c r="C2778" s="18"/>
      <c r="D2778" s="18"/>
      <c r="E2778" s="17"/>
      <c r="F2778" s="20"/>
      <c r="G2778" s="21"/>
      <c r="H2778" s="451"/>
      <c r="J2778" s="23" t="e">
        <f>H2778*J2795/H2795</f>
        <v>#DIV/0!</v>
      </c>
      <c r="L2778" s="41">
        <f t="shared" si="440"/>
        <v>18</v>
      </c>
      <c r="M2778" s="39">
        <f t="shared" si="438"/>
        <v>6</v>
      </c>
      <c r="N2778" s="39">
        <f t="shared" ref="N2778:N2794" si="441">F2778</f>
        <v>0</v>
      </c>
    </row>
    <row r="2779" spans="1:14" s="1" customFormat="1" ht="11.5" hidden="1" customHeight="1" x14ac:dyDescent="0.35">
      <c r="A2779" s="17"/>
      <c r="B2779" s="18"/>
      <c r="C2779" s="18"/>
      <c r="D2779" s="18"/>
      <c r="E2779" s="17"/>
      <c r="F2779" s="20"/>
      <c r="G2779" s="24"/>
      <c r="H2779" s="451"/>
      <c r="J2779" s="23" t="e">
        <f>H2779*J2795/H2795</f>
        <v>#DIV/0!</v>
      </c>
      <c r="L2779" s="41">
        <f t="shared" si="440"/>
        <v>18</v>
      </c>
      <c r="M2779" s="39">
        <f t="shared" si="438"/>
        <v>6</v>
      </c>
      <c r="N2779" s="39">
        <f t="shared" si="441"/>
        <v>0</v>
      </c>
    </row>
    <row r="2780" spans="1:14" s="1" customFormat="1" ht="11.5" hidden="1" customHeight="1" x14ac:dyDescent="0.35">
      <c r="A2780" s="19"/>
      <c r="B2780" s="18"/>
      <c r="C2780" s="18"/>
      <c r="D2780" s="18"/>
      <c r="E2780" s="17"/>
      <c r="F2780" s="20"/>
      <c r="G2780" s="21"/>
      <c r="H2780" s="451"/>
      <c r="J2780" s="23" t="e">
        <f>H2780*J2795/H2795</f>
        <v>#DIV/0!</v>
      </c>
      <c r="L2780" s="41">
        <f t="shared" si="440"/>
        <v>18</v>
      </c>
      <c r="M2780" s="39">
        <f t="shared" si="438"/>
        <v>6</v>
      </c>
      <c r="N2780" s="39">
        <f t="shared" si="441"/>
        <v>0</v>
      </c>
    </row>
    <row r="2781" spans="1:14" s="1" customFormat="1" ht="11.5" hidden="1" customHeight="1" x14ac:dyDescent="0.35">
      <c r="A2781" s="17"/>
      <c r="B2781" s="18"/>
      <c r="C2781" s="18"/>
      <c r="D2781" s="19"/>
      <c r="E2781" s="17"/>
      <c r="F2781" s="20"/>
      <c r="G2781" s="21"/>
      <c r="H2781" s="451"/>
      <c r="J2781" s="23" t="e">
        <f>H2781*J2795/H2795</f>
        <v>#DIV/0!</v>
      </c>
      <c r="L2781" s="41">
        <f t="shared" si="440"/>
        <v>18</v>
      </c>
      <c r="M2781" s="39">
        <f t="shared" si="438"/>
        <v>6</v>
      </c>
      <c r="N2781" s="39">
        <f t="shared" si="441"/>
        <v>0</v>
      </c>
    </row>
    <row r="2782" spans="1:14" s="1" customFormat="1" ht="11.5" hidden="1" customHeight="1" x14ac:dyDescent="0.35">
      <c r="A2782" s="17"/>
      <c r="B2782" s="18"/>
      <c r="C2782" s="18"/>
      <c r="D2782" s="18"/>
      <c r="E2782" s="17"/>
      <c r="F2782" s="20"/>
      <c r="G2782" s="21"/>
      <c r="H2782" s="451"/>
      <c r="J2782" s="23" t="e">
        <f>H2782*J2795/H2795</f>
        <v>#DIV/0!</v>
      </c>
      <c r="L2782" s="41">
        <f t="shared" si="440"/>
        <v>18</v>
      </c>
      <c r="M2782" s="39">
        <f t="shared" si="438"/>
        <v>6</v>
      </c>
      <c r="N2782" s="39">
        <f t="shared" si="441"/>
        <v>0</v>
      </c>
    </row>
    <row r="2783" spans="1:14" s="1" customFormat="1" ht="11.5" hidden="1" customHeight="1" x14ac:dyDescent="0.35">
      <c r="A2783" s="17"/>
      <c r="B2783" s="18"/>
      <c r="C2783" s="18"/>
      <c r="D2783" s="18"/>
      <c r="E2783" s="17"/>
      <c r="F2783" s="20"/>
      <c r="G2783" s="24"/>
      <c r="H2783" s="451"/>
      <c r="J2783" s="23" t="e">
        <f>H2783*J2795/H2795</f>
        <v>#DIV/0!</v>
      </c>
      <c r="L2783" s="41">
        <f t="shared" si="440"/>
        <v>18</v>
      </c>
      <c r="M2783" s="39">
        <f t="shared" si="438"/>
        <v>6</v>
      </c>
      <c r="N2783" s="39">
        <f t="shared" si="441"/>
        <v>0</v>
      </c>
    </row>
    <row r="2784" spans="1:14" s="1" customFormat="1" ht="11.5" hidden="1" customHeight="1" x14ac:dyDescent="0.35">
      <c r="A2784" s="19"/>
      <c r="B2784" s="18"/>
      <c r="C2784" s="18"/>
      <c r="D2784" s="18"/>
      <c r="E2784" s="17"/>
      <c r="F2784" s="20"/>
      <c r="G2784" s="21"/>
      <c r="H2784" s="451"/>
      <c r="J2784" s="23" t="e">
        <f>H2784*J2795/H2795</f>
        <v>#DIV/0!</v>
      </c>
      <c r="L2784" s="41">
        <f t="shared" si="440"/>
        <v>18</v>
      </c>
      <c r="M2784" s="39">
        <f t="shared" si="438"/>
        <v>6</v>
      </c>
      <c r="N2784" s="39">
        <f t="shared" si="441"/>
        <v>0</v>
      </c>
    </row>
    <row r="2785" spans="1:14" s="1" customFormat="1" ht="11.5" hidden="1" customHeight="1" x14ac:dyDescent="0.35">
      <c r="A2785" s="19"/>
      <c r="B2785" s="25"/>
      <c r="C2785" s="25"/>
      <c r="D2785" s="25"/>
      <c r="E2785" s="26"/>
      <c r="F2785" s="27"/>
      <c r="G2785" s="27"/>
      <c r="H2785" s="451"/>
      <c r="J2785" s="23" t="e">
        <f>H2785*J2795/H2795</f>
        <v>#DIV/0!</v>
      </c>
      <c r="L2785" s="41">
        <f t="shared" si="440"/>
        <v>18</v>
      </c>
      <c r="M2785" s="39">
        <f t="shared" si="438"/>
        <v>6</v>
      </c>
      <c r="N2785" s="39">
        <f t="shared" si="441"/>
        <v>0</v>
      </c>
    </row>
    <row r="2786" spans="1:14" s="1" customFormat="1" ht="11.5" hidden="1" customHeight="1" x14ac:dyDescent="0.35">
      <c r="A2786" s="17"/>
      <c r="B2786" s="18"/>
      <c r="C2786" s="18"/>
      <c r="D2786" s="18"/>
      <c r="E2786" s="17"/>
      <c r="F2786" s="20"/>
      <c r="G2786" s="21"/>
      <c r="H2786" s="451"/>
      <c r="J2786" s="23" t="e">
        <f>H2786*J2795/H2795</f>
        <v>#DIV/0!</v>
      </c>
      <c r="L2786" s="41">
        <f t="shared" si="440"/>
        <v>18</v>
      </c>
      <c r="M2786" s="39">
        <f t="shared" si="438"/>
        <v>6</v>
      </c>
      <c r="N2786" s="39">
        <f t="shared" si="441"/>
        <v>0</v>
      </c>
    </row>
    <row r="2787" spans="1:14" s="1" customFormat="1" ht="11.5" hidden="1" customHeight="1" x14ac:dyDescent="0.35">
      <c r="A2787" s="17"/>
      <c r="B2787" s="18"/>
      <c r="C2787" s="18"/>
      <c r="D2787" s="18"/>
      <c r="E2787" s="17"/>
      <c r="F2787" s="20"/>
      <c r="G2787" s="24"/>
      <c r="H2787" s="451"/>
      <c r="J2787" s="23" t="e">
        <f>H2787*J2795/H2795</f>
        <v>#DIV/0!</v>
      </c>
      <c r="L2787" s="41">
        <f t="shared" si="440"/>
        <v>18</v>
      </c>
      <c r="M2787" s="39">
        <f t="shared" si="438"/>
        <v>6</v>
      </c>
      <c r="N2787" s="39">
        <f t="shared" si="441"/>
        <v>0</v>
      </c>
    </row>
    <row r="2788" spans="1:14" s="1" customFormat="1" ht="11.5" hidden="1" customHeight="1" x14ac:dyDescent="0.35">
      <c r="A2788" s="17"/>
      <c r="B2788" s="18"/>
      <c r="C2788" s="18"/>
      <c r="D2788" s="18"/>
      <c r="E2788" s="17"/>
      <c r="F2788" s="20"/>
      <c r="G2788" s="24"/>
      <c r="H2788" s="451"/>
      <c r="J2788" s="23" t="e">
        <f>H2788*J2795/H2795</f>
        <v>#DIV/0!</v>
      </c>
      <c r="L2788" s="41">
        <f t="shared" si="440"/>
        <v>18</v>
      </c>
      <c r="M2788" s="39">
        <f t="shared" si="438"/>
        <v>6</v>
      </c>
      <c r="N2788" s="39">
        <f t="shared" si="441"/>
        <v>0</v>
      </c>
    </row>
    <row r="2789" spans="1:14" s="1" customFormat="1" ht="11.5" hidden="1" customHeight="1" x14ac:dyDescent="0.35">
      <c r="A2789" s="19"/>
      <c r="B2789" s="18"/>
      <c r="C2789" s="18"/>
      <c r="D2789" s="18"/>
      <c r="E2789" s="17"/>
      <c r="F2789" s="20"/>
      <c r="G2789" s="21"/>
      <c r="H2789" s="451"/>
      <c r="J2789" s="23" t="e">
        <f>H2789*J2795/H2795</f>
        <v>#DIV/0!</v>
      </c>
      <c r="L2789" s="41">
        <f t="shared" si="440"/>
        <v>18</v>
      </c>
      <c r="M2789" s="39">
        <f t="shared" si="438"/>
        <v>6</v>
      </c>
      <c r="N2789" s="39">
        <f t="shared" si="441"/>
        <v>0</v>
      </c>
    </row>
    <row r="2790" spans="1:14" s="1" customFormat="1" ht="11.5" hidden="1" customHeight="1" x14ac:dyDescent="0.25">
      <c r="A2790" s="17"/>
      <c r="B2790" s="18"/>
      <c r="C2790" s="18"/>
      <c r="D2790" s="18"/>
      <c r="E2790" s="17"/>
      <c r="F2790" s="28"/>
      <c r="G2790" s="21"/>
      <c r="H2790" s="451"/>
      <c r="J2790" s="23" t="e">
        <f>H2790*J2795/H2795</f>
        <v>#DIV/0!</v>
      </c>
      <c r="L2790" s="41">
        <f t="shared" si="440"/>
        <v>18</v>
      </c>
      <c r="M2790" s="39">
        <f t="shared" si="438"/>
        <v>6</v>
      </c>
      <c r="N2790" s="39">
        <f t="shared" si="441"/>
        <v>0</v>
      </c>
    </row>
    <row r="2791" spans="1:14" s="1" customFormat="1" ht="11.5" hidden="1" customHeight="1" x14ac:dyDescent="0.35">
      <c r="A2791" s="19"/>
      <c r="B2791" s="18"/>
      <c r="C2791" s="18"/>
      <c r="D2791" s="18"/>
      <c r="E2791" s="17"/>
      <c r="F2791" s="20"/>
      <c r="G2791" s="21"/>
      <c r="H2791" s="451"/>
      <c r="J2791" s="23" t="e">
        <f>H2791*J2795/H2795</f>
        <v>#DIV/0!</v>
      </c>
      <c r="L2791" s="41">
        <f t="shared" si="440"/>
        <v>18</v>
      </c>
      <c r="M2791" s="39">
        <f t="shared" si="438"/>
        <v>6</v>
      </c>
      <c r="N2791" s="39">
        <f t="shared" si="441"/>
        <v>0</v>
      </c>
    </row>
    <row r="2792" spans="1:14" s="1" customFormat="1" ht="11.5" hidden="1" customHeight="1" x14ac:dyDescent="0.25">
      <c r="A2792" s="17"/>
      <c r="B2792" s="18"/>
      <c r="C2792" s="18"/>
      <c r="D2792" s="18"/>
      <c r="E2792" s="17"/>
      <c r="F2792" s="28"/>
      <c r="G2792" s="21"/>
      <c r="H2792" s="451"/>
      <c r="J2792" s="23" t="e">
        <f>H2792*J2795/H2795</f>
        <v>#DIV/0!</v>
      </c>
      <c r="L2792" s="41">
        <f t="shared" si="440"/>
        <v>18</v>
      </c>
      <c r="M2792" s="39">
        <f t="shared" si="438"/>
        <v>6</v>
      </c>
      <c r="N2792" s="39">
        <f t="shared" si="441"/>
        <v>0</v>
      </c>
    </row>
    <row r="2793" spans="1:14" s="1" customFormat="1" ht="11.5" hidden="1" customHeight="1" x14ac:dyDescent="0.35">
      <c r="A2793" s="19"/>
      <c r="B2793" s="18"/>
      <c r="C2793" s="18"/>
      <c r="D2793" s="18"/>
      <c r="E2793" s="17"/>
      <c r="F2793" s="20"/>
      <c r="G2793" s="21"/>
      <c r="H2793" s="451"/>
      <c r="J2793" s="23" t="e">
        <f>H2793*J2795/H2795</f>
        <v>#DIV/0!</v>
      </c>
      <c r="L2793" s="41">
        <f t="shared" si="440"/>
        <v>18</v>
      </c>
      <c r="M2793" s="39">
        <f t="shared" si="438"/>
        <v>6</v>
      </c>
      <c r="N2793" s="39">
        <f t="shared" si="441"/>
        <v>0</v>
      </c>
    </row>
    <row r="2794" spans="1:14" s="1" customFormat="1" ht="11.5" hidden="1" customHeight="1" x14ac:dyDescent="0.35">
      <c r="A2794" s="19"/>
      <c r="B2794" s="18"/>
      <c r="C2794" s="18"/>
      <c r="D2794" s="18"/>
      <c r="E2794" s="17"/>
      <c r="F2794" s="20"/>
      <c r="G2794" s="21"/>
      <c r="H2794" s="451"/>
      <c r="J2794" s="23" t="e">
        <f>H2794*J2795/H2795</f>
        <v>#DIV/0!</v>
      </c>
      <c r="L2794" s="41">
        <f t="shared" si="440"/>
        <v>18</v>
      </c>
      <c r="M2794" s="39">
        <f t="shared" si="438"/>
        <v>6</v>
      </c>
      <c r="N2794" s="39">
        <f t="shared" si="441"/>
        <v>0</v>
      </c>
    </row>
    <row r="2795" spans="1:14" s="1" customFormat="1" ht="11.5" hidden="1" customHeight="1" x14ac:dyDescent="0.35">
      <c r="A2795" s="19"/>
      <c r="B2795" s="25"/>
      <c r="C2795" s="25"/>
      <c r="D2795" s="25"/>
      <c r="E2795" s="26"/>
      <c r="F2795" s="29" t="s">
        <v>18</v>
      </c>
      <c r="G2795" s="27"/>
      <c r="H2795" s="454"/>
      <c r="J2795" s="32">
        <f>D2774</f>
        <v>0</v>
      </c>
      <c r="L2795" s="41">
        <f t="shared" si="440"/>
        <v>18</v>
      </c>
      <c r="M2795" s="39">
        <f t="shared" si="438"/>
        <v>6</v>
      </c>
      <c r="N2795" s="39">
        <v>1</v>
      </c>
    </row>
    <row r="2796" spans="1:14" s="1" customFormat="1" ht="11.5" hidden="1" customHeight="1" x14ac:dyDescent="0.35">
      <c r="A2796" s="33"/>
      <c r="B2796" s="34"/>
      <c r="C2796" s="34"/>
      <c r="D2796" s="34"/>
      <c r="E2796" s="35"/>
      <c r="F2796" s="36"/>
      <c r="G2796" s="37"/>
      <c r="H2796" s="38"/>
      <c r="J2796" s="38"/>
      <c r="L2796" s="41">
        <f t="shared" si="440"/>
        <v>18</v>
      </c>
      <c r="M2796" s="39">
        <f t="shared" si="438"/>
        <v>6</v>
      </c>
      <c r="N2796" s="39">
        <v>1</v>
      </c>
    </row>
    <row r="2797" spans="1:14" s="1" customFormat="1" ht="21" hidden="1" x14ac:dyDescent="0.35">
      <c r="A2797" s="14"/>
      <c r="B2797" s="14"/>
      <c r="C2797" s="14"/>
      <c r="D2797" s="427">
        <f>х!H$21</f>
        <v>64.739999999999995</v>
      </c>
      <c r="E2797" s="428"/>
      <c r="F2797" s="429" t="str">
        <f>х!I$21</f>
        <v>Абонемент платного питания №19 (ГПД Полдник 1-4)</v>
      </c>
      <c r="G2797" s="430"/>
      <c r="H2797" s="430"/>
      <c r="I2797" s="13"/>
      <c r="J2797" s="13"/>
      <c r="K2797" s="13"/>
      <c r="L2797" s="40">
        <f>L2774+1</f>
        <v>19</v>
      </c>
      <c r="M2797" s="39">
        <f t="shared" si="438"/>
        <v>6</v>
      </c>
      <c r="N2797" s="39">
        <v>1</v>
      </c>
    </row>
    <row r="2798" spans="1:14" s="1" customFormat="1" ht="11.5" hidden="1" customHeight="1" x14ac:dyDescent="0.35">
      <c r="A2798" s="431" t="s">
        <v>3</v>
      </c>
      <c r="B2798" s="432" t="s">
        <v>4</v>
      </c>
      <c r="C2798" s="432"/>
      <c r="D2798" s="432"/>
      <c r="E2798" s="433" t="s">
        <v>5</v>
      </c>
      <c r="F2798" s="434" t="s">
        <v>6</v>
      </c>
      <c r="G2798" s="435" t="s">
        <v>7</v>
      </c>
      <c r="H2798" s="436" t="s">
        <v>8</v>
      </c>
      <c r="L2798" s="41">
        <f>L2797</f>
        <v>19</v>
      </c>
      <c r="M2798" s="39">
        <f t="shared" si="438"/>
        <v>6</v>
      </c>
      <c r="N2798" s="39">
        <v>1</v>
      </c>
    </row>
    <row r="2799" spans="1:14" s="1" customFormat="1" ht="11.5" hidden="1" customHeight="1" x14ac:dyDescent="0.35">
      <c r="A2799" s="431"/>
      <c r="B2799" s="15" t="s">
        <v>9</v>
      </c>
      <c r="C2799" s="16" t="s">
        <v>10</v>
      </c>
      <c r="D2799" s="16" t="s">
        <v>11</v>
      </c>
      <c r="E2799" s="433"/>
      <c r="F2799" s="434"/>
      <c r="G2799" s="435"/>
      <c r="H2799" s="436"/>
      <c r="L2799" s="41">
        <f t="shared" ref="L2799:L2819" si="442">L2798</f>
        <v>19</v>
      </c>
      <c r="M2799" s="39">
        <f t="shared" si="438"/>
        <v>6</v>
      </c>
      <c r="N2799" s="39">
        <v>1</v>
      </c>
    </row>
    <row r="2800" spans="1:14" s="1" customFormat="1" ht="11.5" hidden="1" customHeight="1" x14ac:dyDescent="0.35">
      <c r="A2800" s="50">
        <v>23</v>
      </c>
      <c r="B2800" s="51">
        <v>2.2999999999999998</v>
      </c>
      <c r="C2800" s="51">
        <v>2.9</v>
      </c>
      <c r="D2800" s="54"/>
      <c r="E2800" s="50">
        <v>38</v>
      </c>
      <c r="F2800" s="52" t="s">
        <v>183</v>
      </c>
      <c r="G2800" s="154">
        <v>10</v>
      </c>
      <c r="H2800" s="453">
        <f>D2797</f>
        <v>64.739999999999995</v>
      </c>
      <c r="J2800" s="23" t="e">
        <f>H2800*J2818/H2818</f>
        <v>#DIV/0!</v>
      </c>
      <c r="L2800" s="41">
        <f t="shared" si="442"/>
        <v>19</v>
      </c>
      <c r="M2800" s="39">
        <f t="shared" si="438"/>
        <v>6</v>
      </c>
      <c r="N2800" s="39" t="str">
        <f>F2800</f>
        <v>Сыр порциями 10</v>
      </c>
    </row>
    <row r="2801" spans="1:14" s="1" customFormat="1" ht="11.5" hidden="1" customHeight="1" x14ac:dyDescent="0.35">
      <c r="A2801" s="50">
        <v>257</v>
      </c>
      <c r="B2801" s="51">
        <v>5.86</v>
      </c>
      <c r="C2801" s="51">
        <v>12.7</v>
      </c>
      <c r="D2801" s="51">
        <v>24.63</v>
      </c>
      <c r="E2801" s="50">
        <v>251</v>
      </c>
      <c r="F2801" s="52" t="s">
        <v>191</v>
      </c>
      <c r="G2801" s="153">
        <v>160</v>
      </c>
      <c r="H2801" s="451"/>
      <c r="J2801" s="23" t="e">
        <f>H2801*J2818/H2818</f>
        <v>#DIV/0!</v>
      </c>
      <c r="L2801" s="41">
        <f t="shared" si="442"/>
        <v>19</v>
      </c>
      <c r="M2801" s="39">
        <f t="shared" si="438"/>
        <v>6</v>
      </c>
      <c r="N2801" s="39" t="str">
        <f t="shared" ref="N2801:N2817" si="443">F2801</f>
        <v>Каша молочная геркулесовая  с маслом сливочным 150/10</v>
      </c>
    </row>
    <row r="2802" spans="1:14" s="1" customFormat="1" ht="11.5" hidden="1" customHeight="1" x14ac:dyDescent="0.35">
      <c r="A2802" s="50">
        <v>628</v>
      </c>
      <c r="B2802" s="51">
        <v>0.1</v>
      </c>
      <c r="C2802" s="51">
        <v>0.03</v>
      </c>
      <c r="D2802" s="51">
        <v>15.28</v>
      </c>
      <c r="E2802" s="50">
        <v>62</v>
      </c>
      <c r="F2802" s="52" t="s">
        <v>241</v>
      </c>
      <c r="G2802" s="153">
        <v>215</v>
      </c>
      <c r="H2802" s="451"/>
      <c r="J2802" s="23" t="e">
        <f>H2802*J2818/H2818</f>
        <v>#DIV/0!</v>
      </c>
      <c r="L2802" s="41">
        <f t="shared" si="442"/>
        <v>19</v>
      </c>
      <c r="M2802" s="39">
        <f t="shared" si="438"/>
        <v>6</v>
      </c>
      <c r="N2802" s="39" t="str">
        <f t="shared" si="443"/>
        <v>Чай с сахаром 200/15</v>
      </c>
    </row>
    <row r="2803" spans="1:14" s="1" customFormat="1" ht="11.5" hidden="1" customHeight="1" x14ac:dyDescent="0.35">
      <c r="A2803" s="54" t="s">
        <v>16</v>
      </c>
      <c r="B2803" s="51">
        <v>3.95</v>
      </c>
      <c r="C2803" s="51">
        <v>0.5</v>
      </c>
      <c r="D2803" s="51">
        <v>24.15</v>
      </c>
      <c r="E2803" s="50">
        <v>118</v>
      </c>
      <c r="F2803" s="52" t="s">
        <v>343</v>
      </c>
      <c r="G2803" s="154">
        <v>50</v>
      </c>
      <c r="H2803" s="451"/>
      <c r="J2803" s="23" t="e">
        <f>H2803*J2818/H2818</f>
        <v>#DIV/0!</v>
      </c>
      <c r="L2803" s="41">
        <f t="shared" si="442"/>
        <v>19</v>
      </c>
      <c r="M2803" s="39">
        <f t="shared" si="438"/>
        <v>6</v>
      </c>
      <c r="N2803" s="39" t="str">
        <f t="shared" si="443"/>
        <v>Хлеб пшеничный 50</v>
      </c>
    </row>
    <row r="2804" spans="1:14" s="1" customFormat="1" ht="11.5" hidden="1" customHeight="1" x14ac:dyDescent="0.35">
      <c r="A2804" s="17"/>
      <c r="B2804" s="18"/>
      <c r="C2804" s="18"/>
      <c r="D2804" s="19"/>
      <c r="E2804" s="17"/>
      <c r="F2804" s="20"/>
      <c r="G2804" s="149"/>
      <c r="H2804" s="451"/>
      <c r="J2804" s="23" t="e">
        <f>H2804*J2818/H2818</f>
        <v>#DIV/0!</v>
      </c>
      <c r="L2804" s="41">
        <f t="shared" si="442"/>
        <v>19</v>
      </c>
      <c r="M2804" s="39">
        <f t="shared" si="438"/>
        <v>6</v>
      </c>
      <c r="N2804" s="39">
        <f t="shared" si="443"/>
        <v>0</v>
      </c>
    </row>
    <row r="2805" spans="1:14" s="1" customFormat="1" ht="11.5" hidden="1" customHeight="1" x14ac:dyDescent="0.35">
      <c r="A2805" s="17"/>
      <c r="B2805" s="18"/>
      <c r="C2805" s="18"/>
      <c r="D2805" s="18"/>
      <c r="E2805" s="17"/>
      <c r="F2805" s="20"/>
      <c r="G2805" s="149"/>
      <c r="H2805" s="451"/>
      <c r="J2805" s="23" t="e">
        <f>H2805*J2818/H2818</f>
        <v>#DIV/0!</v>
      </c>
      <c r="L2805" s="41">
        <f t="shared" si="442"/>
        <v>19</v>
      </c>
      <c r="M2805" s="39">
        <f t="shared" si="438"/>
        <v>6</v>
      </c>
      <c r="N2805" s="39">
        <f t="shared" si="443"/>
        <v>0</v>
      </c>
    </row>
    <row r="2806" spans="1:14" s="1" customFormat="1" ht="11.5" hidden="1" customHeight="1" x14ac:dyDescent="0.35">
      <c r="A2806" s="17"/>
      <c r="B2806" s="18"/>
      <c r="C2806" s="18"/>
      <c r="D2806" s="18"/>
      <c r="E2806" s="17"/>
      <c r="F2806" s="20"/>
      <c r="G2806" s="150"/>
      <c r="H2806" s="451"/>
      <c r="J2806" s="23" t="e">
        <f>H2806*J2818/H2818</f>
        <v>#DIV/0!</v>
      </c>
      <c r="L2806" s="41">
        <f t="shared" si="442"/>
        <v>19</v>
      </c>
      <c r="M2806" s="39">
        <f t="shared" si="438"/>
        <v>6</v>
      </c>
      <c r="N2806" s="39">
        <f t="shared" si="443"/>
        <v>0</v>
      </c>
    </row>
    <row r="2807" spans="1:14" s="1" customFormat="1" ht="11.5" hidden="1" customHeight="1" x14ac:dyDescent="0.35">
      <c r="A2807" s="19"/>
      <c r="B2807" s="18"/>
      <c r="C2807" s="18"/>
      <c r="D2807" s="18"/>
      <c r="E2807" s="17"/>
      <c r="F2807" s="20"/>
      <c r="G2807" s="149"/>
      <c r="H2807" s="451"/>
      <c r="J2807" s="23" t="e">
        <f>H2807*J2818/H2818</f>
        <v>#DIV/0!</v>
      </c>
      <c r="L2807" s="41">
        <f t="shared" si="442"/>
        <v>19</v>
      </c>
      <c r="M2807" s="39">
        <f t="shared" si="438"/>
        <v>6</v>
      </c>
      <c r="N2807" s="39">
        <f t="shared" si="443"/>
        <v>0</v>
      </c>
    </row>
    <row r="2808" spans="1:14" s="1" customFormat="1" ht="11.5" hidden="1" customHeight="1" x14ac:dyDescent="0.35">
      <c r="A2808" s="19"/>
      <c r="B2808" s="25"/>
      <c r="C2808" s="25"/>
      <c r="D2808" s="25"/>
      <c r="E2808" s="26"/>
      <c r="F2808" s="112"/>
      <c r="G2808" s="112"/>
      <c r="H2808" s="451"/>
      <c r="J2808" s="23" t="e">
        <f>H2808*J2818/H2818</f>
        <v>#DIV/0!</v>
      </c>
      <c r="L2808" s="41">
        <f t="shared" si="442"/>
        <v>19</v>
      </c>
      <c r="M2808" s="39">
        <f t="shared" si="438"/>
        <v>6</v>
      </c>
      <c r="N2808" s="39">
        <f t="shared" si="443"/>
        <v>0</v>
      </c>
    </row>
    <row r="2809" spans="1:14" s="1" customFormat="1" ht="11.5" hidden="1" customHeight="1" x14ac:dyDescent="0.35">
      <c r="A2809" s="17"/>
      <c r="B2809" s="18"/>
      <c r="C2809" s="18"/>
      <c r="D2809" s="18"/>
      <c r="E2809" s="17"/>
      <c r="F2809" s="20"/>
      <c r="G2809" s="21"/>
      <c r="H2809" s="451"/>
      <c r="J2809" s="23" t="e">
        <f>H2809*J2818/H2818</f>
        <v>#DIV/0!</v>
      </c>
      <c r="L2809" s="41">
        <f t="shared" si="442"/>
        <v>19</v>
      </c>
      <c r="M2809" s="39">
        <f t="shared" si="438"/>
        <v>6</v>
      </c>
      <c r="N2809" s="39">
        <f t="shared" si="443"/>
        <v>0</v>
      </c>
    </row>
    <row r="2810" spans="1:14" s="1" customFormat="1" ht="11.5" hidden="1" customHeight="1" x14ac:dyDescent="0.35">
      <c r="A2810" s="17"/>
      <c r="B2810" s="18"/>
      <c r="C2810" s="18"/>
      <c r="D2810" s="18"/>
      <c r="E2810" s="17"/>
      <c r="F2810" s="20"/>
      <c r="G2810" s="24"/>
      <c r="H2810" s="451"/>
      <c r="J2810" s="23" t="e">
        <f>H2810*J2818/H2818</f>
        <v>#DIV/0!</v>
      </c>
      <c r="L2810" s="41">
        <f t="shared" si="442"/>
        <v>19</v>
      </c>
      <c r="M2810" s="39">
        <f t="shared" si="438"/>
        <v>6</v>
      </c>
      <c r="N2810" s="39">
        <f t="shared" si="443"/>
        <v>0</v>
      </c>
    </row>
    <row r="2811" spans="1:14" s="1" customFormat="1" ht="11.5" hidden="1" customHeight="1" x14ac:dyDescent="0.35">
      <c r="A2811" s="17"/>
      <c r="B2811" s="18"/>
      <c r="C2811" s="18"/>
      <c r="D2811" s="18"/>
      <c r="E2811" s="17"/>
      <c r="F2811" s="20"/>
      <c r="G2811" s="24"/>
      <c r="H2811" s="451"/>
      <c r="J2811" s="23" t="e">
        <f>H2811*J2818/H2818</f>
        <v>#DIV/0!</v>
      </c>
      <c r="L2811" s="41">
        <f t="shared" si="442"/>
        <v>19</v>
      </c>
      <c r="M2811" s="39">
        <f t="shared" si="438"/>
        <v>6</v>
      </c>
      <c r="N2811" s="39">
        <f t="shared" si="443"/>
        <v>0</v>
      </c>
    </row>
    <row r="2812" spans="1:14" s="1" customFormat="1" ht="11.5" hidden="1" customHeight="1" x14ac:dyDescent="0.35">
      <c r="A2812" s="19"/>
      <c r="B2812" s="18"/>
      <c r="C2812" s="18"/>
      <c r="D2812" s="18"/>
      <c r="E2812" s="17"/>
      <c r="F2812" s="20"/>
      <c r="G2812" s="21"/>
      <c r="H2812" s="451"/>
      <c r="J2812" s="23" t="e">
        <f>H2812*J2818/H2818</f>
        <v>#DIV/0!</v>
      </c>
      <c r="L2812" s="41">
        <f t="shared" si="442"/>
        <v>19</v>
      </c>
      <c r="M2812" s="39">
        <f t="shared" si="438"/>
        <v>6</v>
      </c>
      <c r="N2812" s="39">
        <f t="shared" si="443"/>
        <v>0</v>
      </c>
    </row>
    <row r="2813" spans="1:14" s="1" customFormat="1" ht="11.5" hidden="1" customHeight="1" x14ac:dyDescent="0.25">
      <c r="A2813" s="17"/>
      <c r="B2813" s="18"/>
      <c r="C2813" s="18"/>
      <c r="D2813" s="18"/>
      <c r="E2813" s="17"/>
      <c r="F2813" s="28"/>
      <c r="G2813" s="21"/>
      <c r="H2813" s="451"/>
      <c r="J2813" s="23" t="e">
        <f>H2813*J2818/H2818</f>
        <v>#DIV/0!</v>
      </c>
      <c r="L2813" s="41">
        <f t="shared" si="442"/>
        <v>19</v>
      </c>
      <c r="M2813" s="39">
        <f t="shared" si="438"/>
        <v>6</v>
      </c>
      <c r="N2813" s="39">
        <f t="shared" si="443"/>
        <v>0</v>
      </c>
    </row>
    <row r="2814" spans="1:14" s="1" customFormat="1" ht="11.5" hidden="1" customHeight="1" x14ac:dyDescent="0.35">
      <c r="A2814" s="19"/>
      <c r="B2814" s="18"/>
      <c r="C2814" s="18"/>
      <c r="D2814" s="18"/>
      <c r="E2814" s="17"/>
      <c r="F2814" s="20"/>
      <c r="G2814" s="21"/>
      <c r="H2814" s="451"/>
      <c r="J2814" s="23" t="e">
        <f>H2814*J2818/H2818</f>
        <v>#DIV/0!</v>
      </c>
      <c r="L2814" s="41">
        <f t="shared" si="442"/>
        <v>19</v>
      </c>
      <c r="M2814" s="39">
        <f t="shared" si="438"/>
        <v>6</v>
      </c>
      <c r="N2814" s="39">
        <f t="shared" si="443"/>
        <v>0</v>
      </c>
    </row>
    <row r="2815" spans="1:14" s="1" customFormat="1" ht="11.5" hidden="1" customHeight="1" x14ac:dyDescent="0.25">
      <c r="A2815" s="17"/>
      <c r="B2815" s="18"/>
      <c r="C2815" s="18"/>
      <c r="D2815" s="18"/>
      <c r="E2815" s="17"/>
      <c r="F2815" s="28"/>
      <c r="G2815" s="21"/>
      <c r="H2815" s="451"/>
      <c r="J2815" s="23" t="e">
        <f>H2815*J2818/H2818</f>
        <v>#DIV/0!</v>
      </c>
      <c r="L2815" s="41">
        <f t="shared" si="442"/>
        <v>19</v>
      </c>
      <c r="M2815" s="39">
        <f t="shared" si="438"/>
        <v>6</v>
      </c>
      <c r="N2815" s="39">
        <f t="shared" si="443"/>
        <v>0</v>
      </c>
    </row>
    <row r="2816" spans="1:14" s="1" customFormat="1" ht="11.5" hidden="1" customHeight="1" x14ac:dyDescent="0.35">
      <c r="A2816" s="19"/>
      <c r="B2816" s="18"/>
      <c r="C2816" s="18"/>
      <c r="D2816" s="18"/>
      <c r="E2816" s="17"/>
      <c r="F2816" s="20"/>
      <c r="G2816" s="21"/>
      <c r="H2816" s="451"/>
      <c r="J2816" s="23" t="e">
        <f>H2816*J2818/H2818</f>
        <v>#DIV/0!</v>
      </c>
      <c r="L2816" s="41">
        <f t="shared" si="442"/>
        <v>19</v>
      </c>
      <c r="M2816" s="39">
        <f t="shared" si="438"/>
        <v>6</v>
      </c>
      <c r="N2816" s="39">
        <f t="shared" si="443"/>
        <v>0</v>
      </c>
    </row>
    <row r="2817" spans="1:14" s="1" customFormat="1" ht="11.5" hidden="1" customHeight="1" x14ac:dyDescent="0.35">
      <c r="A2817" s="19"/>
      <c r="B2817" s="18"/>
      <c r="C2817" s="18"/>
      <c r="D2817" s="18"/>
      <c r="E2817" s="17"/>
      <c r="F2817" s="20"/>
      <c r="G2817" s="21"/>
      <c r="H2817" s="451"/>
      <c r="J2817" s="23" t="e">
        <f>H2817*J2818/H2818</f>
        <v>#DIV/0!</v>
      </c>
      <c r="L2817" s="41">
        <f t="shared" si="442"/>
        <v>19</v>
      </c>
      <c r="M2817" s="39">
        <f t="shared" si="438"/>
        <v>6</v>
      </c>
      <c r="N2817" s="39">
        <f t="shared" si="443"/>
        <v>0</v>
      </c>
    </row>
    <row r="2818" spans="1:14" s="1" customFormat="1" ht="11.5" hidden="1" customHeight="1" x14ac:dyDescent="0.35">
      <c r="A2818" s="19"/>
      <c r="B2818" s="25">
        <f>SUBTOTAL(9,B2800:B2817)</f>
        <v>0</v>
      </c>
      <c r="C2818" s="25">
        <f t="shared" ref="C2818" si="444">SUBTOTAL(9,C2800:C2817)</f>
        <v>0</v>
      </c>
      <c r="D2818" s="25">
        <f t="shared" ref="D2818" si="445">SUBTOTAL(9,D2800:D2817)</f>
        <v>0</v>
      </c>
      <c r="E2818" s="26">
        <f t="shared" ref="E2818" si="446">SUBTOTAL(9,E2800:E2817)</f>
        <v>0</v>
      </c>
      <c r="F2818" s="29" t="s">
        <v>18</v>
      </c>
      <c r="G2818" s="112"/>
      <c r="H2818" s="454"/>
      <c r="J2818" s="32">
        <f>D2797</f>
        <v>64.739999999999995</v>
      </c>
      <c r="L2818" s="41">
        <f t="shared" si="442"/>
        <v>19</v>
      </c>
      <c r="M2818" s="39">
        <f t="shared" si="438"/>
        <v>6</v>
      </c>
      <c r="N2818" s="39">
        <v>1</v>
      </c>
    </row>
    <row r="2819" spans="1:14" s="1" customFormat="1" ht="11.5" hidden="1" customHeight="1" x14ac:dyDescent="0.35">
      <c r="A2819" s="33"/>
      <c r="B2819" s="34"/>
      <c r="C2819" s="34"/>
      <c r="D2819" s="34"/>
      <c r="E2819" s="35"/>
      <c r="F2819" s="36"/>
      <c r="G2819" s="37"/>
      <c r="H2819" s="38"/>
      <c r="J2819" s="38"/>
      <c r="L2819" s="41">
        <f t="shared" si="442"/>
        <v>19</v>
      </c>
      <c r="M2819" s="39">
        <f t="shared" si="438"/>
        <v>6</v>
      </c>
      <c r="N2819" s="39">
        <v>1</v>
      </c>
    </row>
    <row r="2820" spans="1:14" s="1" customFormat="1" ht="21" hidden="1" x14ac:dyDescent="0.35">
      <c r="A2820" s="14"/>
      <c r="B2820" s="14"/>
      <c r="C2820" s="14"/>
      <c r="D2820" s="427">
        <f>х!H$22</f>
        <v>64.739999999999995</v>
      </c>
      <c r="E2820" s="428"/>
      <c r="F2820" s="429" t="str">
        <f>х!I$22</f>
        <v>Абонемент платного питания №20 (ГПД Полдник 1-4)</v>
      </c>
      <c r="G2820" s="430"/>
      <c r="H2820" s="430"/>
      <c r="I2820" s="13"/>
      <c r="J2820" s="13"/>
      <c r="K2820" s="13"/>
      <c r="L2820" s="40">
        <f>L2797+1</f>
        <v>20</v>
      </c>
      <c r="M2820" s="39">
        <f t="shared" si="438"/>
        <v>6</v>
      </c>
      <c r="N2820" s="39">
        <v>1</v>
      </c>
    </row>
    <row r="2821" spans="1:14" s="1" customFormat="1" ht="11.5" hidden="1" customHeight="1" x14ac:dyDescent="0.35">
      <c r="A2821" s="431" t="s">
        <v>3</v>
      </c>
      <c r="B2821" s="432" t="s">
        <v>4</v>
      </c>
      <c r="C2821" s="432"/>
      <c r="D2821" s="432"/>
      <c r="E2821" s="433" t="s">
        <v>5</v>
      </c>
      <c r="F2821" s="434" t="s">
        <v>6</v>
      </c>
      <c r="G2821" s="435" t="s">
        <v>7</v>
      </c>
      <c r="H2821" s="436" t="s">
        <v>8</v>
      </c>
      <c r="L2821" s="41">
        <f>L2820</f>
        <v>20</v>
      </c>
      <c r="M2821" s="39">
        <f t="shared" si="438"/>
        <v>6</v>
      </c>
      <c r="N2821" s="39">
        <v>1</v>
      </c>
    </row>
    <row r="2822" spans="1:14" s="1" customFormat="1" ht="11.5" hidden="1" customHeight="1" x14ac:dyDescent="0.35">
      <c r="A2822" s="431"/>
      <c r="B2822" s="15" t="s">
        <v>9</v>
      </c>
      <c r="C2822" s="16" t="s">
        <v>10</v>
      </c>
      <c r="D2822" s="16" t="s">
        <v>11</v>
      </c>
      <c r="E2822" s="433"/>
      <c r="F2822" s="434"/>
      <c r="G2822" s="435"/>
      <c r="H2822" s="436"/>
      <c r="L2822" s="41">
        <f t="shared" ref="L2822:L2841" si="447">L2821</f>
        <v>20</v>
      </c>
      <c r="M2822" s="39">
        <f t="shared" si="438"/>
        <v>6</v>
      </c>
      <c r="N2822" s="39">
        <v>1</v>
      </c>
    </row>
    <row r="2823" spans="1:14" s="1" customFormat="1" ht="11.5" hidden="1" customHeight="1" x14ac:dyDescent="0.35">
      <c r="A2823" s="50">
        <v>7</v>
      </c>
      <c r="B2823" s="51">
        <v>5.09</v>
      </c>
      <c r="C2823" s="51">
        <v>7.38</v>
      </c>
      <c r="D2823" s="51">
        <v>16.95</v>
      </c>
      <c r="E2823" s="50">
        <v>157</v>
      </c>
      <c r="F2823" s="52" t="s">
        <v>190</v>
      </c>
      <c r="G2823" s="154">
        <v>50</v>
      </c>
      <c r="H2823" s="453">
        <f>D2820</f>
        <v>64.739999999999995</v>
      </c>
      <c r="J2823" s="23" t="e">
        <f>H2823*J2841/H2841</f>
        <v>#DIV/0!</v>
      </c>
      <c r="L2823" s="41">
        <f t="shared" si="447"/>
        <v>20</v>
      </c>
      <c r="M2823" s="39">
        <f t="shared" si="438"/>
        <v>6</v>
      </c>
      <c r="N2823" s="39" t="str">
        <f>F2823</f>
        <v>Бутерброд горячий с сыром 50 (хлеб)</v>
      </c>
    </row>
    <row r="2824" spans="1:14" s="1" customFormat="1" ht="11.5" hidden="1" customHeight="1" x14ac:dyDescent="0.35">
      <c r="A2824" s="50">
        <v>257</v>
      </c>
      <c r="B2824" s="51">
        <v>5.86</v>
      </c>
      <c r="C2824" s="51">
        <v>12.7</v>
      </c>
      <c r="D2824" s="51">
        <v>24.63</v>
      </c>
      <c r="E2824" s="50">
        <v>251</v>
      </c>
      <c r="F2824" s="52" t="s">
        <v>191</v>
      </c>
      <c r="G2824" s="153" t="s">
        <v>182</v>
      </c>
      <c r="H2824" s="451"/>
      <c r="J2824" s="23" t="e">
        <f>H2824*J2841/H2841</f>
        <v>#DIV/0!</v>
      </c>
      <c r="L2824" s="41">
        <f t="shared" si="447"/>
        <v>20</v>
      </c>
      <c r="M2824" s="39">
        <f t="shared" si="438"/>
        <v>6</v>
      </c>
      <c r="N2824" s="39" t="str">
        <f t="shared" ref="N2824:N2840" si="448">F2824</f>
        <v>Каша молочная геркулесовая  с маслом сливочным 150/10</v>
      </c>
    </row>
    <row r="2825" spans="1:14" s="1" customFormat="1" ht="11.5" hidden="1" customHeight="1" x14ac:dyDescent="0.35">
      <c r="A2825" s="50">
        <v>628</v>
      </c>
      <c r="B2825" s="51">
        <v>0.1</v>
      </c>
      <c r="C2825" s="51">
        <v>0.03</v>
      </c>
      <c r="D2825" s="51">
        <v>15.28</v>
      </c>
      <c r="E2825" s="50">
        <v>62</v>
      </c>
      <c r="F2825" s="52" t="s">
        <v>118</v>
      </c>
      <c r="G2825" s="153" t="s">
        <v>116</v>
      </c>
      <c r="H2825" s="451"/>
      <c r="J2825" s="23" t="e">
        <f>H2825*J2841/H2841</f>
        <v>#DIV/0!</v>
      </c>
      <c r="L2825" s="41">
        <f t="shared" si="447"/>
        <v>20</v>
      </c>
      <c r="M2825" s="39">
        <f t="shared" si="438"/>
        <v>6</v>
      </c>
      <c r="N2825" s="39" t="str">
        <f t="shared" si="448"/>
        <v>Чай с сахаром</v>
      </c>
    </row>
    <row r="2826" spans="1:14" s="1" customFormat="1" ht="11.5" hidden="1" customHeight="1" x14ac:dyDescent="0.35">
      <c r="A2826" s="54" t="s">
        <v>16</v>
      </c>
      <c r="B2826" s="51">
        <v>3.95</v>
      </c>
      <c r="C2826" s="51">
        <v>0.5</v>
      </c>
      <c r="D2826" s="51">
        <v>24.15</v>
      </c>
      <c r="E2826" s="50">
        <v>118</v>
      </c>
      <c r="F2826" s="52" t="s">
        <v>134</v>
      </c>
      <c r="G2826" s="154">
        <v>50</v>
      </c>
      <c r="H2826" s="451"/>
      <c r="J2826" s="23" t="e">
        <f>H2826*J2841/H2841</f>
        <v>#DIV/0!</v>
      </c>
      <c r="L2826" s="41">
        <f t="shared" si="447"/>
        <v>20</v>
      </c>
      <c r="M2826" s="39">
        <f t="shared" si="438"/>
        <v>6</v>
      </c>
      <c r="N2826" s="39" t="str">
        <f t="shared" si="448"/>
        <v>Хлеб пшеничный</v>
      </c>
    </row>
    <row r="2827" spans="1:14" s="1" customFormat="1" ht="11.5" hidden="1" customHeight="1" x14ac:dyDescent="0.35">
      <c r="A2827" s="17"/>
      <c r="B2827" s="18"/>
      <c r="C2827" s="18"/>
      <c r="D2827" s="19"/>
      <c r="E2827" s="17"/>
      <c r="F2827" s="20"/>
      <c r="G2827" s="149"/>
      <c r="H2827" s="451"/>
      <c r="J2827" s="23" t="e">
        <f>H2827*J2841/H2841</f>
        <v>#DIV/0!</v>
      </c>
      <c r="L2827" s="41">
        <f t="shared" si="447"/>
        <v>20</v>
      </c>
      <c r="M2827" s="39">
        <f t="shared" si="438"/>
        <v>6</v>
      </c>
      <c r="N2827" s="39">
        <f t="shared" si="448"/>
        <v>0</v>
      </c>
    </row>
    <row r="2828" spans="1:14" s="1" customFormat="1" ht="11.5" hidden="1" customHeight="1" x14ac:dyDescent="0.35">
      <c r="A2828" s="17"/>
      <c r="B2828" s="18"/>
      <c r="C2828" s="18"/>
      <c r="D2828" s="18"/>
      <c r="E2828" s="17"/>
      <c r="F2828" s="20"/>
      <c r="G2828" s="149"/>
      <c r="H2828" s="451"/>
      <c r="J2828" s="23" t="e">
        <f>H2828*J2841/H2841</f>
        <v>#DIV/0!</v>
      </c>
      <c r="L2828" s="41">
        <f t="shared" si="447"/>
        <v>20</v>
      </c>
      <c r="M2828" s="39">
        <f t="shared" si="438"/>
        <v>6</v>
      </c>
      <c r="N2828" s="39">
        <f t="shared" si="448"/>
        <v>0</v>
      </c>
    </row>
    <row r="2829" spans="1:14" s="1" customFormat="1" ht="11.5" hidden="1" customHeight="1" x14ac:dyDescent="0.35">
      <c r="A2829" s="17"/>
      <c r="B2829" s="18"/>
      <c r="C2829" s="18"/>
      <c r="D2829" s="18"/>
      <c r="E2829" s="17"/>
      <c r="F2829" s="20"/>
      <c r="G2829" s="24"/>
      <c r="H2829" s="451"/>
      <c r="J2829" s="23" t="e">
        <f>H2829*J2841/H2841</f>
        <v>#DIV/0!</v>
      </c>
      <c r="L2829" s="41">
        <f t="shared" si="447"/>
        <v>20</v>
      </c>
      <c r="M2829" s="39">
        <f t="shared" si="438"/>
        <v>6</v>
      </c>
      <c r="N2829" s="39">
        <f t="shared" si="448"/>
        <v>0</v>
      </c>
    </row>
    <row r="2830" spans="1:14" s="1" customFormat="1" ht="11.5" hidden="1" customHeight="1" x14ac:dyDescent="0.35">
      <c r="A2830" s="19"/>
      <c r="B2830" s="18"/>
      <c r="C2830" s="18"/>
      <c r="D2830" s="18"/>
      <c r="E2830" s="17"/>
      <c r="F2830" s="20"/>
      <c r="G2830" s="21"/>
      <c r="H2830" s="451"/>
      <c r="J2830" s="23" t="e">
        <f>H2830*J2841/H2841</f>
        <v>#DIV/0!</v>
      </c>
      <c r="L2830" s="41">
        <f t="shared" si="447"/>
        <v>20</v>
      </c>
      <c r="M2830" s="39">
        <f t="shared" si="438"/>
        <v>6</v>
      </c>
      <c r="N2830" s="39">
        <f t="shared" si="448"/>
        <v>0</v>
      </c>
    </row>
    <row r="2831" spans="1:14" s="1" customFormat="1" ht="11.5" hidden="1" customHeight="1" x14ac:dyDescent="0.35">
      <c r="A2831" s="19"/>
      <c r="B2831" s="25"/>
      <c r="C2831" s="25"/>
      <c r="D2831" s="25"/>
      <c r="E2831" s="26"/>
      <c r="F2831" s="112"/>
      <c r="G2831" s="112"/>
      <c r="H2831" s="451"/>
      <c r="J2831" s="23" t="e">
        <f>H2831*J2841/H2841</f>
        <v>#DIV/0!</v>
      </c>
      <c r="L2831" s="41">
        <f t="shared" si="447"/>
        <v>20</v>
      </c>
      <c r="M2831" s="39">
        <f t="shared" si="438"/>
        <v>6</v>
      </c>
      <c r="N2831" s="39">
        <f t="shared" si="448"/>
        <v>0</v>
      </c>
    </row>
    <row r="2832" spans="1:14" s="1" customFormat="1" ht="11.5" hidden="1" customHeight="1" x14ac:dyDescent="0.35">
      <c r="A2832" s="17"/>
      <c r="B2832" s="18"/>
      <c r="C2832" s="18"/>
      <c r="D2832" s="18"/>
      <c r="E2832" s="17"/>
      <c r="F2832" s="20"/>
      <c r="G2832" s="21"/>
      <c r="H2832" s="451"/>
      <c r="J2832" s="23" t="e">
        <f>H2832*J2841/H2841</f>
        <v>#DIV/0!</v>
      </c>
      <c r="L2832" s="41">
        <f t="shared" si="447"/>
        <v>20</v>
      </c>
      <c r="M2832" s="39">
        <f t="shared" ref="M2832:M2856" si="449">M2831</f>
        <v>6</v>
      </c>
      <c r="N2832" s="39">
        <f t="shared" si="448"/>
        <v>0</v>
      </c>
    </row>
    <row r="2833" spans="1:14" s="1" customFormat="1" ht="11.5" hidden="1" customHeight="1" x14ac:dyDescent="0.35">
      <c r="A2833" s="17"/>
      <c r="B2833" s="18"/>
      <c r="C2833" s="18"/>
      <c r="D2833" s="18"/>
      <c r="E2833" s="17"/>
      <c r="F2833" s="20"/>
      <c r="G2833" s="24"/>
      <c r="H2833" s="451"/>
      <c r="J2833" s="23" t="e">
        <f>H2833*J2841/H2841</f>
        <v>#DIV/0!</v>
      </c>
      <c r="L2833" s="41">
        <f t="shared" si="447"/>
        <v>20</v>
      </c>
      <c r="M2833" s="39">
        <f t="shared" si="449"/>
        <v>6</v>
      </c>
      <c r="N2833" s="39">
        <f t="shared" si="448"/>
        <v>0</v>
      </c>
    </row>
    <row r="2834" spans="1:14" s="1" customFormat="1" ht="11.5" hidden="1" customHeight="1" x14ac:dyDescent="0.35">
      <c r="A2834" s="17"/>
      <c r="B2834" s="18"/>
      <c r="C2834" s="18"/>
      <c r="D2834" s="18"/>
      <c r="E2834" s="17"/>
      <c r="F2834" s="20"/>
      <c r="G2834" s="24"/>
      <c r="H2834" s="451"/>
      <c r="J2834" s="23" t="e">
        <f>H2834*J2841/H2841</f>
        <v>#DIV/0!</v>
      </c>
      <c r="L2834" s="41">
        <f t="shared" si="447"/>
        <v>20</v>
      </c>
      <c r="M2834" s="39">
        <f t="shared" si="449"/>
        <v>6</v>
      </c>
      <c r="N2834" s="39">
        <f t="shared" si="448"/>
        <v>0</v>
      </c>
    </row>
    <row r="2835" spans="1:14" s="1" customFormat="1" ht="11.5" hidden="1" customHeight="1" x14ac:dyDescent="0.35">
      <c r="A2835" s="19"/>
      <c r="B2835" s="18"/>
      <c r="C2835" s="18"/>
      <c r="D2835" s="18"/>
      <c r="E2835" s="17"/>
      <c r="F2835" s="20"/>
      <c r="G2835" s="21"/>
      <c r="H2835" s="451"/>
      <c r="J2835" s="23" t="e">
        <f>H2835*J2841/H2841</f>
        <v>#DIV/0!</v>
      </c>
      <c r="L2835" s="41">
        <f t="shared" si="447"/>
        <v>20</v>
      </c>
      <c r="M2835" s="39">
        <f t="shared" si="449"/>
        <v>6</v>
      </c>
      <c r="N2835" s="39">
        <f t="shared" si="448"/>
        <v>0</v>
      </c>
    </row>
    <row r="2836" spans="1:14" s="1" customFormat="1" ht="11.5" hidden="1" customHeight="1" x14ac:dyDescent="0.25">
      <c r="A2836" s="17"/>
      <c r="B2836" s="18"/>
      <c r="C2836" s="18"/>
      <c r="D2836" s="18"/>
      <c r="E2836" s="17"/>
      <c r="F2836" s="28"/>
      <c r="G2836" s="21"/>
      <c r="H2836" s="451"/>
      <c r="J2836" s="23" t="e">
        <f>H2836*J2841/H2841</f>
        <v>#DIV/0!</v>
      </c>
      <c r="L2836" s="41">
        <f t="shared" si="447"/>
        <v>20</v>
      </c>
      <c r="M2836" s="39">
        <f t="shared" si="449"/>
        <v>6</v>
      </c>
      <c r="N2836" s="39">
        <f t="shared" si="448"/>
        <v>0</v>
      </c>
    </row>
    <row r="2837" spans="1:14" s="1" customFormat="1" ht="11.5" hidden="1" customHeight="1" x14ac:dyDescent="0.35">
      <c r="A2837" s="19"/>
      <c r="B2837" s="18"/>
      <c r="C2837" s="18"/>
      <c r="D2837" s="18"/>
      <c r="E2837" s="17"/>
      <c r="F2837" s="20"/>
      <c r="G2837" s="21"/>
      <c r="H2837" s="451"/>
      <c r="J2837" s="23" t="e">
        <f>H2837*J2841/H2841</f>
        <v>#DIV/0!</v>
      </c>
      <c r="L2837" s="41">
        <f t="shared" si="447"/>
        <v>20</v>
      </c>
      <c r="M2837" s="39">
        <f t="shared" si="449"/>
        <v>6</v>
      </c>
      <c r="N2837" s="39">
        <f t="shared" si="448"/>
        <v>0</v>
      </c>
    </row>
    <row r="2838" spans="1:14" s="1" customFormat="1" ht="11.5" hidden="1" customHeight="1" x14ac:dyDescent="0.25">
      <c r="A2838" s="17"/>
      <c r="B2838" s="18"/>
      <c r="C2838" s="18"/>
      <c r="D2838" s="18"/>
      <c r="E2838" s="17"/>
      <c r="F2838" s="28"/>
      <c r="G2838" s="21"/>
      <c r="H2838" s="451"/>
      <c r="J2838" s="23" t="e">
        <f>H2838*J2841/H2841</f>
        <v>#DIV/0!</v>
      </c>
      <c r="L2838" s="41">
        <f t="shared" si="447"/>
        <v>20</v>
      </c>
      <c r="M2838" s="39">
        <f t="shared" si="449"/>
        <v>6</v>
      </c>
      <c r="N2838" s="39">
        <f t="shared" si="448"/>
        <v>0</v>
      </c>
    </row>
    <row r="2839" spans="1:14" s="1" customFormat="1" ht="11.5" hidden="1" customHeight="1" x14ac:dyDescent="0.35">
      <c r="A2839" s="19"/>
      <c r="B2839" s="18"/>
      <c r="C2839" s="18"/>
      <c r="D2839" s="18"/>
      <c r="E2839" s="17"/>
      <c r="F2839" s="20"/>
      <c r="G2839" s="21"/>
      <c r="H2839" s="451"/>
      <c r="J2839" s="23" t="e">
        <f>H2839*J2841/H2841</f>
        <v>#DIV/0!</v>
      </c>
      <c r="L2839" s="41">
        <f t="shared" si="447"/>
        <v>20</v>
      </c>
      <c r="M2839" s="39">
        <f t="shared" si="449"/>
        <v>6</v>
      </c>
      <c r="N2839" s="39">
        <f t="shared" si="448"/>
        <v>0</v>
      </c>
    </row>
    <row r="2840" spans="1:14" s="1" customFormat="1" ht="11.5" hidden="1" customHeight="1" x14ac:dyDescent="0.35">
      <c r="A2840" s="19"/>
      <c r="B2840" s="18"/>
      <c r="C2840" s="18"/>
      <c r="D2840" s="18"/>
      <c r="E2840" s="17"/>
      <c r="F2840" s="20"/>
      <c r="G2840" s="21"/>
      <c r="H2840" s="451"/>
      <c r="J2840" s="23" t="e">
        <f>H2840*J2841/H2841</f>
        <v>#DIV/0!</v>
      </c>
      <c r="L2840" s="41">
        <f t="shared" si="447"/>
        <v>20</v>
      </c>
      <c r="M2840" s="39">
        <f t="shared" si="449"/>
        <v>6</v>
      </c>
      <c r="N2840" s="39">
        <f t="shared" si="448"/>
        <v>0</v>
      </c>
    </row>
    <row r="2841" spans="1:14" s="1" customFormat="1" ht="11.5" hidden="1" customHeight="1" x14ac:dyDescent="0.35">
      <c r="A2841" s="19"/>
      <c r="B2841" s="25">
        <f>SUBTOTAL(9,B2823:B2840)</f>
        <v>0</v>
      </c>
      <c r="C2841" s="25">
        <f t="shared" ref="C2841" si="450">SUBTOTAL(9,C2823:C2840)</f>
        <v>0</v>
      </c>
      <c r="D2841" s="25">
        <f t="shared" ref="D2841" si="451">SUBTOTAL(9,D2823:D2840)</f>
        <v>0</v>
      </c>
      <c r="E2841" s="26">
        <f t="shared" ref="E2841" si="452">SUBTOTAL(9,E2823:E2840)</f>
        <v>0</v>
      </c>
      <c r="F2841" s="29" t="s">
        <v>18</v>
      </c>
      <c r="G2841" s="112"/>
      <c r="H2841" s="454"/>
      <c r="J2841" s="32">
        <f>D2820</f>
        <v>64.739999999999995</v>
      </c>
      <c r="L2841" s="41">
        <f t="shared" si="447"/>
        <v>20</v>
      </c>
      <c r="M2841" s="39">
        <f t="shared" si="449"/>
        <v>6</v>
      </c>
      <c r="N2841" s="39">
        <v>1</v>
      </c>
    </row>
    <row r="2842" spans="1:14" ht="3" hidden="1" customHeight="1" x14ac:dyDescent="0.35">
      <c r="L2842" s="290">
        <v>0</v>
      </c>
      <c r="M2842" s="287">
        <f t="shared" si="449"/>
        <v>6</v>
      </c>
      <c r="N2842" s="287">
        <v>1</v>
      </c>
    </row>
    <row r="2843" spans="1:14" ht="11.5" hidden="1" customHeight="1" x14ac:dyDescent="0.35">
      <c r="L2843" s="290">
        <v>0</v>
      </c>
      <c r="M2843" s="287">
        <f t="shared" si="449"/>
        <v>6</v>
      </c>
      <c r="N2843" s="287">
        <v>1</v>
      </c>
    </row>
    <row r="2844" spans="1:14" ht="11.5" hidden="1" customHeight="1" x14ac:dyDescent="0.35">
      <c r="A2844" s="309" t="s">
        <v>23</v>
      </c>
      <c r="B2844" s="310"/>
      <c r="C2844" s="310"/>
      <c r="D2844" s="311"/>
      <c r="E2844" s="311"/>
      <c r="F2844" s="312"/>
      <c r="G2844" s="313"/>
      <c r="H2844" s="314"/>
      <c r="L2844" s="290">
        <v>0</v>
      </c>
      <c r="M2844" s="287">
        <f t="shared" si="449"/>
        <v>6</v>
      </c>
      <c r="N2844" s="287">
        <v>1</v>
      </c>
    </row>
    <row r="2845" spans="1:14" ht="11.5" hidden="1" customHeight="1" x14ac:dyDescent="0.35">
      <c r="A2845" s="309"/>
      <c r="B2845" s="310"/>
      <c r="C2845" s="310"/>
      <c r="D2845" s="311"/>
      <c r="E2845" s="311"/>
      <c r="F2845" s="315"/>
      <c r="G2845" s="313"/>
      <c r="H2845" s="314"/>
      <c r="L2845" s="290">
        <v>0</v>
      </c>
      <c r="M2845" s="287">
        <f t="shared" si="449"/>
        <v>6</v>
      </c>
      <c r="N2845" s="287">
        <v>1</v>
      </c>
    </row>
    <row r="2846" spans="1:14" ht="11.5" hidden="1" customHeight="1" x14ac:dyDescent="0.35">
      <c r="A2846" s="309"/>
      <c r="B2846" s="310"/>
      <c r="C2846" s="310"/>
      <c r="D2846" s="311"/>
      <c r="E2846" s="311"/>
      <c r="F2846" s="315"/>
      <c r="G2846" s="313"/>
      <c r="H2846" s="314"/>
      <c r="L2846" s="290">
        <v>0</v>
      </c>
      <c r="M2846" s="287">
        <f t="shared" si="449"/>
        <v>6</v>
      </c>
      <c r="N2846" s="287">
        <v>1</v>
      </c>
    </row>
    <row r="2847" spans="1:14" ht="11.5" hidden="1" customHeight="1" x14ac:dyDescent="0.35">
      <c r="A2847" s="309" t="s">
        <v>24</v>
      </c>
      <c r="B2847" s="310"/>
      <c r="C2847" s="310"/>
      <c r="D2847" s="311"/>
      <c r="E2847" s="311"/>
      <c r="F2847" s="312"/>
      <c r="G2847" s="313"/>
      <c r="H2847" s="314"/>
      <c r="L2847" s="290">
        <v>0</v>
      </c>
      <c r="M2847" s="287">
        <f t="shared" si="449"/>
        <v>6</v>
      </c>
      <c r="N2847" s="287">
        <v>1</v>
      </c>
    </row>
    <row r="2848" spans="1:14" ht="11.5" hidden="1" customHeight="1" x14ac:dyDescent="0.35">
      <c r="A2848" s="309"/>
      <c r="B2848" s="310"/>
      <c r="C2848" s="310"/>
      <c r="D2848" s="311"/>
      <c r="E2848" s="311"/>
      <c r="F2848" s="315"/>
      <c r="G2848" s="313"/>
      <c r="H2848" s="314"/>
      <c r="L2848" s="290">
        <v>0</v>
      </c>
      <c r="M2848" s="287">
        <f t="shared" si="449"/>
        <v>6</v>
      </c>
      <c r="N2848" s="287">
        <v>1</v>
      </c>
    </row>
    <row r="2849" spans="1:14" ht="11.5" hidden="1" customHeight="1" x14ac:dyDescent="0.35">
      <c r="A2849" s="309"/>
      <c r="B2849" s="310"/>
      <c r="C2849" s="310"/>
      <c r="D2849" s="311"/>
      <c r="E2849" s="311"/>
      <c r="F2849" s="315"/>
      <c r="G2849" s="313"/>
      <c r="H2849" s="314"/>
      <c r="L2849" s="290">
        <v>0</v>
      </c>
      <c r="M2849" s="287">
        <f t="shared" si="449"/>
        <v>6</v>
      </c>
      <c r="N2849" s="287">
        <v>1</v>
      </c>
    </row>
    <row r="2850" spans="1:14" ht="11.5" hidden="1" customHeight="1" x14ac:dyDescent="0.35">
      <c r="A2850" s="424" t="s">
        <v>25</v>
      </c>
      <c r="B2850" s="424"/>
      <c r="C2850" s="424"/>
      <c r="D2850" s="424"/>
      <c r="E2850" s="424"/>
      <c r="F2850" s="312"/>
      <c r="G2850" s="313"/>
      <c r="H2850" s="314"/>
      <c r="L2850" s="290">
        <v>0</v>
      </c>
      <c r="M2850" s="287">
        <f t="shared" si="449"/>
        <v>6</v>
      </c>
      <c r="N2850" s="287">
        <v>1</v>
      </c>
    </row>
    <row r="2851" spans="1:14" ht="11.5" hidden="1" customHeight="1" x14ac:dyDescent="0.35">
      <c r="A2851" s="316"/>
      <c r="B2851" s="316"/>
      <c r="C2851" s="316"/>
      <c r="D2851" s="316"/>
      <c r="E2851" s="316"/>
      <c r="F2851" s="315"/>
      <c r="G2851" s="313"/>
      <c r="H2851" s="314"/>
      <c r="L2851" s="290">
        <v>0</v>
      </c>
      <c r="M2851" s="287">
        <f t="shared" si="449"/>
        <v>6</v>
      </c>
      <c r="N2851" s="287">
        <v>1</v>
      </c>
    </row>
    <row r="2852" spans="1:14" ht="11.25" hidden="1" customHeight="1" x14ac:dyDescent="0.35">
      <c r="A2852" s="316"/>
      <c r="B2852" s="316"/>
      <c r="C2852" s="316"/>
      <c r="D2852" s="316"/>
      <c r="E2852" s="316"/>
      <c r="F2852" s="315"/>
      <c r="G2852" s="313"/>
      <c r="H2852" s="314"/>
      <c r="L2852" s="290">
        <v>0</v>
      </c>
      <c r="M2852" s="287">
        <f t="shared" si="449"/>
        <v>6</v>
      </c>
      <c r="N2852" s="287">
        <v>1</v>
      </c>
    </row>
    <row r="2853" spans="1:14" ht="11.5" hidden="1" customHeight="1" x14ac:dyDescent="0.35">
      <c r="A2853" s="425" t="s">
        <v>26</v>
      </c>
      <c r="B2853" s="425"/>
      <c r="C2853" s="425"/>
      <c r="D2853" s="425"/>
      <c r="E2853" s="425"/>
      <c r="F2853" s="425"/>
      <c r="G2853" s="425"/>
      <c r="H2853" s="425"/>
      <c r="L2853" s="290">
        <v>0</v>
      </c>
      <c r="M2853" s="287">
        <f t="shared" si="449"/>
        <v>6</v>
      </c>
      <c r="N2853" s="287">
        <v>1</v>
      </c>
    </row>
    <row r="2854" spans="1:14" ht="11.5" hidden="1" customHeight="1" x14ac:dyDescent="0.35">
      <c r="A2854" s="426"/>
      <c r="B2854" s="426"/>
      <c r="C2854" s="426"/>
      <c r="D2854" s="426"/>
      <c r="E2854" s="426"/>
      <c r="F2854" s="426"/>
      <c r="G2854" s="426"/>
      <c r="H2854" s="426"/>
      <c r="L2854" s="290">
        <v>0</v>
      </c>
      <c r="M2854" s="287">
        <f t="shared" si="449"/>
        <v>6</v>
      </c>
      <c r="N2854" s="287">
        <v>1</v>
      </c>
    </row>
    <row r="2855" spans="1:14" ht="11.5" hidden="1" customHeight="1" x14ac:dyDescent="0.35">
      <c r="A2855" s="426"/>
      <c r="B2855" s="426"/>
      <c r="C2855" s="426"/>
      <c r="D2855" s="426"/>
      <c r="E2855" s="426"/>
      <c r="F2855" s="426"/>
      <c r="G2855" s="426"/>
      <c r="H2855" s="426"/>
      <c r="L2855" s="290">
        <v>0</v>
      </c>
      <c r="M2855" s="287">
        <f t="shared" si="449"/>
        <v>6</v>
      </c>
      <c r="N2855" s="287">
        <v>1</v>
      </c>
    </row>
    <row r="2856" spans="1:14" ht="11.5" hidden="1" customHeight="1" x14ac:dyDescent="0.35">
      <c r="L2856" s="290">
        <v>0</v>
      </c>
      <c r="M2856" s="287">
        <f t="shared" si="449"/>
        <v>6</v>
      </c>
      <c r="N2856" s="287">
        <v>1</v>
      </c>
    </row>
  </sheetData>
  <autoFilter ref="L2:N2856" xr:uid="{299FB46E-C9C5-4C50-BEF1-BE9F29529213}">
    <filterColumn colId="0">
      <filters>
        <filter val="0"/>
        <filter val="1"/>
        <filter val="15"/>
        <filter val="2"/>
        <filter val="3"/>
        <filter val="4"/>
        <filter val="5"/>
        <filter val="6"/>
        <filter val="9"/>
      </filters>
    </filterColumn>
    <filterColumn colId="1">
      <filters>
        <filter val="1"/>
        <filter val="2"/>
        <filter val="3"/>
        <filter val="4"/>
        <filter val="5"/>
      </filters>
    </filterColumn>
    <filterColumn colId="2">
      <filters>
        <filter val="1"/>
        <filter val="Батон витаминизированный"/>
        <filter val="Батон витаминизированный 50"/>
        <filter val="Борщ с капустой и  картофелем со сметаной 200/5"/>
        <filter val="Борщ с капустой и  картофелем со сметаной 250/5"/>
        <filter val="Булочка домашняя 100 Тагил (80 шк)"/>
        <filter val="Булочка Домашняя 50"/>
        <filter val="Винегрет овощной 100 (СОШ_2018)"/>
        <filter val="Винегрет овощной 60 (СОШ_2018)"/>
        <filter val="Гребешок с повидлом"/>
        <filter val="Гуляш 45/45 (СОШ_2018)"/>
        <filter val="Гуляш 50/50 (СОШ_2018)"/>
        <filter val="Запеканка из творога с молоком сгущенным 130/20 (СОШ_2018)"/>
        <filter val="Запеканка из творога с молоком сгущенным 160/40 (СОШ_2018)"/>
        <filter val="Икра морковная"/>
        <filter val="Итого"/>
        <filter val="Какао с молоком"/>
        <filter val="Картофельное пюре"/>
        <filter val="Каша гречневая рассыпчатая"/>
        <filter val="Каша жидкая молочная ячневая с маслом 200/10 (СОШ_2018)"/>
        <filter val="Каша жидкая молочная ячневая с маслом 250/10 (СОШ_2018)"/>
        <filter val="Каша молочная Дружба с маслом сливочным 200/10"/>
        <filter val="Каша молочная Дружба с маслом сливочным 250/10"/>
        <filter val="Каша молочная рисовая  с маслом сливочным 200/10"/>
        <filter val="Каша молочная рисовая  с маслом сливочным 250/10"/>
        <filter val="Компот из кураги"/>
        <filter val="Компот из свежих яблок"/>
        <filter val="Компот из сухофруктов"/>
        <filter val="Коржик молочный 60 Тагил (80 шк.)"/>
        <filter val="Кофейный напиток с молоком"/>
        <filter val="Крендель сахарный 50 Тагил (80 шк)"/>
        <filter val="Макароны отварные"/>
        <filter val="Мандарины 100 (СОШ_2018)"/>
        <filter val="Масло сливочное"/>
        <filter val="Напиток Валетек витаминный"/>
        <filter val="Напиток Валетек витаминный 200 Тагил СОШ_2018"/>
        <filter val="Овощи натуральные свежие (огурец) 100 (СОШ_2018)"/>
        <filter val="Овощи натуральные свежие (огурец) 60 (СОШ_2018)"/>
        <filter val="Овощи натуральные свежие (помидор/огурец) 30/30 (СОШ_2018)"/>
        <filter val="Овощи натуральные свежие (помидор/огурец) 50/50 (СОШ_2018)"/>
        <filter val="Овощи натуральные соленые (огурец) 100 (СОШ_2018)"/>
        <filter val="Овощи натуральные соленые (огурец) 60 (СОШ_2018)"/>
        <filter val="Омлет натуральный 150 (СОШ_2018)"/>
        <filter val="Омлет натуральный 200 (СОШ_2018)"/>
        <filter val="Пирожок с картофелем 75 Тагил (80 шк) (очищенные)"/>
        <filter val="Пицца мясная 75 (очищенные) Тагил (80 шк)"/>
        <filter val="Пицца с сыром &quot;Школьная&quot;"/>
        <filter val="Плов из птицы (окорока) 150 (СОШ_2018)"/>
        <filter val="Плов из птицы (окорока) 200 (СОШ_2018)"/>
        <filter val="Птица, тушёная в томатном соусе 100/30"/>
        <filter val="Птица, тушёная в томатном соусе 80/30"/>
        <filter val="Рагу из свинины 150 (СОШ_2018)"/>
        <filter val="Рагу из свинины 200 (СОШ_2018)"/>
        <filter val="Рассольник ленинградский со сметаной 200/5"/>
        <filter val="Рассольник ленинградский со сметаной 250/5"/>
        <filter val="Сок в ассортименте"/>
        <filter val="Суп картофельный с бобовыми с гренками 200/20"/>
        <filter val="Суп картофельный с бобовыми с гренками 250/20"/>
        <filter val="Суп-лапша домашняя с птицей 200/10 (СОШ_2018)"/>
        <filter val="Суп-лапша домашняя с птицей 250/10 (СОШ_2018)"/>
        <filter val="Сыр (порциями) 20 (СОШ_2018)"/>
        <filter val="Тефтели рыбные 60/30 (СОШ_2018)"/>
        <filter val="Тефтели рыбные 70/30 (СОШ_2018)"/>
        <filter val="Хлеб ржаной"/>
        <filter val="Чай с молоком 150/50/15"/>
        <filter val="Чай с облепихой и сахаром 200 (СОШ_2022)"/>
        <filter val="Чай с сахаром 200/15 (СОШ_2018)"/>
        <filter val="Чай с сахаром с лимоном 200/15/7"/>
        <filter val="Чай со смородиной и сахаром 200 (СОШ_2022)"/>
        <filter val="Чай со смородиной и сахаром 200 Тагил СОШ_2018"/>
        <filter val="Шанежка с наливкой 100 Тагил (80 шк)"/>
        <filter val="Щи из свежей капусты с картофелем со сметаной 200/5"/>
        <filter val="Щи из свежей капусты с картофелем со сметаной 250/5"/>
        <filter val="Яблоко"/>
        <filter val="Яблоко 100 (СОШ_2018)"/>
        <filter val="Яйцо вареное 1шт."/>
      </filters>
    </filterColumn>
  </autoFilter>
  <mergeCells count="1062">
    <mergeCell ref="H2777:H2795"/>
    <mergeCell ref="H2800:H2818"/>
    <mergeCell ref="H2823:H2841"/>
    <mergeCell ref="H2301:H2319"/>
    <mergeCell ref="H2324:H2342"/>
    <mergeCell ref="H2347:H2365"/>
    <mergeCell ref="H2524:H2542"/>
    <mergeCell ref="H2547:H2565"/>
    <mergeCell ref="H2570:H2588"/>
    <mergeCell ref="H2593:H2611"/>
    <mergeCell ref="H2616:H2634"/>
    <mergeCell ref="H2639:H2657"/>
    <mergeCell ref="H2209:H2227"/>
    <mergeCell ref="H2232:H2250"/>
    <mergeCell ref="H2255:H2273"/>
    <mergeCell ref="H1710:H1728"/>
    <mergeCell ref="H1733:H1751"/>
    <mergeCell ref="H1756:H1774"/>
    <mergeCell ref="H1779:H1797"/>
    <mergeCell ref="H1802:H1820"/>
    <mergeCell ref="H1825:H1843"/>
    <mergeCell ref="H1848:H1866"/>
    <mergeCell ref="H1871:H1889"/>
    <mergeCell ref="H2048:H2066"/>
    <mergeCell ref="H2662:H2680"/>
    <mergeCell ref="H2685:H2703"/>
    <mergeCell ref="H2708:H2726"/>
    <mergeCell ref="H2731:H2749"/>
    <mergeCell ref="H2754:H2772"/>
    <mergeCell ref="H1572:H1590"/>
    <mergeCell ref="H1595:H1613"/>
    <mergeCell ref="H1618:H1636"/>
    <mergeCell ref="H1641:H1659"/>
    <mergeCell ref="H1664:H1682"/>
    <mergeCell ref="H1687:H1705"/>
    <mergeCell ref="H1120:H1138"/>
    <mergeCell ref="H1143:H1161"/>
    <mergeCell ref="H1166:H1184"/>
    <mergeCell ref="H1189:H1207"/>
    <mergeCell ref="H1212:H1230"/>
    <mergeCell ref="H1235:H1253"/>
    <mergeCell ref="H1258:H1276"/>
    <mergeCell ref="H1281:H1299"/>
    <mergeCell ref="H1304:H1322"/>
    <mergeCell ref="H2071:H2089"/>
    <mergeCell ref="H2094:H2112"/>
    <mergeCell ref="H828:H846"/>
    <mergeCell ref="H851:H869"/>
    <mergeCell ref="H874:H892"/>
    <mergeCell ref="H897:H915"/>
    <mergeCell ref="H920:H938"/>
    <mergeCell ref="H352:H370"/>
    <mergeCell ref="H375:H393"/>
    <mergeCell ref="H398:H416"/>
    <mergeCell ref="H421:H439"/>
    <mergeCell ref="H444:H462"/>
    <mergeCell ref="H621:H639"/>
    <mergeCell ref="H644:H662"/>
    <mergeCell ref="H667:H685"/>
    <mergeCell ref="H690:H708"/>
    <mergeCell ref="H1350:H1368"/>
    <mergeCell ref="H1373:H1391"/>
    <mergeCell ref="H1396:H1414"/>
    <mergeCell ref="A2:F2"/>
    <mergeCell ref="G2:H2"/>
    <mergeCell ref="D4:E4"/>
    <mergeCell ref="F4:H4"/>
    <mergeCell ref="A5:A6"/>
    <mergeCell ref="B5:D5"/>
    <mergeCell ref="E5:E6"/>
    <mergeCell ref="F5:F6"/>
    <mergeCell ref="G5:G6"/>
    <mergeCell ref="H5:H6"/>
    <mergeCell ref="D165:E165"/>
    <mergeCell ref="F165:H165"/>
    <mergeCell ref="D73:E73"/>
    <mergeCell ref="F73:H73"/>
    <mergeCell ref="H51:H52"/>
    <mergeCell ref="D27:E27"/>
    <mergeCell ref="F27:H27"/>
    <mergeCell ref="A28:A29"/>
    <mergeCell ref="B28:D28"/>
    <mergeCell ref="E28:E29"/>
    <mergeCell ref="F28:F29"/>
    <mergeCell ref="G28:G29"/>
    <mergeCell ref="H28:H29"/>
    <mergeCell ref="H145:H163"/>
    <mergeCell ref="H74:H75"/>
    <mergeCell ref="D142:E142"/>
    <mergeCell ref="F142:H142"/>
    <mergeCell ref="A143:A144"/>
    <mergeCell ref="B143:D143"/>
    <mergeCell ref="E143:E144"/>
    <mergeCell ref="F143:F144"/>
    <mergeCell ref="G143:G144"/>
    <mergeCell ref="D50:E50"/>
    <mergeCell ref="F50:H50"/>
    <mergeCell ref="A51:A52"/>
    <mergeCell ref="B51:D51"/>
    <mergeCell ref="E51:E52"/>
    <mergeCell ref="F51:F52"/>
    <mergeCell ref="G51:G52"/>
    <mergeCell ref="D96:E96"/>
    <mergeCell ref="F96:H96"/>
    <mergeCell ref="A97:A98"/>
    <mergeCell ref="B97:D97"/>
    <mergeCell ref="E97:E98"/>
    <mergeCell ref="F97:F98"/>
    <mergeCell ref="G97:G98"/>
    <mergeCell ref="H97:H98"/>
    <mergeCell ref="A74:A75"/>
    <mergeCell ref="B74:D74"/>
    <mergeCell ref="E74:E75"/>
    <mergeCell ref="F74:F75"/>
    <mergeCell ref="G74:G75"/>
    <mergeCell ref="D326:E326"/>
    <mergeCell ref="H306:H324"/>
    <mergeCell ref="D349:E349"/>
    <mergeCell ref="F349:H349"/>
    <mergeCell ref="A350:A351"/>
    <mergeCell ref="B350:D350"/>
    <mergeCell ref="E350:E351"/>
    <mergeCell ref="F350:F351"/>
    <mergeCell ref="G350:G351"/>
    <mergeCell ref="H350:H351"/>
    <mergeCell ref="A327:A328"/>
    <mergeCell ref="B327:D327"/>
    <mergeCell ref="E327:E328"/>
    <mergeCell ref="F327:F328"/>
    <mergeCell ref="F280:H280"/>
    <mergeCell ref="D211:E211"/>
    <mergeCell ref="F211:H211"/>
    <mergeCell ref="A212:A213"/>
    <mergeCell ref="B212:D212"/>
    <mergeCell ref="E212:E213"/>
    <mergeCell ref="F212:F213"/>
    <mergeCell ref="G212:G213"/>
    <mergeCell ref="H212:H213"/>
    <mergeCell ref="H214:H232"/>
    <mergeCell ref="H237:H255"/>
    <mergeCell ref="H260:H278"/>
    <mergeCell ref="D257:E257"/>
    <mergeCell ref="F257:H257"/>
    <mergeCell ref="A258:A259"/>
    <mergeCell ref="B258:D258"/>
    <mergeCell ref="E258:E259"/>
    <mergeCell ref="F258:F259"/>
    <mergeCell ref="H143:H144"/>
    <mergeCell ref="D119:E119"/>
    <mergeCell ref="F119:H119"/>
    <mergeCell ref="A120:A121"/>
    <mergeCell ref="B120:D120"/>
    <mergeCell ref="E120:E121"/>
    <mergeCell ref="F120:F121"/>
    <mergeCell ref="G120:G121"/>
    <mergeCell ref="H120:H121"/>
    <mergeCell ref="E189:E190"/>
    <mergeCell ref="F189:F190"/>
    <mergeCell ref="G189:G190"/>
    <mergeCell ref="H189:H190"/>
    <mergeCell ref="D234:E234"/>
    <mergeCell ref="F234:H234"/>
    <mergeCell ref="A166:A167"/>
    <mergeCell ref="B166:D166"/>
    <mergeCell ref="E166:E167"/>
    <mergeCell ref="F166:F167"/>
    <mergeCell ref="G166:G167"/>
    <mergeCell ref="H166:H167"/>
    <mergeCell ref="D188:E188"/>
    <mergeCell ref="F188:H188"/>
    <mergeCell ref="A189:A190"/>
    <mergeCell ref="B189:D189"/>
    <mergeCell ref="H168:H186"/>
    <mergeCell ref="H191:H209"/>
    <mergeCell ref="G258:G259"/>
    <mergeCell ref="H258:H259"/>
    <mergeCell ref="A235:A236"/>
    <mergeCell ref="B235:D235"/>
    <mergeCell ref="E235:E236"/>
    <mergeCell ref="F235:F236"/>
    <mergeCell ref="G235:G236"/>
    <mergeCell ref="H235:H236"/>
    <mergeCell ref="E304:E305"/>
    <mergeCell ref="F304:F305"/>
    <mergeCell ref="G304:G305"/>
    <mergeCell ref="H304:H305"/>
    <mergeCell ref="A281:A282"/>
    <mergeCell ref="B281:D281"/>
    <mergeCell ref="E281:E282"/>
    <mergeCell ref="F281:F282"/>
    <mergeCell ref="G281:G282"/>
    <mergeCell ref="H281:H282"/>
    <mergeCell ref="H283:H301"/>
    <mergeCell ref="D303:E303"/>
    <mergeCell ref="F303:H303"/>
    <mergeCell ref="A304:A305"/>
    <mergeCell ref="B304:D304"/>
    <mergeCell ref="D280:E280"/>
    <mergeCell ref="G327:G328"/>
    <mergeCell ref="H327:H328"/>
    <mergeCell ref="H329:H347"/>
    <mergeCell ref="F395:H395"/>
    <mergeCell ref="A396:A397"/>
    <mergeCell ref="B396:D396"/>
    <mergeCell ref="E396:E397"/>
    <mergeCell ref="F396:F397"/>
    <mergeCell ref="G396:G397"/>
    <mergeCell ref="H396:H397"/>
    <mergeCell ref="D372:E372"/>
    <mergeCell ref="F372:H372"/>
    <mergeCell ref="A373:A374"/>
    <mergeCell ref="B373:D373"/>
    <mergeCell ref="E373:E374"/>
    <mergeCell ref="F373:F374"/>
    <mergeCell ref="G373:G374"/>
    <mergeCell ref="H373:H374"/>
    <mergeCell ref="D395:E395"/>
    <mergeCell ref="D441:E441"/>
    <mergeCell ref="F441:H441"/>
    <mergeCell ref="A442:A443"/>
    <mergeCell ref="B442:D442"/>
    <mergeCell ref="E442:E443"/>
    <mergeCell ref="F442:F443"/>
    <mergeCell ref="G442:G443"/>
    <mergeCell ref="H442:H443"/>
    <mergeCell ref="D418:E418"/>
    <mergeCell ref="F418:H418"/>
    <mergeCell ref="A419:A420"/>
    <mergeCell ref="B419:D419"/>
    <mergeCell ref="E419:E420"/>
    <mergeCell ref="F419:F420"/>
    <mergeCell ref="G419:G420"/>
    <mergeCell ref="H419:H420"/>
    <mergeCell ref="F481:F482"/>
    <mergeCell ref="G481:G482"/>
    <mergeCell ref="H481:H482"/>
    <mergeCell ref="A481:A482"/>
    <mergeCell ref="B481:D481"/>
    <mergeCell ref="E481:E482"/>
    <mergeCell ref="D503:E503"/>
    <mergeCell ref="F503:H503"/>
    <mergeCell ref="D526:E526"/>
    <mergeCell ref="F526:H526"/>
    <mergeCell ref="A471:E471"/>
    <mergeCell ref="A474:H476"/>
    <mergeCell ref="D480:E480"/>
    <mergeCell ref="F480:H480"/>
    <mergeCell ref="D549:E549"/>
    <mergeCell ref="F549:H549"/>
    <mergeCell ref="A550:A551"/>
    <mergeCell ref="B550:D550"/>
    <mergeCell ref="E550:E551"/>
    <mergeCell ref="F550:F551"/>
    <mergeCell ref="G550:G551"/>
    <mergeCell ref="H550:H551"/>
    <mergeCell ref="A527:A528"/>
    <mergeCell ref="B527:D527"/>
    <mergeCell ref="E527:E528"/>
    <mergeCell ref="F527:F528"/>
    <mergeCell ref="G527:G528"/>
    <mergeCell ref="H527:H528"/>
    <mergeCell ref="A504:A505"/>
    <mergeCell ref="B504:D504"/>
    <mergeCell ref="E504:E505"/>
    <mergeCell ref="F504:F505"/>
    <mergeCell ref="G504:G505"/>
    <mergeCell ref="H504:H505"/>
    <mergeCell ref="A596:A597"/>
    <mergeCell ref="B596:D596"/>
    <mergeCell ref="E596:E597"/>
    <mergeCell ref="F596:F597"/>
    <mergeCell ref="G596:G597"/>
    <mergeCell ref="H596:H597"/>
    <mergeCell ref="D572:E572"/>
    <mergeCell ref="F572:H572"/>
    <mergeCell ref="A573:A574"/>
    <mergeCell ref="B573:D573"/>
    <mergeCell ref="E573:E574"/>
    <mergeCell ref="F573:F574"/>
    <mergeCell ref="G573:G574"/>
    <mergeCell ref="H573:H574"/>
    <mergeCell ref="D641:E641"/>
    <mergeCell ref="F641:H641"/>
    <mergeCell ref="A642:A643"/>
    <mergeCell ref="B642:D642"/>
    <mergeCell ref="E642:E643"/>
    <mergeCell ref="F642:F643"/>
    <mergeCell ref="G642:G643"/>
    <mergeCell ref="H642:H643"/>
    <mergeCell ref="D618:E618"/>
    <mergeCell ref="F618:H618"/>
    <mergeCell ref="A619:A620"/>
    <mergeCell ref="B619:D619"/>
    <mergeCell ref="E619:E620"/>
    <mergeCell ref="F619:F620"/>
    <mergeCell ref="G619:G620"/>
    <mergeCell ref="H619:H620"/>
    <mergeCell ref="D595:E595"/>
    <mergeCell ref="F595:H595"/>
    <mergeCell ref="D687:E687"/>
    <mergeCell ref="F687:H687"/>
    <mergeCell ref="A688:A689"/>
    <mergeCell ref="B688:D688"/>
    <mergeCell ref="E688:E689"/>
    <mergeCell ref="F688:F689"/>
    <mergeCell ref="G688:G689"/>
    <mergeCell ref="H688:H689"/>
    <mergeCell ref="D664:E664"/>
    <mergeCell ref="F664:H664"/>
    <mergeCell ref="A665:A666"/>
    <mergeCell ref="B665:D665"/>
    <mergeCell ref="E665:E666"/>
    <mergeCell ref="F665:F666"/>
    <mergeCell ref="G665:G666"/>
    <mergeCell ref="H665:H666"/>
    <mergeCell ref="D733:E733"/>
    <mergeCell ref="F733:H733"/>
    <mergeCell ref="A734:A735"/>
    <mergeCell ref="B734:D734"/>
    <mergeCell ref="E734:E735"/>
    <mergeCell ref="F734:F735"/>
    <mergeCell ref="G734:G735"/>
    <mergeCell ref="H734:H735"/>
    <mergeCell ref="D710:E710"/>
    <mergeCell ref="F710:H710"/>
    <mergeCell ref="A711:A712"/>
    <mergeCell ref="B711:D711"/>
    <mergeCell ref="E711:E712"/>
    <mergeCell ref="F711:F712"/>
    <mergeCell ref="G711:G712"/>
    <mergeCell ref="H711:H712"/>
    <mergeCell ref="H713:H731"/>
    <mergeCell ref="D779:E779"/>
    <mergeCell ref="F779:H779"/>
    <mergeCell ref="H736:H754"/>
    <mergeCell ref="H759:H777"/>
    <mergeCell ref="G757:G758"/>
    <mergeCell ref="H757:H758"/>
    <mergeCell ref="D825:E825"/>
    <mergeCell ref="F825:H825"/>
    <mergeCell ref="A826:A827"/>
    <mergeCell ref="B826:D826"/>
    <mergeCell ref="E826:E827"/>
    <mergeCell ref="F826:F827"/>
    <mergeCell ref="G826:G827"/>
    <mergeCell ref="H826:H827"/>
    <mergeCell ref="D802:E802"/>
    <mergeCell ref="A803:A804"/>
    <mergeCell ref="B803:D803"/>
    <mergeCell ref="E803:E804"/>
    <mergeCell ref="F803:F804"/>
    <mergeCell ref="G803:G804"/>
    <mergeCell ref="H803:H804"/>
    <mergeCell ref="H782:H800"/>
    <mergeCell ref="H805:H823"/>
    <mergeCell ref="A872:A873"/>
    <mergeCell ref="B872:D872"/>
    <mergeCell ref="E872:E873"/>
    <mergeCell ref="F872:F873"/>
    <mergeCell ref="G872:G873"/>
    <mergeCell ref="H872:H873"/>
    <mergeCell ref="D848:E848"/>
    <mergeCell ref="F848:H848"/>
    <mergeCell ref="A849:A850"/>
    <mergeCell ref="B849:D849"/>
    <mergeCell ref="E849:E850"/>
    <mergeCell ref="F849:F850"/>
    <mergeCell ref="G849:G850"/>
    <mergeCell ref="H849:H850"/>
    <mergeCell ref="A947:E947"/>
    <mergeCell ref="A950:H952"/>
    <mergeCell ref="A479:F479"/>
    <mergeCell ref="G479:H479"/>
    <mergeCell ref="D871:E871"/>
    <mergeCell ref="F871:H871"/>
    <mergeCell ref="A780:A781"/>
    <mergeCell ref="B780:D780"/>
    <mergeCell ref="E780:E781"/>
    <mergeCell ref="F780:F781"/>
    <mergeCell ref="G780:G781"/>
    <mergeCell ref="H780:H781"/>
    <mergeCell ref="D756:E756"/>
    <mergeCell ref="F756:H756"/>
    <mergeCell ref="A757:A758"/>
    <mergeCell ref="B757:D757"/>
    <mergeCell ref="E757:E758"/>
    <mergeCell ref="F757:F758"/>
    <mergeCell ref="A955:F955"/>
    <mergeCell ref="G955:H955"/>
    <mergeCell ref="D917:E917"/>
    <mergeCell ref="F917:H917"/>
    <mergeCell ref="A918:A919"/>
    <mergeCell ref="B918:D918"/>
    <mergeCell ref="E918:E919"/>
    <mergeCell ref="F918:F919"/>
    <mergeCell ref="G918:G919"/>
    <mergeCell ref="H918:H919"/>
    <mergeCell ref="D894:E894"/>
    <mergeCell ref="F894:H894"/>
    <mergeCell ref="A895:A896"/>
    <mergeCell ref="B895:D895"/>
    <mergeCell ref="E895:E896"/>
    <mergeCell ref="F895:F896"/>
    <mergeCell ref="G895:G896"/>
    <mergeCell ref="H895:H896"/>
    <mergeCell ref="D979:E979"/>
    <mergeCell ref="F979:H979"/>
    <mergeCell ref="A980:A981"/>
    <mergeCell ref="B980:D980"/>
    <mergeCell ref="E980:E981"/>
    <mergeCell ref="F980:F981"/>
    <mergeCell ref="G980:G981"/>
    <mergeCell ref="H980:H981"/>
    <mergeCell ref="D956:E956"/>
    <mergeCell ref="F956:H956"/>
    <mergeCell ref="A957:A958"/>
    <mergeCell ref="B957:D957"/>
    <mergeCell ref="E957:E958"/>
    <mergeCell ref="F957:F958"/>
    <mergeCell ref="G957:G958"/>
    <mergeCell ref="H957:H958"/>
    <mergeCell ref="D1025:E1025"/>
    <mergeCell ref="F1025:H1025"/>
    <mergeCell ref="A1026:A1027"/>
    <mergeCell ref="B1026:D1026"/>
    <mergeCell ref="E1026:E1027"/>
    <mergeCell ref="F1026:F1027"/>
    <mergeCell ref="G1026:G1027"/>
    <mergeCell ref="H1026:H1027"/>
    <mergeCell ref="D1002:E1002"/>
    <mergeCell ref="F1002:H1002"/>
    <mergeCell ref="A1003:A1004"/>
    <mergeCell ref="B1003:D1003"/>
    <mergeCell ref="E1003:E1004"/>
    <mergeCell ref="F1003:F1004"/>
    <mergeCell ref="G1003:G1004"/>
    <mergeCell ref="H1003:H1004"/>
    <mergeCell ref="D1071:E1071"/>
    <mergeCell ref="F1071:H1071"/>
    <mergeCell ref="A1072:A1073"/>
    <mergeCell ref="B1072:D1072"/>
    <mergeCell ref="E1072:E1073"/>
    <mergeCell ref="F1072:F1073"/>
    <mergeCell ref="G1072:G1073"/>
    <mergeCell ref="H1072:H1073"/>
    <mergeCell ref="D1048:E1048"/>
    <mergeCell ref="F1048:H1048"/>
    <mergeCell ref="A1049:A1050"/>
    <mergeCell ref="B1049:D1049"/>
    <mergeCell ref="E1049:E1050"/>
    <mergeCell ref="F1049:F1050"/>
    <mergeCell ref="G1049:G1050"/>
    <mergeCell ref="H1049:H1050"/>
    <mergeCell ref="D1117:E1117"/>
    <mergeCell ref="F1117:H1117"/>
    <mergeCell ref="A1118:A1119"/>
    <mergeCell ref="B1118:D1118"/>
    <mergeCell ref="E1118:E1119"/>
    <mergeCell ref="F1118:F1119"/>
    <mergeCell ref="G1118:G1119"/>
    <mergeCell ref="H1118:H1119"/>
    <mergeCell ref="D1094:E1094"/>
    <mergeCell ref="F1094:H1094"/>
    <mergeCell ref="A1095:A1096"/>
    <mergeCell ref="B1095:D1095"/>
    <mergeCell ref="E1095:E1096"/>
    <mergeCell ref="F1095:F1096"/>
    <mergeCell ref="G1095:G1096"/>
    <mergeCell ref="H1095:H1096"/>
    <mergeCell ref="H1097:H1115"/>
    <mergeCell ref="D1163:E1163"/>
    <mergeCell ref="F1163:H1163"/>
    <mergeCell ref="A1164:A1165"/>
    <mergeCell ref="B1164:D1164"/>
    <mergeCell ref="E1164:E1165"/>
    <mergeCell ref="F1164:F1165"/>
    <mergeCell ref="G1164:G1165"/>
    <mergeCell ref="H1164:H1165"/>
    <mergeCell ref="D1140:E1140"/>
    <mergeCell ref="F1140:H1140"/>
    <mergeCell ref="A1141:A1142"/>
    <mergeCell ref="B1141:D1141"/>
    <mergeCell ref="E1141:E1142"/>
    <mergeCell ref="F1141:F1142"/>
    <mergeCell ref="G1141:G1142"/>
    <mergeCell ref="H1141:H1142"/>
    <mergeCell ref="D1209:E1209"/>
    <mergeCell ref="F1209:H1209"/>
    <mergeCell ref="A1210:A1211"/>
    <mergeCell ref="B1210:D1210"/>
    <mergeCell ref="E1210:E1211"/>
    <mergeCell ref="F1210:F1211"/>
    <mergeCell ref="G1210:G1211"/>
    <mergeCell ref="H1210:H1211"/>
    <mergeCell ref="D1186:E1186"/>
    <mergeCell ref="F1186:H1186"/>
    <mergeCell ref="A1187:A1188"/>
    <mergeCell ref="B1187:D1187"/>
    <mergeCell ref="E1187:E1188"/>
    <mergeCell ref="F1187:F1188"/>
    <mergeCell ref="G1187:G1188"/>
    <mergeCell ref="H1187:H1188"/>
    <mergeCell ref="D1255:E1255"/>
    <mergeCell ref="F1255:H1255"/>
    <mergeCell ref="A1256:A1257"/>
    <mergeCell ref="B1256:D1256"/>
    <mergeCell ref="E1256:E1257"/>
    <mergeCell ref="F1256:F1257"/>
    <mergeCell ref="G1256:G1257"/>
    <mergeCell ref="H1256:H1257"/>
    <mergeCell ref="D1232:E1232"/>
    <mergeCell ref="F1232:H1232"/>
    <mergeCell ref="A1233:A1234"/>
    <mergeCell ref="B1233:D1233"/>
    <mergeCell ref="E1233:E1234"/>
    <mergeCell ref="F1233:F1234"/>
    <mergeCell ref="G1233:G1234"/>
    <mergeCell ref="H1233:H1234"/>
    <mergeCell ref="D1301:E1301"/>
    <mergeCell ref="F1301:H1301"/>
    <mergeCell ref="A1302:A1303"/>
    <mergeCell ref="B1302:D1302"/>
    <mergeCell ref="E1302:E1303"/>
    <mergeCell ref="F1302:F1303"/>
    <mergeCell ref="G1302:G1303"/>
    <mergeCell ref="H1302:H1303"/>
    <mergeCell ref="D1278:E1278"/>
    <mergeCell ref="A1279:A1280"/>
    <mergeCell ref="B1279:D1279"/>
    <mergeCell ref="E1279:E1280"/>
    <mergeCell ref="F1279:F1280"/>
    <mergeCell ref="G1279:G1280"/>
    <mergeCell ref="H1279:H1280"/>
    <mergeCell ref="D1347:E1347"/>
    <mergeCell ref="F1347:H1347"/>
    <mergeCell ref="A1348:A1349"/>
    <mergeCell ref="B1348:D1348"/>
    <mergeCell ref="E1348:E1349"/>
    <mergeCell ref="F1348:F1349"/>
    <mergeCell ref="G1348:G1349"/>
    <mergeCell ref="H1348:H1349"/>
    <mergeCell ref="D1324:E1324"/>
    <mergeCell ref="F1324:H1324"/>
    <mergeCell ref="A1325:A1326"/>
    <mergeCell ref="B1325:D1325"/>
    <mergeCell ref="E1325:E1326"/>
    <mergeCell ref="F1325:F1326"/>
    <mergeCell ref="G1325:G1326"/>
    <mergeCell ref="H1325:H1326"/>
    <mergeCell ref="H1327:H1345"/>
    <mergeCell ref="D1393:E1393"/>
    <mergeCell ref="F1393:H1393"/>
    <mergeCell ref="A1394:A1395"/>
    <mergeCell ref="B1394:D1394"/>
    <mergeCell ref="E1394:E1395"/>
    <mergeCell ref="F1394:F1395"/>
    <mergeCell ref="G1394:G1395"/>
    <mergeCell ref="H1394:H1395"/>
    <mergeCell ref="D1370:E1370"/>
    <mergeCell ref="F1370:H1370"/>
    <mergeCell ref="A1371:A1372"/>
    <mergeCell ref="B1371:D1371"/>
    <mergeCell ref="E1371:E1372"/>
    <mergeCell ref="F1371:F1372"/>
    <mergeCell ref="G1371:G1372"/>
    <mergeCell ref="H1371:H1372"/>
    <mergeCell ref="A1432:A1433"/>
    <mergeCell ref="B1432:D1432"/>
    <mergeCell ref="E1432:E1433"/>
    <mergeCell ref="F1432:F1433"/>
    <mergeCell ref="G1432:G1433"/>
    <mergeCell ref="H1432:H1433"/>
    <mergeCell ref="A1423:E1423"/>
    <mergeCell ref="A1426:H1428"/>
    <mergeCell ref="A1430:F1430"/>
    <mergeCell ref="G1430:H1430"/>
    <mergeCell ref="D1431:E1431"/>
    <mergeCell ref="F1431:H1431"/>
    <mergeCell ref="D1477:E1477"/>
    <mergeCell ref="F1477:H1477"/>
    <mergeCell ref="A1478:A1479"/>
    <mergeCell ref="B1478:D1478"/>
    <mergeCell ref="E1478:E1479"/>
    <mergeCell ref="F1478:F1479"/>
    <mergeCell ref="G1478:G1479"/>
    <mergeCell ref="H1478:H1479"/>
    <mergeCell ref="D1454:E1454"/>
    <mergeCell ref="F1454:H1454"/>
    <mergeCell ref="A1455:A1456"/>
    <mergeCell ref="B1455:D1455"/>
    <mergeCell ref="E1455:E1456"/>
    <mergeCell ref="F1455:F1456"/>
    <mergeCell ref="G1455:G1456"/>
    <mergeCell ref="H1455:H1456"/>
    <mergeCell ref="D1523:E1523"/>
    <mergeCell ref="F1523:H1523"/>
    <mergeCell ref="A1524:A1525"/>
    <mergeCell ref="B1524:D1524"/>
    <mergeCell ref="E1524:E1525"/>
    <mergeCell ref="F1524:F1525"/>
    <mergeCell ref="G1524:G1525"/>
    <mergeCell ref="H1524:H1525"/>
    <mergeCell ref="D1500:E1500"/>
    <mergeCell ref="F1500:H1500"/>
    <mergeCell ref="A1501:A1502"/>
    <mergeCell ref="B1501:D1501"/>
    <mergeCell ref="E1501:E1502"/>
    <mergeCell ref="F1501:F1502"/>
    <mergeCell ref="G1501:G1502"/>
    <mergeCell ref="H1501:H1502"/>
    <mergeCell ref="D1569:E1569"/>
    <mergeCell ref="F1569:H1569"/>
    <mergeCell ref="A1570:A1571"/>
    <mergeCell ref="B1570:D1570"/>
    <mergeCell ref="E1570:E1571"/>
    <mergeCell ref="F1570:F1571"/>
    <mergeCell ref="G1570:G1571"/>
    <mergeCell ref="H1570:H1571"/>
    <mergeCell ref="D1546:E1546"/>
    <mergeCell ref="F1546:H1546"/>
    <mergeCell ref="A1547:A1548"/>
    <mergeCell ref="B1547:D1547"/>
    <mergeCell ref="E1547:E1548"/>
    <mergeCell ref="F1547:F1548"/>
    <mergeCell ref="G1547:G1548"/>
    <mergeCell ref="H1547:H1548"/>
    <mergeCell ref="D1615:E1615"/>
    <mergeCell ref="F1615:H1615"/>
    <mergeCell ref="A1616:A1617"/>
    <mergeCell ref="B1616:D1616"/>
    <mergeCell ref="E1616:E1617"/>
    <mergeCell ref="F1616:F1617"/>
    <mergeCell ref="G1616:G1617"/>
    <mergeCell ref="H1616:H1617"/>
    <mergeCell ref="D1592:E1592"/>
    <mergeCell ref="F1592:H1592"/>
    <mergeCell ref="A1593:A1594"/>
    <mergeCell ref="B1593:D1593"/>
    <mergeCell ref="E1593:E1594"/>
    <mergeCell ref="F1593:F1594"/>
    <mergeCell ref="G1593:G1594"/>
    <mergeCell ref="H1593:H1594"/>
    <mergeCell ref="D1661:E1661"/>
    <mergeCell ref="F1661:H1661"/>
    <mergeCell ref="A1662:A1663"/>
    <mergeCell ref="B1662:D1662"/>
    <mergeCell ref="E1662:E1663"/>
    <mergeCell ref="F1662:F1663"/>
    <mergeCell ref="G1662:G1663"/>
    <mergeCell ref="H1662:H1663"/>
    <mergeCell ref="D1638:E1638"/>
    <mergeCell ref="F1638:H1638"/>
    <mergeCell ref="A1639:A1640"/>
    <mergeCell ref="B1639:D1639"/>
    <mergeCell ref="E1639:E1640"/>
    <mergeCell ref="F1639:F1640"/>
    <mergeCell ref="G1639:G1640"/>
    <mergeCell ref="H1639:H1640"/>
    <mergeCell ref="D1707:E1707"/>
    <mergeCell ref="F1707:H1707"/>
    <mergeCell ref="A1708:A1709"/>
    <mergeCell ref="B1708:D1708"/>
    <mergeCell ref="E1708:E1709"/>
    <mergeCell ref="F1708:F1709"/>
    <mergeCell ref="G1708:G1709"/>
    <mergeCell ref="H1708:H1709"/>
    <mergeCell ref="D1684:E1684"/>
    <mergeCell ref="F1684:H1684"/>
    <mergeCell ref="A1685:A1686"/>
    <mergeCell ref="B1685:D1685"/>
    <mergeCell ref="E1685:E1686"/>
    <mergeCell ref="F1685:F1686"/>
    <mergeCell ref="G1685:G1686"/>
    <mergeCell ref="H1685:H1686"/>
    <mergeCell ref="D1753:E1753"/>
    <mergeCell ref="A1754:A1755"/>
    <mergeCell ref="B1754:D1754"/>
    <mergeCell ref="E1754:E1755"/>
    <mergeCell ref="F1754:F1755"/>
    <mergeCell ref="G1754:G1755"/>
    <mergeCell ref="H1754:H1755"/>
    <mergeCell ref="D1730:E1730"/>
    <mergeCell ref="F1730:H1730"/>
    <mergeCell ref="A1731:A1732"/>
    <mergeCell ref="B1731:D1731"/>
    <mergeCell ref="E1731:E1732"/>
    <mergeCell ref="F1731:F1732"/>
    <mergeCell ref="G1731:G1732"/>
    <mergeCell ref="H1731:H1732"/>
    <mergeCell ref="D1799:E1799"/>
    <mergeCell ref="F1799:H1799"/>
    <mergeCell ref="A1800:A1801"/>
    <mergeCell ref="B1800:D1800"/>
    <mergeCell ref="E1800:E1801"/>
    <mergeCell ref="F1800:F1801"/>
    <mergeCell ref="G1800:G1801"/>
    <mergeCell ref="H1800:H1801"/>
    <mergeCell ref="D1776:E1776"/>
    <mergeCell ref="F1776:H1776"/>
    <mergeCell ref="A1777:A1778"/>
    <mergeCell ref="B1777:D1777"/>
    <mergeCell ref="E1777:E1778"/>
    <mergeCell ref="F1777:F1778"/>
    <mergeCell ref="G1777:G1778"/>
    <mergeCell ref="H1777:H1778"/>
    <mergeCell ref="D1845:E1845"/>
    <mergeCell ref="F1845:H1845"/>
    <mergeCell ref="A1846:A1847"/>
    <mergeCell ref="B1846:D1846"/>
    <mergeCell ref="E1846:E1847"/>
    <mergeCell ref="F1846:F1847"/>
    <mergeCell ref="G1846:G1847"/>
    <mergeCell ref="H1846:H1847"/>
    <mergeCell ref="D1822:E1822"/>
    <mergeCell ref="F1822:H1822"/>
    <mergeCell ref="A1823:A1824"/>
    <mergeCell ref="B1823:D1823"/>
    <mergeCell ref="E1823:E1824"/>
    <mergeCell ref="F1823:F1824"/>
    <mergeCell ref="G1823:G1824"/>
    <mergeCell ref="H1823:H1824"/>
    <mergeCell ref="A1898:E1898"/>
    <mergeCell ref="A1901:H1903"/>
    <mergeCell ref="A1906:F1906"/>
    <mergeCell ref="G1906:H1906"/>
    <mergeCell ref="D1907:E1907"/>
    <mergeCell ref="F1907:H1907"/>
    <mergeCell ref="D1868:E1868"/>
    <mergeCell ref="F1868:H1868"/>
    <mergeCell ref="A1869:A1870"/>
    <mergeCell ref="B1869:D1869"/>
    <mergeCell ref="E1869:E1870"/>
    <mergeCell ref="F1869:F1870"/>
    <mergeCell ref="G1869:G1870"/>
    <mergeCell ref="H1869:H1870"/>
    <mergeCell ref="D1930:E1930"/>
    <mergeCell ref="F1930:H1930"/>
    <mergeCell ref="A1931:A1932"/>
    <mergeCell ref="B1931:D1931"/>
    <mergeCell ref="E1931:E1932"/>
    <mergeCell ref="F1931:F1932"/>
    <mergeCell ref="G1931:G1932"/>
    <mergeCell ref="H1931:H1932"/>
    <mergeCell ref="A1908:A1909"/>
    <mergeCell ref="B1908:D1908"/>
    <mergeCell ref="E1908:E1909"/>
    <mergeCell ref="F1908:F1909"/>
    <mergeCell ref="G1908:G1909"/>
    <mergeCell ref="H1908:H1909"/>
    <mergeCell ref="D1976:E1976"/>
    <mergeCell ref="F1976:H1976"/>
    <mergeCell ref="A1977:A1978"/>
    <mergeCell ref="B1977:D1977"/>
    <mergeCell ref="E1977:E1978"/>
    <mergeCell ref="F1977:F1978"/>
    <mergeCell ref="G1977:G1978"/>
    <mergeCell ref="H1977:H1978"/>
    <mergeCell ref="D1953:E1953"/>
    <mergeCell ref="F1953:H1953"/>
    <mergeCell ref="A1954:A1955"/>
    <mergeCell ref="B1954:D1954"/>
    <mergeCell ref="E1954:E1955"/>
    <mergeCell ref="F1954:F1955"/>
    <mergeCell ref="G1954:G1955"/>
    <mergeCell ref="H1954:H1955"/>
    <mergeCell ref="D2022:E2022"/>
    <mergeCell ref="F2022:H2022"/>
    <mergeCell ref="A2023:A2024"/>
    <mergeCell ref="B2023:D2023"/>
    <mergeCell ref="E2023:E2024"/>
    <mergeCell ref="F2023:F2024"/>
    <mergeCell ref="G2023:G2024"/>
    <mergeCell ref="H2023:H2024"/>
    <mergeCell ref="D1999:E1999"/>
    <mergeCell ref="F1999:H1999"/>
    <mergeCell ref="A2000:A2001"/>
    <mergeCell ref="B2000:D2000"/>
    <mergeCell ref="E2000:E2001"/>
    <mergeCell ref="F2000:F2001"/>
    <mergeCell ref="G2000:G2001"/>
    <mergeCell ref="H2000:H2001"/>
    <mergeCell ref="D2068:E2068"/>
    <mergeCell ref="F2068:H2068"/>
    <mergeCell ref="A2069:A2070"/>
    <mergeCell ref="B2069:D2069"/>
    <mergeCell ref="E2069:E2070"/>
    <mergeCell ref="F2069:F2070"/>
    <mergeCell ref="G2069:G2070"/>
    <mergeCell ref="H2069:H2070"/>
    <mergeCell ref="D2045:E2045"/>
    <mergeCell ref="F2045:H2045"/>
    <mergeCell ref="A2046:A2047"/>
    <mergeCell ref="B2046:D2046"/>
    <mergeCell ref="E2046:E2047"/>
    <mergeCell ref="F2046:F2047"/>
    <mergeCell ref="G2046:G2047"/>
    <mergeCell ref="H2046:H2047"/>
    <mergeCell ref="D2114:E2114"/>
    <mergeCell ref="F2114:H2114"/>
    <mergeCell ref="A2115:A2116"/>
    <mergeCell ref="B2115:D2115"/>
    <mergeCell ref="E2115:E2116"/>
    <mergeCell ref="F2115:F2116"/>
    <mergeCell ref="G2115:G2116"/>
    <mergeCell ref="H2115:H2116"/>
    <mergeCell ref="D2091:E2091"/>
    <mergeCell ref="F2091:H2091"/>
    <mergeCell ref="A2092:A2093"/>
    <mergeCell ref="B2092:D2092"/>
    <mergeCell ref="E2092:E2093"/>
    <mergeCell ref="F2092:F2093"/>
    <mergeCell ref="G2092:G2093"/>
    <mergeCell ref="H2092:H2093"/>
    <mergeCell ref="D2160:E2160"/>
    <mergeCell ref="F2160:H2160"/>
    <mergeCell ref="H2117:H2135"/>
    <mergeCell ref="H2140:H2158"/>
    <mergeCell ref="A2161:A2162"/>
    <mergeCell ref="B2161:D2161"/>
    <mergeCell ref="E2161:E2162"/>
    <mergeCell ref="F2161:F2162"/>
    <mergeCell ref="G2161:G2162"/>
    <mergeCell ref="H2161:H2162"/>
    <mergeCell ref="D2137:E2137"/>
    <mergeCell ref="F2137:H2137"/>
    <mergeCell ref="A2138:A2139"/>
    <mergeCell ref="B2138:D2138"/>
    <mergeCell ref="E2138:E2139"/>
    <mergeCell ref="F2138:F2139"/>
    <mergeCell ref="G2138:G2139"/>
    <mergeCell ref="H2138:H2139"/>
    <mergeCell ref="D2206:E2206"/>
    <mergeCell ref="F2206:H2206"/>
    <mergeCell ref="A2207:A2208"/>
    <mergeCell ref="B2207:D2207"/>
    <mergeCell ref="E2207:E2208"/>
    <mergeCell ref="F2207:F2208"/>
    <mergeCell ref="G2207:G2208"/>
    <mergeCell ref="H2207:H2208"/>
    <mergeCell ref="D2183:E2183"/>
    <mergeCell ref="F2183:H2183"/>
    <mergeCell ref="A2184:A2185"/>
    <mergeCell ref="B2184:D2184"/>
    <mergeCell ref="E2184:E2185"/>
    <mergeCell ref="F2184:F2185"/>
    <mergeCell ref="G2184:G2185"/>
    <mergeCell ref="H2184:H2185"/>
    <mergeCell ref="H2163:H2181"/>
    <mergeCell ref="H2186:H2204"/>
    <mergeCell ref="D2252:E2252"/>
    <mergeCell ref="F2252:H2252"/>
    <mergeCell ref="A2253:A2254"/>
    <mergeCell ref="B2253:D2253"/>
    <mergeCell ref="E2253:E2254"/>
    <mergeCell ref="F2253:F2254"/>
    <mergeCell ref="G2253:G2254"/>
    <mergeCell ref="H2253:H2254"/>
    <mergeCell ref="D2229:E2229"/>
    <mergeCell ref="A2230:A2231"/>
    <mergeCell ref="B2230:D2230"/>
    <mergeCell ref="E2230:E2231"/>
    <mergeCell ref="F2230:F2231"/>
    <mergeCell ref="G2230:G2231"/>
    <mergeCell ref="H2230:H2231"/>
    <mergeCell ref="D2298:E2298"/>
    <mergeCell ref="F2298:H2298"/>
    <mergeCell ref="A2299:A2300"/>
    <mergeCell ref="B2299:D2299"/>
    <mergeCell ref="E2299:E2300"/>
    <mergeCell ref="F2299:F2300"/>
    <mergeCell ref="G2299:G2300"/>
    <mergeCell ref="H2299:H2300"/>
    <mergeCell ref="D2275:E2275"/>
    <mergeCell ref="F2275:H2275"/>
    <mergeCell ref="A2276:A2277"/>
    <mergeCell ref="B2276:D2276"/>
    <mergeCell ref="E2276:E2277"/>
    <mergeCell ref="F2276:F2277"/>
    <mergeCell ref="G2276:G2277"/>
    <mergeCell ref="H2276:H2277"/>
    <mergeCell ref="H2278:H2296"/>
    <mergeCell ref="D2344:E2344"/>
    <mergeCell ref="F2344:H2344"/>
    <mergeCell ref="A2345:A2346"/>
    <mergeCell ref="B2345:D2345"/>
    <mergeCell ref="E2345:E2346"/>
    <mergeCell ref="F2345:F2346"/>
    <mergeCell ref="G2345:G2346"/>
    <mergeCell ref="H2345:H2346"/>
    <mergeCell ref="D2321:E2321"/>
    <mergeCell ref="F2321:H2321"/>
    <mergeCell ref="A2322:A2323"/>
    <mergeCell ref="B2322:D2322"/>
    <mergeCell ref="E2322:E2323"/>
    <mergeCell ref="F2322:F2323"/>
    <mergeCell ref="G2322:G2323"/>
    <mergeCell ref="H2322:H2323"/>
    <mergeCell ref="A2384:A2385"/>
    <mergeCell ref="B2384:D2384"/>
    <mergeCell ref="E2384:E2385"/>
    <mergeCell ref="F2384:F2385"/>
    <mergeCell ref="G2384:G2385"/>
    <mergeCell ref="H2384:H2385"/>
    <mergeCell ref="A2374:E2374"/>
    <mergeCell ref="A2377:H2379"/>
    <mergeCell ref="A2382:F2382"/>
    <mergeCell ref="G2382:H2382"/>
    <mergeCell ref="D2383:E2383"/>
    <mergeCell ref="F2383:H2383"/>
    <mergeCell ref="D2429:E2429"/>
    <mergeCell ref="F2429:H2429"/>
    <mergeCell ref="A2430:A2431"/>
    <mergeCell ref="B2430:D2430"/>
    <mergeCell ref="E2430:E2431"/>
    <mergeCell ref="F2430:F2431"/>
    <mergeCell ref="G2430:G2431"/>
    <mergeCell ref="H2430:H2431"/>
    <mergeCell ref="D2406:E2406"/>
    <mergeCell ref="F2406:H2406"/>
    <mergeCell ref="A2407:A2408"/>
    <mergeCell ref="B2407:D2407"/>
    <mergeCell ref="E2407:E2408"/>
    <mergeCell ref="F2407:F2408"/>
    <mergeCell ref="G2407:G2408"/>
    <mergeCell ref="H2407:H2408"/>
    <mergeCell ref="D2475:E2475"/>
    <mergeCell ref="F2475:H2475"/>
    <mergeCell ref="A2476:A2477"/>
    <mergeCell ref="B2476:D2476"/>
    <mergeCell ref="E2476:E2477"/>
    <mergeCell ref="F2476:F2477"/>
    <mergeCell ref="G2476:G2477"/>
    <mergeCell ref="H2476:H2477"/>
    <mergeCell ref="D2452:E2452"/>
    <mergeCell ref="F2452:H2452"/>
    <mergeCell ref="A2453:A2454"/>
    <mergeCell ref="B2453:D2453"/>
    <mergeCell ref="E2453:E2454"/>
    <mergeCell ref="F2453:F2454"/>
    <mergeCell ref="G2453:G2454"/>
    <mergeCell ref="H2453:H2454"/>
    <mergeCell ref="D2521:E2521"/>
    <mergeCell ref="F2521:H2521"/>
    <mergeCell ref="A2522:A2523"/>
    <mergeCell ref="B2522:D2522"/>
    <mergeCell ref="E2522:E2523"/>
    <mergeCell ref="F2522:F2523"/>
    <mergeCell ref="G2522:G2523"/>
    <mergeCell ref="H2522:H2523"/>
    <mergeCell ref="D2498:E2498"/>
    <mergeCell ref="F2498:H2498"/>
    <mergeCell ref="A2499:A2500"/>
    <mergeCell ref="B2499:D2499"/>
    <mergeCell ref="E2499:E2500"/>
    <mergeCell ref="F2499:F2500"/>
    <mergeCell ref="G2499:G2500"/>
    <mergeCell ref="H2499:H2500"/>
    <mergeCell ref="D2567:E2567"/>
    <mergeCell ref="F2567:H2567"/>
    <mergeCell ref="A2568:A2569"/>
    <mergeCell ref="B2568:D2568"/>
    <mergeCell ref="E2568:E2569"/>
    <mergeCell ref="F2568:F2569"/>
    <mergeCell ref="G2568:G2569"/>
    <mergeCell ref="H2568:H2569"/>
    <mergeCell ref="D2544:E2544"/>
    <mergeCell ref="F2544:H2544"/>
    <mergeCell ref="A2545:A2546"/>
    <mergeCell ref="B2545:D2545"/>
    <mergeCell ref="E2545:E2546"/>
    <mergeCell ref="F2545:F2546"/>
    <mergeCell ref="G2545:G2546"/>
    <mergeCell ref="H2545:H2546"/>
    <mergeCell ref="D2613:E2613"/>
    <mergeCell ref="F2613:H2613"/>
    <mergeCell ref="A2614:A2615"/>
    <mergeCell ref="B2614:D2614"/>
    <mergeCell ref="E2614:E2615"/>
    <mergeCell ref="F2614:F2615"/>
    <mergeCell ref="G2614:G2615"/>
    <mergeCell ref="H2614:H2615"/>
    <mergeCell ref="D2590:E2590"/>
    <mergeCell ref="F2590:H2590"/>
    <mergeCell ref="A2591:A2592"/>
    <mergeCell ref="B2591:D2591"/>
    <mergeCell ref="E2591:E2592"/>
    <mergeCell ref="F2591:F2592"/>
    <mergeCell ref="G2591:G2592"/>
    <mergeCell ref="H2591:H2592"/>
    <mergeCell ref="D2659:E2659"/>
    <mergeCell ref="F2659:H2659"/>
    <mergeCell ref="A2660:A2661"/>
    <mergeCell ref="B2660:D2660"/>
    <mergeCell ref="E2660:E2661"/>
    <mergeCell ref="F2660:F2661"/>
    <mergeCell ref="G2660:G2661"/>
    <mergeCell ref="H2660:H2661"/>
    <mergeCell ref="D2636:E2636"/>
    <mergeCell ref="F2636:H2636"/>
    <mergeCell ref="A2637:A2638"/>
    <mergeCell ref="B2637:D2637"/>
    <mergeCell ref="E2637:E2638"/>
    <mergeCell ref="F2637:F2638"/>
    <mergeCell ref="G2637:G2638"/>
    <mergeCell ref="H2637:H2638"/>
    <mergeCell ref="D2774:E2774"/>
    <mergeCell ref="F2774:H2774"/>
    <mergeCell ref="A2775:A2776"/>
    <mergeCell ref="B2775:D2775"/>
    <mergeCell ref="E2775:E2776"/>
    <mergeCell ref="F2775:F2776"/>
    <mergeCell ref="G2775:G2776"/>
    <mergeCell ref="H2775:H2776"/>
    <mergeCell ref="D2705:E2705"/>
    <mergeCell ref="A2706:A2707"/>
    <mergeCell ref="B2706:D2706"/>
    <mergeCell ref="E2706:E2707"/>
    <mergeCell ref="F2706:F2707"/>
    <mergeCell ref="G2706:G2707"/>
    <mergeCell ref="H2706:H2707"/>
    <mergeCell ref="D2682:E2682"/>
    <mergeCell ref="F2682:H2682"/>
    <mergeCell ref="A2683:A2684"/>
    <mergeCell ref="B2683:D2683"/>
    <mergeCell ref="E2683:E2684"/>
    <mergeCell ref="F2683:F2684"/>
    <mergeCell ref="G2683:G2684"/>
    <mergeCell ref="H2683:H2684"/>
    <mergeCell ref="D2751:E2751"/>
    <mergeCell ref="F2751:H2751"/>
    <mergeCell ref="A2850:E2850"/>
    <mergeCell ref="A2853:H2855"/>
    <mergeCell ref="D2820:E2820"/>
    <mergeCell ref="F2820:H2820"/>
    <mergeCell ref="A2821:A2822"/>
    <mergeCell ref="B2821:D2821"/>
    <mergeCell ref="E2821:E2822"/>
    <mergeCell ref="F2821:F2822"/>
    <mergeCell ref="G2821:G2822"/>
    <mergeCell ref="H2821:H2822"/>
    <mergeCell ref="A2752:A2753"/>
    <mergeCell ref="B2752:D2752"/>
    <mergeCell ref="E2752:E2753"/>
    <mergeCell ref="F2752:F2753"/>
    <mergeCell ref="G2752:G2753"/>
    <mergeCell ref="H2752:H2753"/>
    <mergeCell ref="D2728:E2728"/>
    <mergeCell ref="F2728:H2728"/>
    <mergeCell ref="A2729:A2730"/>
    <mergeCell ref="B2729:D2729"/>
    <mergeCell ref="E2729:E2730"/>
    <mergeCell ref="F2729:F2730"/>
    <mergeCell ref="G2729:G2730"/>
    <mergeCell ref="H2729:H2730"/>
    <mergeCell ref="D2797:E2797"/>
    <mergeCell ref="F2797:H2797"/>
    <mergeCell ref="A2798:A2799"/>
    <mergeCell ref="B2798:D2798"/>
    <mergeCell ref="E2798:E2799"/>
    <mergeCell ref="F2798:F2799"/>
    <mergeCell ref="G2798:G2799"/>
    <mergeCell ref="H2798:H2799"/>
  </mergeCells>
  <conditionalFormatting sqref="A2857:H1048576 A164:H167 A187:H190 A210:H213 A233:H233 A256:H259 A279:H282 A302:H305 A325:H328 A348:H351 A371:H374 A394:H397 A417:H420 A398:G416 A440:H443 A168:G170 A146:G147 A219:G232 A357:G370 H1304 A833:G846 A1786:G1797 A260:G278 A283:G301 A313:G324 A789:G800 A425:G439 A444:G462 A1:H6 A126:H145 A463:H479 A14:H29 A37:H52 A66:H70 A80:H81 A57:H57 A72:H75 G71:H71 A71:E71 A89:H98 A103:H121 A1311:G1322 A1783:G1783 G216:G218 A149:G163 A172:G186 H65 A332:G347 F330:G331">
    <cfRule type="cellIs" dxfId="1082" priority="931" operator="equal">
      <formula>0</formula>
    </cfRule>
  </conditionalFormatting>
  <conditionalFormatting sqref="A480:H480 A481:D482 F481:H482 A504:D505 F504:H505 A527:D528 F527:H528 A550:D551 F550:H551 A573:D574 F573:H574 A596:D597 F596:H597 A640:H641 A619:D620 F619:H620 A663:H664 A642:D643 F642:H643 A686:H687 A665:D666 F665:H666 A709:H710 A688:D689 F688:H689 A732:H733 A711:D712 F711:H712 A755:H756 A734:D735 F734:H735 A778:H779 A757:D758 F757:H758 A801:H802 A780:D781 F780:H781 A824:H825 A803:D804 F803:H804 A847:H848 A826:D827 F826:H827 A870:H871 A849:D850 F849:H850 A893:H894 A872:D873 F872:H873 A916:H917 A895:D896 F895:H896 A939:H940 A918:D919 F918:H919 A874:G892 A490:H503 A513:H526 A533:H534 A556:H557 A644:G647 A625:G639 A602:H618 A580:H595 A695:G708 A759:G777 A808:G823 A542:H549 A579:G579 A948:H953 G941:H947 A565:H572 A649:G662 F806:G807">
    <cfRule type="cellIs" dxfId="1081" priority="930" operator="equal">
      <formula>0</formula>
    </cfRule>
  </conditionalFormatting>
  <conditionalFormatting sqref="E481:E482">
    <cfRule type="cellIs" dxfId="1080" priority="929" operator="equal">
      <formula>0</formula>
    </cfRule>
  </conditionalFormatting>
  <conditionalFormatting sqref="E504:E505">
    <cfRule type="cellIs" dxfId="1079" priority="928" operator="equal">
      <formula>0</formula>
    </cfRule>
  </conditionalFormatting>
  <conditionalFormatting sqref="E527:E528">
    <cfRule type="cellIs" dxfId="1078" priority="927" operator="equal">
      <formula>0</formula>
    </cfRule>
  </conditionalFormatting>
  <conditionalFormatting sqref="E550:E551">
    <cfRule type="cellIs" dxfId="1077" priority="926" operator="equal">
      <formula>0</formula>
    </cfRule>
  </conditionalFormatting>
  <conditionalFormatting sqref="E573:E574">
    <cfRule type="cellIs" dxfId="1076" priority="925" operator="equal">
      <formula>0</formula>
    </cfRule>
  </conditionalFormatting>
  <conditionalFormatting sqref="E596:E597">
    <cfRule type="cellIs" dxfId="1075" priority="924" operator="equal">
      <formula>0</formula>
    </cfRule>
  </conditionalFormatting>
  <conditionalFormatting sqref="E619:E620">
    <cfRule type="cellIs" dxfId="1074" priority="923" operator="equal">
      <formula>0</formula>
    </cfRule>
  </conditionalFormatting>
  <conditionalFormatting sqref="E642:E643">
    <cfRule type="cellIs" dxfId="1073" priority="922" operator="equal">
      <formula>0</formula>
    </cfRule>
  </conditionalFormatting>
  <conditionalFormatting sqref="E665:E666">
    <cfRule type="cellIs" dxfId="1072" priority="921" operator="equal">
      <formula>0</formula>
    </cfRule>
  </conditionalFormatting>
  <conditionalFormatting sqref="E688:E689">
    <cfRule type="cellIs" dxfId="1071" priority="920" operator="equal">
      <formula>0</formula>
    </cfRule>
  </conditionalFormatting>
  <conditionalFormatting sqref="E711:E712">
    <cfRule type="cellIs" dxfId="1070" priority="919" operator="equal">
      <formula>0</formula>
    </cfRule>
  </conditionalFormatting>
  <conditionalFormatting sqref="E734:E735">
    <cfRule type="cellIs" dxfId="1069" priority="918" operator="equal">
      <formula>0</formula>
    </cfRule>
  </conditionalFormatting>
  <conditionalFormatting sqref="E757:E758">
    <cfRule type="cellIs" dxfId="1068" priority="917" operator="equal">
      <formula>0</formula>
    </cfRule>
  </conditionalFormatting>
  <conditionalFormatting sqref="E780:E781">
    <cfRule type="cellIs" dxfId="1067" priority="916" operator="equal">
      <formula>0</formula>
    </cfRule>
  </conditionalFormatting>
  <conditionalFormatting sqref="E803:E804">
    <cfRule type="cellIs" dxfId="1066" priority="915" operator="equal">
      <formula>0</formula>
    </cfRule>
  </conditionalFormatting>
  <conditionalFormatting sqref="E826:E827">
    <cfRule type="cellIs" dxfId="1065" priority="914" operator="equal">
      <formula>0</formula>
    </cfRule>
  </conditionalFormatting>
  <conditionalFormatting sqref="E849:E850">
    <cfRule type="cellIs" dxfId="1064" priority="913" operator="equal">
      <formula>0</formula>
    </cfRule>
  </conditionalFormatting>
  <conditionalFormatting sqref="E872:E873">
    <cfRule type="cellIs" dxfId="1063" priority="912" operator="equal">
      <formula>0</formula>
    </cfRule>
  </conditionalFormatting>
  <conditionalFormatting sqref="E895:E896">
    <cfRule type="cellIs" dxfId="1062" priority="911" operator="equal">
      <formula>0</formula>
    </cfRule>
  </conditionalFormatting>
  <conditionalFormatting sqref="E918:E919">
    <cfRule type="cellIs" dxfId="1061" priority="910" operator="equal">
      <formula>0</formula>
    </cfRule>
  </conditionalFormatting>
  <conditionalFormatting sqref="A954:H954 G955:H955">
    <cfRule type="cellIs" dxfId="1060" priority="909" operator="equal">
      <formula>0</formula>
    </cfRule>
  </conditionalFormatting>
  <conditionalFormatting sqref="A956:H956 A957:D958 F957:H958 A980:D981 F980:H981 A1003:D1004 F1003:H1004 A1026:D1027 F1026:H1027 A1049:D1050 F1049:H1050 A1072:D1073 F1072:H1073 A1116:H1117 A1095:D1096 F1095:H1096 A1139:H1140 A1118:D1119 F1118:H1119 A1162:H1163 A1141:D1142 F1141:H1142 A1185:H1186 A1164:D1165 F1164:H1165 A1208:H1209 A1187:D1188 F1187:H1188 A1231:H1232 A1210:D1211 F1210:H1211 A1254:H1255 A1233:D1234 F1233:H1234 A1277:H1278 A1256:D1257 F1256:H1257 A1300:H1301 A1279:D1280 F1279:H1280 A1323:H1324 A1302:D1303 F1302:H1303 A1346:H1347 A1325:D1326 F1325:H1326 A1369:H1370 A1348:D1349 F1348:H1349 A1392:H1393 A1371:D1372 F1371:H1372 A1415:H1416 A1394:D1395 F1394:H1395 A1350:G1368 A967:H979 A990:H1002 A1010:H1010 A1033:H1033 A1120:G1122 A1097:G1099 A1079:H1094 A1056:H1071 A1172:G1184 A1235:G1253 A1266:G1276 F1282:G1282 A1424:H1428 G1417:H1423 A1019:H1025 H989 A1042:H1048 A1101:G1115 A1124:G1138 A1284:G1299">
    <cfRule type="cellIs" dxfId="1059" priority="908" operator="equal">
      <formula>0</formula>
    </cfRule>
  </conditionalFormatting>
  <conditionalFormatting sqref="E957:E958">
    <cfRule type="cellIs" dxfId="1058" priority="907" operator="equal">
      <formula>0</formula>
    </cfRule>
  </conditionalFormatting>
  <conditionalFormatting sqref="E980:E981">
    <cfRule type="cellIs" dxfId="1057" priority="906" operator="equal">
      <formula>0</formula>
    </cfRule>
  </conditionalFormatting>
  <conditionalFormatting sqref="E1003:E1004">
    <cfRule type="cellIs" dxfId="1056" priority="905" operator="equal">
      <formula>0</formula>
    </cfRule>
  </conditionalFormatting>
  <conditionalFormatting sqref="E1026:E1027">
    <cfRule type="cellIs" dxfId="1055" priority="904" operator="equal">
      <formula>0</formula>
    </cfRule>
  </conditionalFormatting>
  <conditionalFormatting sqref="E1049:E1050">
    <cfRule type="cellIs" dxfId="1054" priority="903" operator="equal">
      <formula>0</formula>
    </cfRule>
  </conditionalFormatting>
  <conditionalFormatting sqref="E1072:E1073">
    <cfRule type="cellIs" dxfId="1053" priority="902" operator="equal">
      <formula>0</formula>
    </cfRule>
  </conditionalFormatting>
  <conditionalFormatting sqref="E1095:E1096">
    <cfRule type="cellIs" dxfId="1052" priority="901" operator="equal">
      <formula>0</formula>
    </cfRule>
  </conditionalFormatting>
  <conditionalFormatting sqref="E1118:E1119">
    <cfRule type="cellIs" dxfId="1051" priority="900" operator="equal">
      <formula>0</formula>
    </cfRule>
  </conditionalFormatting>
  <conditionalFormatting sqref="E1141:E1142">
    <cfRule type="cellIs" dxfId="1050" priority="899" operator="equal">
      <formula>0</formula>
    </cfRule>
  </conditionalFormatting>
  <conditionalFormatting sqref="E1164:E1165">
    <cfRule type="cellIs" dxfId="1049" priority="898" operator="equal">
      <formula>0</formula>
    </cfRule>
  </conditionalFormatting>
  <conditionalFormatting sqref="E1187:E1188">
    <cfRule type="cellIs" dxfId="1048" priority="897" operator="equal">
      <formula>0</formula>
    </cfRule>
  </conditionalFormatting>
  <conditionalFormatting sqref="E1210:E1211">
    <cfRule type="cellIs" dxfId="1047" priority="896" operator="equal">
      <formula>0</formula>
    </cfRule>
  </conditionalFormatting>
  <conditionalFormatting sqref="E1233:E1234">
    <cfRule type="cellIs" dxfId="1046" priority="895" operator="equal">
      <formula>0</formula>
    </cfRule>
  </conditionalFormatting>
  <conditionalFormatting sqref="E1256:E1257">
    <cfRule type="cellIs" dxfId="1045" priority="894" operator="equal">
      <formula>0</formula>
    </cfRule>
  </conditionalFormatting>
  <conditionalFormatting sqref="E1279:E1280">
    <cfRule type="cellIs" dxfId="1044" priority="893" operator="equal">
      <formula>0</formula>
    </cfRule>
  </conditionalFormatting>
  <conditionalFormatting sqref="E1302:E1303">
    <cfRule type="cellIs" dxfId="1043" priority="892" operator="equal">
      <formula>0</formula>
    </cfRule>
  </conditionalFormatting>
  <conditionalFormatting sqref="E1325:E1326">
    <cfRule type="cellIs" dxfId="1042" priority="891" operator="equal">
      <formula>0</formula>
    </cfRule>
  </conditionalFormatting>
  <conditionalFormatting sqref="E1348:E1349">
    <cfRule type="cellIs" dxfId="1041" priority="890" operator="equal">
      <formula>0</formula>
    </cfRule>
  </conditionalFormatting>
  <conditionalFormatting sqref="E1371:E1372">
    <cfRule type="cellIs" dxfId="1040" priority="889" operator="equal">
      <formula>0</formula>
    </cfRule>
  </conditionalFormatting>
  <conditionalFormatting sqref="E1394:E1395">
    <cfRule type="cellIs" dxfId="1039" priority="888" operator="equal">
      <formula>0</formula>
    </cfRule>
  </conditionalFormatting>
  <conditionalFormatting sqref="A1429:H1429 G1430:H1430">
    <cfRule type="cellIs" dxfId="1038" priority="887" operator="equal">
      <formula>0</formula>
    </cfRule>
  </conditionalFormatting>
  <conditionalFormatting sqref="A1431:H1431 A1432:D1433 F1432:H1433 A1455:D1456 F1455:H1456 A1478:D1479 F1478:H1479 A1501:D1502 F1501:H1502 A1524:D1525 F1524:H1525 A1547:D1548 F1547:H1548 A1591:H1592 A1570:D1571 F1570:H1571 A1614:H1615 A1593:D1594 F1593:H1594 A1637:H1638 A1616:D1617 F1616:H1617 A1660:H1661 A1639:D1640 F1639:H1640 A1683:H1684 A1662:D1663 F1662:H1663 A1706:H1707 A1685:D1686 F1685:H1686 A1729:H1730 A1708:D1709 F1708:H1709 A1752:H1753 A1731:D1732 F1731:H1732 A1775:H1776 A1754:D1755 F1754:H1755 A1798:H1799 A1777:D1778 F1777:H1778 A1821:H1822 A1800:D1801 F1800:H1801 A1844:H1845 A1823:D1824 F1823:H1824 A1867:H1868 A1846:D1847 F1846:H1847 A1890:H1891 A1869:D1870 F1869:H1870 A1825:G1843 A1441:H1454 A1464:H1477 A1493:H1500 A1516:H1523 A1595:G1597 A1572:G1574 A1554:H1569 A1531:H1546 A1645:G1659 A1710:G1728 A1739:G1751 A1756:G1756 A1440:G1440 A1463:G1463 A1484:G1485 A1507:G1508 A1530:G1530 A1553:G1553 A1899:H1904 G1892:H1898 A1492:G1492 A1515:G1515 A1576:G1590 A1599:G1613 A1759:G1774 F1757:G1757">
    <cfRule type="cellIs" dxfId="1037" priority="886" operator="equal">
      <formula>0</formula>
    </cfRule>
  </conditionalFormatting>
  <conditionalFormatting sqref="E1432:E1433">
    <cfRule type="cellIs" dxfId="1036" priority="885" operator="equal">
      <formula>0</formula>
    </cfRule>
  </conditionalFormatting>
  <conditionalFormatting sqref="E1455:E1456">
    <cfRule type="cellIs" dxfId="1035" priority="884" operator="equal">
      <formula>0</formula>
    </cfRule>
  </conditionalFormatting>
  <conditionalFormatting sqref="E1478:E1479">
    <cfRule type="cellIs" dxfId="1034" priority="883" operator="equal">
      <formula>0</formula>
    </cfRule>
  </conditionalFormatting>
  <conditionalFormatting sqref="E1501:E1502">
    <cfRule type="cellIs" dxfId="1033" priority="882" operator="equal">
      <formula>0</formula>
    </cfRule>
  </conditionalFormatting>
  <conditionalFormatting sqref="E1524:E1525">
    <cfRule type="cellIs" dxfId="1032" priority="881" operator="equal">
      <formula>0</formula>
    </cfRule>
  </conditionalFormatting>
  <conditionalFormatting sqref="E1547:E1548">
    <cfRule type="cellIs" dxfId="1031" priority="880" operator="equal">
      <formula>0</formula>
    </cfRule>
  </conditionalFormatting>
  <conditionalFormatting sqref="E1570:E1571">
    <cfRule type="cellIs" dxfId="1030" priority="879" operator="equal">
      <formula>0</formula>
    </cfRule>
  </conditionalFormatting>
  <conditionalFormatting sqref="E1593:E1594">
    <cfRule type="cellIs" dxfId="1029" priority="878" operator="equal">
      <formula>0</formula>
    </cfRule>
  </conditionalFormatting>
  <conditionalFormatting sqref="E1616:E1617">
    <cfRule type="cellIs" dxfId="1028" priority="877" operator="equal">
      <formula>0</formula>
    </cfRule>
  </conditionalFormatting>
  <conditionalFormatting sqref="E1639:E1640">
    <cfRule type="cellIs" dxfId="1027" priority="876" operator="equal">
      <formula>0</formula>
    </cfRule>
  </conditionalFormatting>
  <conditionalFormatting sqref="E1662:E1663">
    <cfRule type="cellIs" dxfId="1026" priority="875" operator="equal">
      <formula>0</formula>
    </cfRule>
  </conditionalFormatting>
  <conditionalFormatting sqref="E1685:E1686">
    <cfRule type="cellIs" dxfId="1025" priority="874" operator="equal">
      <formula>0</formula>
    </cfRule>
  </conditionalFormatting>
  <conditionalFormatting sqref="E1708:E1709">
    <cfRule type="cellIs" dxfId="1024" priority="873" operator="equal">
      <formula>0</formula>
    </cfRule>
  </conditionalFormatting>
  <conditionalFormatting sqref="E1731:E1732">
    <cfRule type="cellIs" dxfId="1023" priority="872" operator="equal">
      <formula>0</formula>
    </cfRule>
  </conditionalFormatting>
  <conditionalFormatting sqref="E1754:E1755">
    <cfRule type="cellIs" dxfId="1022" priority="871" operator="equal">
      <formula>0</formula>
    </cfRule>
  </conditionalFormatting>
  <conditionalFormatting sqref="E1777:E1778">
    <cfRule type="cellIs" dxfId="1021" priority="870" operator="equal">
      <formula>0</formula>
    </cfRule>
  </conditionalFormatting>
  <conditionalFormatting sqref="E1800:E1801">
    <cfRule type="cellIs" dxfId="1020" priority="869" operator="equal">
      <formula>0</formula>
    </cfRule>
  </conditionalFormatting>
  <conditionalFormatting sqref="E1823:E1824">
    <cfRule type="cellIs" dxfId="1019" priority="868" operator="equal">
      <formula>0</formula>
    </cfRule>
  </conditionalFormatting>
  <conditionalFormatting sqref="E1846:E1847">
    <cfRule type="cellIs" dxfId="1018" priority="867" operator="equal">
      <formula>0</formula>
    </cfRule>
  </conditionalFormatting>
  <conditionalFormatting sqref="E1869:E1870">
    <cfRule type="cellIs" dxfId="1017" priority="866" operator="equal">
      <formula>0</formula>
    </cfRule>
  </conditionalFormatting>
  <conditionalFormatting sqref="A1905:H1905 G1906:H1906">
    <cfRule type="cellIs" dxfId="1016" priority="865" operator="equal">
      <formula>0</formula>
    </cfRule>
  </conditionalFormatting>
  <conditionalFormatting sqref="A1907:H1907 A1908:D1909 F1908:H1909 A1931:D1932 F1931:H1932 A1954:D1955 F1954:H1955 A1977:D1978 F1977:H1978 A2000:D2001 F2000:H2001 A2023:D2024 F2023:H2024 A2067:H2068 A2046:D2047 F2046:H2047 A2090:H2091 A2069:D2070 F2069:H2070 A2113:H2114 A2092:D2093 F2092:H2093 A2136:H2137 A2115:D2116 F2115:H2116 A2159:H2160 A2138:D2139 F2138:H2139 A2182:H2183 A2161:D2162 F2161:H2162 A2205:H2206 A2184:D2185 F2184:H2185 A2228:H2229 A2207:D2208 F2207:H2208 A2251:H2252 A2230:D2231 F2230:H2231 A2274:H2275 A2253:D2254 F2253:H2254 A2297:H2298 A2276:D2277 F2276:H2277 A2320:H2321 A2299:D2300 F2299:H2300 A2343:H2344 A2322:D2323 F2322:H2323 A2366:H2367 A2345:D2346 F2345:H2346 A2301:G2319 A1917:H1930 A1940:H1953 A1969:H1976 A1992:H1999 A2071:G2071 A2048:G2048 A2030:H2045 A2007:H2022 A2260:G2273 A2186:G2204 A2216:G2227 A1960:G1961 A1983:G1984 A2006:G2006 A2029:G2029 A2375:H2380 G2368:H2374 A2121:G2135 A2052:G2066 A2075:G2089 A2050:G2050 A2235:G2250 A2073:G2073">
    <cfRule type="cellIs" dxfId="1015" priority="864" operator="equal">
      <formula>0</formula>
    </cfRule>
  </conditionalFormatting>
  <conditionalFormatting sqref="E1908:E1909">
    <cfRule type="cellIs" dxfId="1014" priority="863" operator="equal">
      <formula>0</formula>
    </cfRule>
  </conditionalFormatting>
  <conditionalFormatting sqref="E1931:E1932">
    <cfRule type="cellIs" dxfId="1013" priority="862" operator="equal">
      <formula>0</formula>
    </cfRule>
  </conditionalFormatting>
  <conditionalFormatting sqref="E1954:E1955">
    <cfRule type="cellIs" dxfId="1012" priority="861" operator="equal">
      <formula>0</formula>
    </cfRule>
  </conditionalFormatting>
  <conditionalFormatting sqref="E1977:E1978">
    <cfRule type="cellIs" dxfId="1011" priority="860" operator="equal">
      <formula>0</formula>
    </cfRule>
  </conditionalFormatting>
  <conditionalFormatting sqref="E2000:E2001">
    <cfRule type="cellIs" dxfId="1010" priority="859" operator="equal">
      <formula>0</formula>
    </cfRule>
  </conditionalFormatting>
  <conditionalFormatting sqref="E2023:E2024">
    <cfRule type="cellIs" dxfId="1009" priority="858" operator="equal">
      <formula>0</formula>
    </cfRule>
  </conditionalFormatting>
  <conditionalFormatting sqref="E2046:E2047">
    <cfRule type="cellIs" dxfId="1008" priority="857" operator="equal">
      <formula>0</formula>
    </cfRule>
  </conditionalFormatting>
  <conditionalFormatting sqref="E2069:E2070">
    <cfRule type="cellIs" dxfId="1007" priority="856" operator="equal">
      <formula>0</formula>
    </cfRule>
  </conditionalFormatting>
  <conditionalFormatting sqref="E2092:E2093">
    <cfRule type="cellIs" dxfId="1006" priority="855" operator="equal">
      <formula>0</formula>
    </cfRule>
  </conditionalFormatting>
  <conditionalFormatting sqref="E2115:E2116">
    <cfRule type="cellIs" dxfId="1005" priority="854" operator="equal">
      <formula>0</formula>
    </cfRule>
  </conditionalFormatting>
  <conditionalFormatting sqref="E2138:E2139">
    <cfRule type="cellIs" dxfId="1004" priority="853" operator="equal">
      <formula>0</formula>
    </cfRule>
  </conditionalFormatting>
  <conditionalFormatting sqref="E2161:E2162">
    <cfRule type="cellIs" dxfId="1003" priority="852" operator="equal">
      <formula>0</formula>
    </cfRule>
  </conditionalFormatting>
  <conditionalFormatting sqref="E2184:E2185">
    <cfRule type="cellIs" dxfId="1002" priority="851" operator="equal">
      <formula>0</formula>
    </cfRule>
  </conditionalFormatting>
  <conditionalFormatting sqref="E2207:E2208">
    <cfRule type="cellIs" dxfId="1001" priority="850" operator="equal">
      <formula>0</formula>
    </cfRule>
  </conditionalFormatting>
  <conditionalFormatting sqref="E2230:E2231">
    <cfRule type="cellIs" dxfId="1000" priority="849" operator="equal">
      <formula>0</formula>
    </cfRule>
  </conditionalFormatting>
  <conditionalFormatting sqref="E2253:E2254">
    <cfRule type="cellIs" dxfId="999" priority="848" operator="equal">
      <formula>0</formula>
    </cfRule>
  </conditionalFormatting>
  <conditionalFormatting sqref="E2276:E2277">
    <cfRule type="cellIs" dxfId="998" priority="847" operator="equal">
      <formula>0</formula>
    </cfRule>
  </conditionalFormatting>
  <conditionalFormatting sqref="E2299:E2300">
    <cfRule type="cellIs" dxfId="997" priority="846" operator="equal">
      <formula>0</formula>
    </cfRule>
  </conditionalFormatting>
  <conditionalFormatting sqref="E2322:E2323">
    <cfRule type="cellIs" dxfId="996" priority="845" operator="equal">
      <formula>0</formula>
    </cfRule>
  </conditionalFormatting>
  <conditionalFormatting sqref="E2345:E2346">
    <cfRule type="cellIs" dxfId="995" priority="844" operator="equal">
      <formula>0</formula>
    </cfRule>
  </conditionalFormatting>
  <conditionalFormatting sqref="A2381:H2381 G2382:H2382">
    <cfRule type="cellIs" dxfId="994" priority="843" operator="equal">
      <formula>0</formula>
    </cfRule>
  </conditionalFormatting>
  <conditionalFormatting sqref="A2383:H2383 A2384:D2385 F2384:H2385 A2407:D2408 F2407:H2408 A2430:D2431 F2430:H2431 A2453:D2454 F2453:H2454 A2476:D2477 F2476:H2477 A2499:D2500 F2499:H2500 A2543:H2544 A2522:D2523 F2522:H2523 A2566:H2567 A2545:D2546 F2545:H2546 A2589:H2590 A2568:D2569 F2568:H2569 A2612:H2613 A2591:D2592 F2591:H2592 A2635:H2636 A2614:D2615 F2614:H2615 A2658:H2659 A2637:D2638 F2637:H2638 A2681:H2682 A2660:D2661 F2660:H2661 A2704:H2705 A2683:D2684 F2683:H2684 A2727:H2728 A2706:D2707 F2706:H2707 A2750:H2751 A2729:D2730 F2729:H2730 A2773:H2774 A2752:D2753 F2752:H2753 A2796:H2797 A2775:D2776 F2775:H2776 A2819:H2820 A2798:D2799 F2798:H2799 A2842:H2843 A2821:D2822 F2821:H2822 A2593:G2611 A2777:G2795 A2393:H2406 A2416:H2429 A2445:H2452 A2468:H2475 A2547:G2549 A2524:G2526 A2506:H2521 A2483:H2498 A2736:G2749 A2662:G2680 A2692:G2703 A2708:G2708 A2437:G2437 A2460:G2460 A2851:H2856 G2844:H2850 A2528:G2542 A2551:G2565 A2711:G2726 A2710:E2710 G2709:G2710">
    <cfRule type="cellIs" dxfId="993" priority="842" operator="equal">
      <formula>0</formula>
    </cfRule>
  </conditionalFormatting>
  <conditionalFormatting sqref="E2384:E2385">
    <cfRule type="cellIs" dxfId="992" priority="841" operator="equal">
      <formula>0</formula>
    </cfRule>
  </conditionalFormatting>
  <conditionalFormatting sqref="E2407:E2408">
    <cfRule type="cellIs" dxfId="991" priority="840" operator="equal">
      <formula>0</formula>
    </cfRule>
  </conditionalFormatting>
  <conditionalFormatting sqref="E2430:E2431">
    <cfRule type="cellIs" dxfId="990" priority="839" operator="equal">
      <formula>0</formula>
    </cfRule>
  </conditionalFormatting>
  <conditionalFormatting sqref="E2453:E2454">
    <cfRule type="cellIs" dxfId="989" priority="838" operator="equal">
      <formula>0</formula>
    </cfRule>
  </conditionalFormatting>
  <conditionalFormatting sqref="E2476:E2477">
    <cfRule type="cellIs" dxfId="988" priority="837" operator="equal">
      <formula>0</formula>
    </cfRule>
  </conditionalFormatting>
  <conditionalFormatting sqref="E2499:E2500">
    <cfRule type="cellIs" dxfId="987" priority="836" operator="equal">
      <formula>0</formula>
    </cfRule>
  </conditionalFormatting>
  <conditionalFormatting sqref="E2522:E2523">
    <cfRule type="cellIs" dxfId="986" priority="835" operator="equal">
      <formula>0</formula>
    </cfRule>
  </conditionalFormatting>
  <conditionalFormatting sqref="E2545:E2546">
    <cfRule type="cellIs" dxfId="985" priority="834" operator="equal">
      <formula>0</formula>
    </cfRule>
  </conditionalFormatting>
  <conditionalFormatting sqref="E2568:E2569">
    <cfRule type="cellIs" dxfId="984" priority="833" operator="equal">
      <formula>0</formula>
    </cfRule>
  </conditionalFormatting>
  <conditionalFormatting sqref="E2591:E2592">
    <cfRule type="cellIs" dxfId="983" priority="832" operator="equal">
      <formula>0</formula>
    </cfRule>
  </conditionalFormatting>
  <conditionalFormatting sqref="E2614:E2615">
    <cfRule type="cellIs" dxfId="982" priority="831" operator="equal">
      <formula>0</formula>
    </cfRule>
  </conditionalFormatting>
  <conditionalFormatting sqref="E2637:E2638">
    <cfRule type="cellIs" dxfId="981" priority="830" operator="equal">
      <formula>0</formula>
    </cfRule>
  </conditionalFormatting>
  <conditionalFormatting sqref="E2660:E2661">
    <cfRule type="cellIs" dxfId="980" priority="829" operator="equal">
      <formula>0</formula>
    </cfRule>
  </conditionalFormatting>
  <conditionalFormatting sqref="E2683:E2684">
    <cfRule type="cellIs" dxfId="979" priority="828" operator="equal">
      <formula>0</formula>
    </cfRule>
  </conditionalFormatting>
  <conditionalFormatting sqref="E2706:E2707">
    <cfRule type="cellIs" dxfId="978" priority="827" operator="equal">
      <formula>0</formula>
    </cfRule>
  </conditionalFormatting>
  <conditionalFormatting sqref="E2729:E2730">
    <cfRule type="cellIs" dxfId="977" priority="826" operator="equal">
      <formula>0</formula>
    </cfRule>
  </conditionalFormatting>
  <conditionalFormatting sqref="E2752:E2753">
    <cfRule type="cellIs" dxfId="976" priority="825" operator="equal">
      <formula>0</formula>
    </cfRule>
  </conditionalFormatting>
  <conditionalFormatting sqref="E2775:E2776">
    <cfRule type="cellIs" dxfId="975" priority="824" operator="equal">
      <formula>0</formula>
    </cfRule>
  </conditionalFormatting>
  <conditionalFormatting sqref="E2798:E2799">
    <cfRule type="cellIs" dxfId="974" priority="823" operator="equal">
      <formula>0</formula>
    </cfRule>
  </conditionalFormatting>
  <conditionalFormatting sqref="E2821:E2822">
    <cfRule type="cellIs" dxfId="973" priority="822" operator="equal">
      <formula>0</formula>
    </cfRule>
  </conditionalFormatting>
  <conditionalFormatting sqref="H168">
    <cfRule type="cellIs" dxfId="972" priority="821" operator="equal">
      <formula>0</formula>
    </cfRule>
  </conditionalFormatting>
  <conditionalFormatting sqref="H191">
    <cfRule type="cellIs" dxfId="971" priority="820" operator="equal">
      <formula>0</formula>
    </cfRule>
  </conditionalFormatting>
  <conditionalFormatting sqref="H214">
    <cfRule type="cellIs" dxfId="970" priority="819" operator="equal">
      <formula>0</formula>
    </cfRule>
  </conditionalFormatting>
  <conditionalFormatting sqref="H260">
    <cfRule type="cellIs" dxfId="969" priority="817" operator="equal">
      <formula>0</formula>
    </cfRule>
  </conditionalFormatting>
  <conditionalFormatting sqref="H283">
    <cfRule type="cellIs" dxfId="968" priority="816" operator="equal">
      <formula>0</formula>
    </cfRule>
  </conditionalFormatting>
  <conditionalFormatting sqref="H306">
    <cfRule type="cellIs" dxfId="967" priority="815" operator="equal">
      <formula>0</formula>
    </cfRule>
  </conditionalFormatting>
  <conditionalFormatting sqref="H329">
    <cfRule type="cellIs" dxfId="966" priority="814" operator="equal">
      <formula>0</formula>
    </cfRule>
  </conditionalFormatting>
  <conditionalFormatting sqref="H352">
    <cfRule type="cellIs" dxfId="965" priority="813" operator="equal">
      <formula>0</formula>
    </cfRule>
  </conditionalFormatting>
  <conditionalFormatting sqref="H874">
    <cfRule type="cellIs" dxfId="964" priority="797" operator="equal">
      <formula>0</formula>
    </cfRule>
  </conditionalFormatting>
  <conditionalFormatting sqref="H398">
    <cfRule type="cellIs" dxfId="963" priority="811" operator="equal">
      <formula>0</formula>
    </cfRule>
  </conditionalFormatting>
  <conditionalFormatting sqref="H421">
    <cfRule type="cellIs" dxfId="962" priority="810" operator="equal">
      <formula>0</formula>
    </cfRule>
  </conditionalFormatting>
  <conditionalFormatting sqref="H444">
    <cfRule type="cellIs" dxfId="961" priority="809" operator="equal">
      <formula>0</formula>
    </cfRule>
  </conditionalFormatting>
  <conditionalFormatting sqref="H621">
    <cfRule type="cellIs" dxfId="960" priority="808" operator="equal">
      <formula>0</formula>
    </cfRule>
  </conditionalFormatting>
  <conditionalFormatting sqref="H644">
    <cfRule type="cellIs" dxfId="959" priority="807" operator="equal">
      <formula>0</formula>
    </cfRule>
  </conditionalFormatting>
  <conditionalFormatting sqref="H667">
    <cfRule type="cellIs" dxfId="958" priority="806" operator="equal">
      <formula>0</formula>
    </cfRule>
  </conditionalFormatting>
  <conditionalFormatting sqref="H690">
    <cfRule type="cellIs" dxfId="957" priority="805" operator="equal">
      <formula>0</formula>
    </cfRule>
  </conditionalFormatting>
  <conditionalFormatting sqref="H713">
    <cfRule type="cellIs" dxfId="956" priority="804" operator="equal">
      <formula>0</formula>
    </cfRule>
  </conditionalFormatting>
  <conditionalFormatting sqref="H736">
    <cfRule type="cellIs" dxfId="955" priority="803" operator="equal">
      <formula>0</formula>
    </cfRule>
  </conditionalFormatting>
  <conditionalFormatting sqref="H759">
    <cfRule type="cellIs" dxfId="954" priority="802" operator="equal">
      <formula>0</formula>
    </cfRule>
  </conditionalFormatting>
  <conditionalFormatting sqref="H782">
    <cfRule type="cellIs" dxfId="953" priority="801" operator="equal">
      <formula>0</formula>
    </cfRule>
  </conditionalFormatting>
  <conditionalFormatting sqref="H805">
    <cfRule type="cellIs" dxfId="952" priority="800" operator="equal">
      <formula>0</formula>
    </cfRule>
  </conditionalFormatting>
  <conditionalFormatting sqref="H851">
    <cfRule type="cellIs" dxfId="951" priority="798" operator="equal">
      <formula>0</formula>
    </cfRule>
  </conditionalFormatting>
  <conditionalFormatting sqref="H897">
    <cfRule type="cellIs" dxfId="950" priority="796" operator="equal">
      <formula>0</formula>
    </cfRule>
  </conditionalFormatting>
  <conditionalFormatting sqref="H920">
    <cfRule type="cellIs" dxfId="949" priority="795" operator="equal">
      <formula>0</formula>
    </cfRule>
  </conditionalFormatting>
  <conditionalFormatting sqref="H1097">
    <cfRule type="cellIs" dxfId="948" priority="794" operator="equal">
      <formula>0</formula>
    </cfRule>
  </conditionalFormatting>
  <conditionalFormatting sqref="H1120">
    <cfRule type="cellIs" dxfId="947" priority="793" operator="equal">
      <formula>0</formula>
    </cfRule>
  </conditionalFormatting>
  <conditionalFormatting sqref="H1143">
    <cfRule type="cellIs" dxfId="946" priority="792" operator="equal">
      <formula>0</formula>
    </cfRule>
  </conditionalFormatting>
  <conditionalFormatting sqref="H1166">
    <cfRule type="cellIs" dxfId="945" priority="791" operator="equal">
      <formula>0</formula>
    </cfRule>
  </conditionalFormatting>
  <conditionalFormatting sqref="H1189">
    <cfRule type="cellIs" dxfId="944" priority="790" operator="equal">
      <formula>0</formula>
    </cfRule>
  </conditionalFormatting>
  <conditionalFormatting sqref="H1212">
    <cfRule type="cellIs" dxfId="943" priority="789" operator="equal">
      <formula>0</formula>
    </cfRule>
  </conditionalFormatting>
  <conditionalFormatting sqref="H1235">
    <cfRule type="cellIs" dxfId="942" priority="788" operator="equal">
      <formula>0</formula>
    </cfRule>
  </conditionalFormatting>
  <conditionalFormatting sqref="H1258">
    <cfRule type="cellIs" dxfId="941" priority="787" operator="equal">
      <formula>0</formula>
    </cfRule>
  </conditionalFormatting>
  <conditionalFormatting sqref="H1281">
    <cfRule type="cellIs" dxfId="940" priority="786" operator="equal">
      <formula>0</formula>
    </cfRule>
  </conditionalFormatting>
  <conditionalFormatting sqref="H1327">
    <cfRule type="cellIs" dxfId="939" priority="784" operator="equal">
      <formula>0</formula>
    </cfRule>
  </conditionalFormatting>
  <conditionalFormatting sqref="H1350">
    <cfRule type="cellIs" dxfId="938" priority="783" operator="equal">
      <formula>0</formula>
    </cfRule>
  </conditionalFormatting>
  <conditionalFormatting sqref="H1373">
    <cfRule type="cellIs" dxfId="937" priority="782" operator="equal">
      <formula>0</formula>
    </cfRule>
  </conditionalFormatting>
  <conditionalFormatting sqref="H1396">
    <cfRule type="cellIs" dxfId="936" priority="781" operator="equal">
      <formula>0</formula>
    </cfRule>
  </conditionalFormatting>
  <conditionalFormatting sqref="H1572">
    <cfRule type="cellIs" dxfId="935" priority="780" operator="equal">
      <formula>0</formula>
    </cfRule>
  </conditionalFormatting>
  <conditionalFormatting sqref="H1595">
    <cfRule type="cellIs" dxfId="934" priority="779" operator="equal">
      <formula>0</formula>
    </cfRule>
  </conditionalFormatting>
  <conditionalFormatting sqref="H1618">
    <cfRule type="cellIs" dxfId="933" priority="778" operator="equal">
      <formula>0</formula>
    </cfRule>
  </conditionalFormatting>
  <conditionalFormatting sqref="H1641">
    <cfRule type="cellIs" dxfId="932" priority="777" operator="equal">
      <formula>0</formula>
    </cfRule>
  </conditionalFormatting>
  <conditionalFormatting sqref="H1664">
    <cfRule type="cellIs" dxfId="931" priority="776" operator="equal">
      <formula>0</formula>
    </cfRule>
  </conditionalFormatting>
  <conditionalFormatting sqref="H1687">
    <cfRule type="cellIs" dxfId="930" priority="775" operator="equal">
      <formula>0</formula>
    </cfRule>
  </conditionalFormatting>
  <conditionalFormatting sqref="H1710">
    <cfRule type="cellIs" dxfId="929" priority="774" operator="equal">
      <formula>0</formula>
    </cfRule>
  </conditionalFormatting>
  <conditionalFormatting sqref="H1733">
    <cfRule type="cellIs" dxfId="928" priority="773" operator="equal">
      <formula>0</formula>
    </cfRule>
  </conditionalFormatting>
  <conditionalFormatting sqref="H1756">
    <cfRule type="cellIs" dxfId="927" priority="772" operator="equal">
      <formula>0</formula>
    </cfRule>
  </conditionalFormatting>
  <conditionalFormatting sqref="H1779">
    <cfRule type="cellIs" dxfId="926" priority="771" operator="equal">
      <formula>0</formula>
    </cfRule>
  </conditionalFormatting>
  <conditionalFormatting sqref="H1802">
    <cfRule type="cellIs" dxfId="925" priority="770" operator="equal">
      <formula>0</formula>
    </cfRule>
  </conditionalFormatting>
  <conditionalFormatting sqref="H1825">
    <cfRule type="cellIs" dxfId="924" priority="769" operator="equal">
      <formula>0</formula>
    </cfRule>
  </conditionalFormatting>
  <conditionalFormatting sqref="H1848">
    <cfRule type="cellIs" dxfId="923" priority="768" operator="equal">
      <formula>0</formula>
    </cfRule>
  </conditionalFormatting>
  <conditionalFormatting sqref="H1871">
    <cfRule type="cellIs" dxfId="922" priority="767" operator="equal">
      <formula>0</formula>
    </cfRule>
  </conditionalFormatting>
  <conditionalFormatting sqref="H2048">
    <cfRule type="cellIs" dxfId="921" priority="766" operator="equal">
      <formula>0</formula>
    </cfRule>
  </conditionalFormatting>
  <conditionalFormatting sqref="H2071">
    <cfRule type="cellIs" dxfId="920" priority="765" operator="equal">
      <formula>0</formula>
    </cfRule>
  </conditionalFormatting>
  <conditionalFormatting sqref="H2094">
    <cfRule type="cellIs" dxfId="919" priority="764" operator="equal">
      <formula>0</formula>
    </cfRule>
  </conditionalFormatting>
  <conditionalFormatting sqref="H2117">
    <cfRule type="cellIs" dxfId="918" priority="763" operator="equal">
      <formula>0</formula>
    </cfRule>
  </conditionalFormatting>
  <conditionalFormatting sqref="H2140">
    <cfRule type="cellIs" dxfId="917" priority="762" operator="equal">
      <formula>0</formula>
    </cfRule>
  </conditionalFormatting>
  <conditionalFormatting sqref="H2163">
    <cfRule type="cellIs" dxfId="916" priority="761" operator="equal">
      <formula>0</formula>
    </cfRule>
  </conditionalFormatting>
  <conditionalFormatting sqref="H2186">
    <cfRule type="cellIs" dxfId="915" priority="760" operator="equal">
      <formula>0</formula>
    </cfRule>
  </conditionalFormatting>
  <conditionalFormatting sqref="H2209">
    <cfRule type="cellIs" dxfId="914" priority="759" operator="equal">
      <formula>0</formula>
    </cfRule>
  </conditionalFormatting>
  <conditionalFormatting sqref="H2232">
    <cfRule type="cellIs" dxfId="913" priority="758" operator="equal">
      <formula>0</formula>
    </cfRule>
  </conditionalFormatting>
  <conditionalFormatting sqref="H2255">
    <cfRule type="cellIs" dxfId="912" priority="757" operator="equal">
      <formula>0</formula>
    </cfRule>
  </conditionalFormatting>
  <conditionalFormatting sqref="H2278">
    <cfRule type="cellIs" dxfId="911" priority="756" operator="equal">
      <formula>0</formula>
    </cfRule>
  </conditionalFormatting>
  <conditionalFormatting sqref="H2301">
    <cfRule type="cellIs" dxfId="910" priority="755" operator="equal">
      <formula>0</formula>
    </cfRule>
  </conditionalFormatting>
  <conditionalFormatting sqref="H2324">
    <cfRule type="cellIs" dxfId="909" priority="754" operator="equal">
      <formula>0</formula>
    </cfRule>
  </conditionalFormatting>
  <conditionalFormatting sqref="H2347">
    <cfRule type="cellIs" dxfId="908" priority="753" operator="equal">
      <formula>0</formula>
    </cfRule>
  </conditionalFormatting>
  <conditionalFormatting sqref="H2524">
    <cfRule type="cellIs" dxfId="907" priority="752" operator="equal">
      <formula>0</formula>
    </cfRule>
  </conditionalFormatting>
  <conditionalFormatting sqref="H2547">
    <cfRule type="cellIs" dxfId="906" priority="751" operator="equal">
      <formula>0</formula>
    </cfRule>
  </conditionalFormatting>
  <conditionalFormatting sqref="H2570">
    <cfRule type="cellIs" dxfId="905" priority="750" operator="equal">
      <formula>0</formula>
    </cfRule>
  </conditionalFormatting>
  <conditionalFormatting sqref="H2593">
    <cfRule type="cellIs" dxfId="904" priority="749" operator="equal">
      <formula>0</formula>
    </cfRule>
  </conditionalFormatting>
  <conditionalFormatting sqref="H2616">
    <cfRule type="cellIs" dxfId="903" priority="748" operator="equal">
      <formula>0</formula>
    </cfRule>
  </conditionalFormatting>
  <conditionalFormatting sqref="H2639">
    <cfRule type="cellIs" dxfId="902" priority="747" operator="equal">
      <formula>0</formula>
    </cfRule>
  </conditionalFormatting>
  <conditionalFormatting sqref="H2662">
    <cfRule type="cellIs" dxfId="901" priority="746" operator="equal">
      <formula>0</formula>
    </cfRule>
  </conditionalFormatting>
  <conditionalFormatting sqref="H2685">
    <cfRule type="cellIs" dxfId="900" priority="745" operator="equal">
      <formula>0</formula>
    </cfRule>
  </conditionalFormatting>
  <conditionalFormatting sqref="H2708">
    <cfRule type="cellIs" dxfId="899" priority="744" operator="equal">
      <formula>0</formula>
    </cfRule>
  </conditionalFormatting>
  <conditionalFormatting sqref="H2731">
    <cfRule type="cellIs" dxfId="898" priority="743" operator="equal">
      <formula>0</formula>
    </cfRule>
  </conditionalFormatting>
  <conditionalFormatting sqref="H2754">
    <cfRule type="cellIs" dxfId="897" priority="742" operator="equal">
      <formula>0</formula>
    </cfRule>
  </conditionalFormatting>
  <conditionalFormatting sqref="H2777">
    <cfRule type="cellIs" dxfId="896" priority="741" operator="equal">
      <formula>0</formula>
    </cfRule>
  </conditionalFormatting>
  <conditionalFormatting sqref="H2800">
    <cfRule type="cellIs" dxfId="895" priority="740" operator="equal">
      <formula>0</formula>
    </cfRule>
  </conditionalFormatting>
  <conditionalFormatting sqref="H2823">
    <cfRule type="cellIs" dxfId="894" priority="739" operator="equal">
      <formula>0</formula>
    </cfRule>
  </conditionalFormatting>
  <conditionalFormatting sqref="A382:G393">
    <cfRule type="cellIs" dxfId="893" priority="736" operator="equal">
      <formula>0</formula>
    </cfRule>
  </conditionalFormatting>
  <conditionalFormatting sqref="H375">
    <cfRule type="cellIs" dxfId="892" priority="735" operator="equal">
      <formula>0</formula>
    </cfRule>
  </conditionalFormatting>
  <conditionalFormatting sqref="A858:G869">
    <cfRule type="cellIs" dxfId="891" priority="734" operator="equal">
      <formula>0</formula>
    </cfRule>
  </conditionalFormatting>
  <conditionalFormatting sqref="A1335:G1345">
    <cfRule type="cellIs" dxfId="890" priority="733" operator="equal">
      <formula>0</formula>
    </cfRule>
  </conditionalFormatting>
  <conditionalFormatting sqref="A1808:G1820">
    <cfRule type="cellIs" dxfId="889" priority="732" operator="equal">
      <formula>0</formula>
    </cfRule>
  </conditionalFormatting>
  <conditionalFormatting sqref="A2285:G2296">
    <cfRule type="cellIs" dxfId="888" priority="731" operator="equal">
      <formula>0</formula>
    </cfRule>
  </conditionalFormatting>
  <conditionalFormatting sqref="A2761:G2772">
    <cfRule type="cellIs" dxfId="887" priority="730" operator="equal">
      <formula>0</formula>
    </cfRule>
  </conditionalFormatting>
  <conditionalFormatting sqref="A198:G209">
    <cfRule type="cellIs" dxfId="886" priority="729" operator="equal">
      <formula>0</formula>
    </cfRule>
  </conditionalFormatting>
  <conditionalFormatting sqref="A674:G685">
    <cfRule type="cellIs" dxfId="885" priority="728" operator="equal">
      <formula>0</formula>
    </cfRule>
  </conditionalFormatting>
  <conditionalFormatting sqref="A1151:G1161">
    <cfRule type="cellIs" dxfId="884" priority="727" operator="equal">
      <formula>0</formula>
    </cfRule>
  </conditionalFormatting>
  <conditionalFormatting sqref="A1624:G1636">
    <cfRule type="cellIs" dxfId="883" priority="726" operator="equal">
      <formula>0</formula>
    </cfRule>
  </conditionalFormatting>
  <conditionalFormatting sqref="A2101:G2112">
    <cfRule type="cellIs" dxfId="882" priority="725" operator="equal">
      <formula>0</formula>
    </cfRule>
  </conditionalFormatting>
  <conditionalFormatting sqref="A2577:G2588">
    <cfRule type="cellIs" dxfId="881" priority="724" operator="equal">
      <formula>0</formula>
    </cfRule>
  </conditionalFormatting>
  <conditionalFormatting sqref="H828">
    <cfRule type="cellIs" dxfId="880" priority="721" operator="equal">
      <formula>0</formula>
    </cfRule>
  </conditionalFormatting>
  <conditionalFormatting sqref="A736:G754">
    <cfRule type="cellIs" dxfId="879" priority="720" operator="equal">
      <formula>0</formula>
    </cfRule>
  </conditionalFormatting>
  <conditionalFormatting sqref="A1212:G1230">
    <cfRule type="cellIs" dxfId="878" priority="719" operator="equal">
      <formula>0</formula>
    </cfRule>
  </conditionalFormatting>
  <conditionalFormatting sqref="A1687:G1705">
    <cfRule type="cellIs" dxfId="877" priority="718" operator="equal">
      <formula>0</formula>
    </cfRule>
  </conditionalFormatting>
  <conditionalFormatting sqref="A2163:G2181">
    <cfRule type="cellIs" dxfId="876" priority="717" operator="equal">
      <formula>0</formula>
    </cfRule>
  </conditionalFormatting>
  <conditionalFormatting sqref="A2639:G2657">
    <cfRule type="cellIs" dxfId="875" priority="716" operator="equal">
      <formula>0</formula>
    </cfRule>
  </conditionalFormatting>
  <conditionalFormatting sqref="A901:G915">
    <cfRule type="cellIs" dxfId="874" priority="715" operator="equal">
      <formula>0</formula>
    </cfRule>
  </conditionalFormatting>
  <conditionalFormatting sqref="A920:G938">
    <cfRule type="cellIs" dxfId="873" priority="714" operator="equal">
      <formula>0</formula>
    </cfRule>
  </conditionalFormatting>
  <conditionalFormatting sqref="A1376:G1391">
    <cfRule type="cellIs" dxfId="872" priority="713" operator="equal">
      <formula>0</formula>
    </cfRule>
  </conditionalFormatting>
  <conditionalFormatting sqref="A1396:G1414">
    <cfRule type="cellIs" dxfId="871" priority="712" operator="equal">
      <formula>0</formula>
    </cfRule>
  </conditionalFormatting>
  <conditionalFormatting sqref="A1852:G1866">
    <cfRule type="cellIs" dxfId="870" priority="711" operator="equal">
      <formula>0</formula>
    </cfRule>
  </conditionalFormatting>
  <conditionalFormatting sqref="A1875:G1889">
    <cfRule type="cellIs" dxfId="869" priority="710" operator="equal">
      <formula>0</formula>
    </cfRule>
  </conditionalFormatting>
  <conditionalFormatting sqref="A2328:G2342">
    <cfRule type="cellIs" dxfId="868" priority="709" operator="equal">
      <formula>0</formula>
    </cfRule>
  </conditionalFormatting>
  <conditionalFormatting sqref="A2347:G2365">
    <cfRule type="cellIs" dxfId="867" priority="708" operator="equal">
      <formula>0</formula>
    </cfRule>
  </conditionalFormatting>
  <conditionalFormatting sqref="A2804:G2818">
    <cfRule type="cellIs" dxfId="866" priority="707" operator="equal">
      <formula>0</formula>
    </cfRule>
  </conditionalFormatting>
  <conditionalFormatting sqref="A2827:G2841">
    <cfRule type="cellIs" dxfId="865" priority="706" operator="equal">
      <formula>0</formula>
    </cfRule>
  </conditionalFormatting>
  <conditionalFormatting sqref="A1871:G1874">
    <cfRule type="cellIs" dxfId="864" priority="705" operator="equal">
      <formula>0</formula>
    </cfRule>
  </conditionalFormatting>
  <conditionalFormatting sqref="A2823:G2826">
    <cfRule type="cellIs" dxfId="863" priority="704" operator="equal">
      <formula>0</formula>
    </cfRule>
  </conditionalFormatting>
  <conditionalFormatting sqref="H988:H989">
    <cfRule type="cellIs" dxfId="862" priority="695" operator="equal">
      <formula>0</formula>
    </cfRule>
  </conditionalFormatting>
  <conditionalFormatting sqref="H1463">
    <cfRule type="cellIs" dxfId="861" priority="694" operator="equal">
      <formula>0</formula>
    </cfRule>
  </conditionalFormatting>
  <conditionalFormatting sqref="H1484:H1485 H1492">
    <cfRule type="cellIs" dxfId="860" priority="691" operator="equal">
      <formula>0</formula>
    </cfRule>
  </conditionalFormatting>
  <conditionalFormatting sqref="H1960:H1961">
    <cfRule type="cellIs" dxfId="859" priority="689" operator="equal">
      <formula>0</formula>
    </cfRule>
  </conditionalFormatting>
  <conditionalFormatting sqref="H2436:H2437">
    <cfRule type="cellIs" dxfId="858" priority="687" operator="equal">
      <formula>0</formula>
    </cfRule>
  </conditionalFormatting>
  <conditionalFormatting sqref="H1507:H1508 H1515">
    <cfRule type="cellIs" dxfId="857" priority="686" operator="equal">
      <formula>0</formula>
    </cfRule>
  </conditionalFormatting>
  <conditionalFormatting sqref="H1983:H1984">
    <cfRule type="cellIs" dxfId="856" priority="685" operator="equal">
      <formula>0</formula>
    </cfRule>
  </conditionalFormatting>
  <conditionalFormatting sqref="H2459:H2460">
    <cfRule type="cellIs" dxfId="855" priority="684" operator="equal">
      <formula>0</formula>
    </cfRule>
  </conditionalFormatting>
  <conditionalFormatting sqref="H579">
    <cfRule type="cellIs" dxfId="854" priority="683" operator="equal">
      <formula>0</formula>
    </cfRule>
  </conditionalFormatting>
  <conditionalFormatting sqref="H1530">
    <cfRule type="cellIs" dxfId="853" priority="681" operator="equal">
      <formula>0</formula>
    </cfRule>
  </conditionalFormatting>
  <conditionalFormatting sqref="H2029">
    <cfRule type="cellIs" dxfId="852" priority="671" operator="equal">
      <formula>0</formula>
    </cfRule>
  </conditionalFormatting>
  <conditionalFormatting sqref="H2006">
    <cfRule type="cellIs" dxfId="851" priority="678" operator="equal">
      <formula>0</formula>
    </cfRule>
  </conditionalFormatting>
  <conditionalFormatting sqref="H1553">
    <cfRule type="cellIs" dxfId="850" priority="672" operator="equal">
      <formula>0</formula>
    </cfRule>
  </conditionalFormatting>
  <conditionalFormatting sqref="A234:H234 A235:D236 F235:H236 A238:G239 A241:G255">
    <cfRule type="cellIs" dxfId="849" priority="669" operator="equal">
      <formula>0</formula>
    </cfRule>
  </conditionalFormatting>
  <conditionalFormatting sqref="E235:E236">
    <cfRule type="cellIs" dxfId="848" priority="668" operator="equal">
      <formula>0</formula>
    </cfRule>
  </conditionalFormatting>
  <conditionalFormatting sqref="H237">
    <cfRule type="cellIs" dxfId="847" priority="667" operator="equal">
      <formula>0</formula>
    </cfRule>
  </conditionalFormatting>
  <conditionalFormatting sqref="A713:G713 A715:G715 A717:G731">
    <cfRule type="cellIs" dxfId="846" priority="666" operator="equal">
      <formula>0</formula>
    </cfRule>
  </conditionalFormatting>
  <conditionalFormatting sqref="A1191:G1191 A1193:G1207">
    <cfRule type="cellIs" dxfId="845" priority="665" operator="equal">
      <formula>0</formula>
    </cfRule>
  </conditionalFormatting>
  <conditionalFormatting sqref="A1664:G1664 A1668:G1682">
    <cfRule type="cellIs" dxfId="844" priority="664" operator="equal">
      <formula>0</formula>
    </cfRule>
  </conditionalFormatting>
  <conditionalFormatting sqref="A2140:G2141 A2144:G2158">
    <cfRule type="cellIs" dxfId="843" priority="663" operator="equal">
      <formula>0</formula>
    </cfRule>
  </conditionalFormatting>
  <conditionalFormatting sqref="A2616:G2616 A2620:G2634 A2618:G2618">
    <cfRule type="cellIs" dxfId="842" priority="662" operator="equal">
      <formula>0</formula>
    </cfRule>
  </conditionalFormatting>
  <conditionalFormatting sqref="A941:F947">
    <cfRule type="cellIs" dxfId="841" priority="661" operator="equal">
      <formula>0</formula>
    </cfRule>
  </conditionalFormatting>
  <conditionalFormatting sqref="A1417:F1423">
    <cfRule type="cellIs" dxfId="840" priority="660" operator="equal">
      <formula>0</formula>
    </cfRule>
  </conditionalFormatting>
  <conditionalFormatting sqref="A1892:F1898">
    <cfRule type="cellIs" dxfId="839" priority="659" operator="equal">
      <formula>0</formula>
    </cfRule>
  </conditionalFormatting>
  <conditionalFormatting sqref="A2368:F2374">
    <cfRule type="cellIs" dxfId="838" priority="658" operator="equal">
      <formula>0</formula>
    </cfRule>
  </conditionalFormatting>
  <conditionalFormatting sqref="A2844:F2850">
    <cfRule type="cellIs" dxfId="837" priority="657" operator="equal">
      <formula>0</formula>
    </cfRule>
  </conditionalFormatting>
  <conditionalFormatting sqref="A955:F955">
    <cfRule type="cellIs" dxfId="836" priority="656" operator="equal">
      <formula>0</formula>
    </cfRule>
  </conditionalFormatting>
  <conditionalFormatting sqref="A1430:F1430">
    <cfRule type="cellIs" dxfId="835" priority="655" operator="equal">
      <formula>0</formula>
    </cfRule>
  </conditionalFormatting>
  <conditionalFormatting sqref="A1906:F1906">
    <cfRule type="cellIs" dxfId="834" priority="654" operator="equal">
      <formula>0</formula>
    </cfRule>
  </conditionalFormatting>
  <conditionalFormatting sqref="A2382:F2382">
    <cfRule type="cellIs" dxfId="833" priority="653" operator="equal">
      <formula>0</formula>
    </cfRule>
  </conditionalFormatting>
  <conditionalFormatting sqref="F65 F71">
    <cfRule type="cellIs" dxfId="832" priority="652" operator="equal">
      <formula>0</formula>
    </cfRule>
  </conditionalFormatting>
  <conditionalFormatting sqref="A194:G194">
    <cfRule type="cellIs" dxfId="831" priority="533" operator="equal">
      <formula>0</formula>
    </cfRule>
  </conditionalFormatting>
  <conditionalFormatting sqref="A670:G670">
    <cfRule type="cellIs" dxfId="830" priority="532" operator="equal">
      <formula>0</formula>
    </cfRule>
  </conditionalFormatting>
  <conditionalFormatting sqref="A1147:G1147">
    <cfRule type="cellIs" dxfId="829" priority="517" operator="equal">
      <formula>0</formula>
    </cfRule>
  </conditionalFormatting>
  <conditionalFormatting sqref="A1621:G1621">
    <cfRule type="cellIs" dxfId="828" priority="516" operator="equal">
      <formula>0</formula>
    </cfRule>
  </conditionalFormatting>
  <conditionalFormatting sqref="A2097:G2097">
    <cfRule type="cellIs" dxfId="827" priority="515" operator="equal">
      <formula>0</formula>
    </cfRule>
  </conditionalFormatting>
  <conditionalFormatting sqref="A2573:G2573">
    <cfRule type="cellIs" dxfId="826" priority="514" operator="equal">
      <formula>0</formula>
    </cfRule>
  </conditionalFormatting>
  <conditionalFormatting sqref="A1620:G1620">
    <cfRule type="cellIs" dxfId="825" priority="513" operator="equal">
      <formula>0</formula>
    </cfRule>
  </conditionalFormatting>
  <conditionalFormatting sqref="A214:F218">
    <cfRule type="cellIs" dxfId="824" priority="483" operator="equal">
      <formula>0</formula>
    </cfRule>
  </conditionalFormatting>
  <conditionalFormatting sqref="A690:G691 A693:G694 A692:E692 G692">
    <cfRule type="cellIs" dxfId="823" priority="482" operator="equal">
      <formula>0</formula>
    </cfRule>
  </conditionalFormatting>
  <conditionalFormatting sqref="F692">
    <cfRule type="cellIs" dxfId="822" priority="481" operator="equal">
      <formula>0</formula>
    </cfRule>
  </conditionalFormatting>
  <conditionalFormatting sqref="A1166:G1168 A1170:G1171 A1169:E1169 G1169">
    <cfRule type="cellIs" dxfId="821" priority="480" operator="equal">
      <formula>0</formula>
    </cfRule>
  </conditionalFormatting>
  <conditionalFormatting sqref="F1169">
    <cfRule type="cellIs" dxfId="820" priority="479" operator="equal">
      <formula>0</formula>
    </cfRule>
  </conditionalFormatting>
  <conditionalFormatting sqref="A1641:G1641 A1643:G1644 A1642:E1642 G1642">
    <cfRule type="cellIs" dxfId="819" priority="478" operator="equal">
      <formula>0</formula>
    </cfRule>
  </conditionalFormatting>
  <conditionalFormatting sqref="F1642">
    <cfRule type="cellIs" dxfId="818" priority="477" operator="equal">
      <formula>0</formula>
    </cfRule>
  </conditionalFormatting>
  <conditionalFormatting sqref="A2117:G2117 A2119:G2120 A2118:E2118 G2118">
    <cfRule type="cellIs" dxfId="817" priority="476" operator="equal">
      <formula>0</formula>
    </cfRule>
  </conditionalFormatting>
  <conditionalFormatting sqref="F2118">
    <cfRule type="cellIs" dxfId="816" priority="475" operator="equal">
      <formula>0</formula>
    </cfRule>
  </conditionalFormatting>
  <conditionalFormatting sqref="A353:G356">
    <cfRule type="cellIs" dxfId="815" priority="474" operator="equal">
      <formula>0</formula>
    </cfRule>
  </conditionalFormatting>
  <conditionalFormatting sqref="A830:G832">
    <cfRule type="cellIs" dxfId="814" priority="473" operator="equal">
      <formula>0</formula>
    </cfRule>
  </conditionalFormatting>
  <conditionalFormatting sqref="A1305:G1306 A1308:G1308">
    <cfRule type="cellIs" dxfId="813" priority="458" operator="equal">
      <formula>0</formula>
    </cfRule>
  </conditionalFormatting>
  <conditionalFormatting sqref="A1780:G1782">
    <cfRule type="cellIs" dxfId="812" priority="457" operator="equal">
      <formula>0</formula>
    </cfRule>
  </conditionalFormatting>
  <conditionalFormatting sqref="A2255:G2255 A2257:G2259">
    <cfRule type="cellIs" dxfId="811" priority="456" operator="equal">
      <formula>0</formula>
    </cfRule>
  </conditionalFormatting>
  <conditionalFormatting sqref="A2732:G2735">
    <cfRule type="cellIs" dxfId="810" priority="455" operator="equal">
      <formula>0</formula>
    </cfRule>
  </conditionalFormatting>
  <conditionalFormatting sqref="A421:G424">
    <cfRule type="cellIs" dxfId="809" priority="454" operator="equal">
      <formula>0</formula>
    </cfRule>
  </conditionalFormatting>
  <conditionalFormatting sqref="A897:G900">
    <cfRule type="cellIs" dxfId="808" priority="453" operator="equal">
      <formula>0</formula>
    </cfRule>
  </conditionalFormatting>
  <conditionalFormatting sqref="A1373:G1375">
    <cfRule type="cellIs" dxfId="807" priority="452" operator="equal">
      <formula>0</formula>
    </cfRule>
  </conditionalFormatting>
  <conditionalFormatting sqref="A1848:G1851">
    <cfRule type="cellIs" dxfId="806" priority="451" operator="equal">
      <formula>0</formula>
    </cfRule>
  </conditionalFormatting>
  <conditionalFormatting sqref="A2325:G2327">
    <cfRule type="cellIs" dxfId="805" priority="450" operator="equal">
      <formula>0</formula>
    </cfRule>
  </conditionalFormatting>
  <conditionalFormatting sqref="A2324:G2324">
    <cfRule type="cellIs" dxfId="804" priority="449" operator="equal">
      <formula>0</formula>
    </cfRule>
  </conditionalFormatting>
  <conditionalFormatting sqref="A2801:G2803">
    <cfRule type="cellIs" dxfId="803" priority="448" operator="equal">
      <formula>0</formula>
    </cfRule>
  </conditionalFormatting>
  <conditionalFormatting sqref="A2800:G2800">
    <cfRule type="cellIs" dxfId="802" priority="447" operator="equal">
      <formula>0</formula>
    </cfRule>
  </conditionalFormatting>
  <conditionalFormatting sqref="A621:G623">
    <cfRule type="cellIs" dxfId="801" priority="446" operator="equal">
      <formula>0</formula>
    </cfRule>
  </conditionalFormatting>
  <conditionalFormatting sqref="A148:G148">
    <cfRule type="cellIs" dxfId="800" priority="445" operator="equal">
      <formula>0</formula>
    </cfRule>
  </conditionalFormatting>
  <conditionalFormatting sqref="A624:G624">
    <cfRule type="cellIs" dxfId="799" priority="444" operator="equal">
      <formula>0</formula>
    </cfRule>
  </conditionalFormatting>
  <conditionalFormatting sqref="A1100:G1100">
    <cfRule type="cellIs" dxfId="798" priority="443" operator="equal">
      <formula>0</formula>
    </cfRule>
  </conditionalFormatting>
  <conditionalFormatting sqref="A1575:G1575">
    <cfRule type="cellIs" dxfId="797" priority="442" operator="equal">
      <formula>0</formula>
    </cfRule>
  </conditionalFormatting>
  <conditionalFormatting sqref="A2051:G2051">
    <cfRule type="cellIs" dxfId="796" priority="441" operator="equal">
      <formula>0</formula>
    </cfRule>
  </conditionalFormatting>
  <conditionalFormatting sqref="A2527:G2527">
    <cfRule type="cellIs" dxfId="795" priority="440" operator="equal">
      <formula>0</formula>
    </cfRule>
  </conditionalFormatting>
  <conditionalFormatting sqref="A2550:G2550">
    <cfRule type="cellIs" dxfId="794" priority="439" operator="equal">
      <formula>0</formula>
    </cfRule>
  </conditionalFormatting>
  <conditionalFormatting sqref="A2074:G2074">
    <cfRule type="cellIs" dxfId="793" priority="438" operator="equal">
      <formula>0</formula>
    </cfRule>
  </conditionalFormatting>
  <conditionalFormatting sqref="A1598:G1598">
    <cfRule type="cellIs" dxfId="792" priority="437" operator="equal">
      <formula>0</formula>
    </cfRule>
  </conditionalFormatting>
  <conditionalFormatting sqref="A1123:G1123">
    <cfRule type="cellIs" dxfId="791" priority="436" operator="equal">
      <formula>0</formula>
    </cfRule>
  </conditionalFormatting>
  <conditionalFormatting sqref="A648:G648">
    <cfRule type="cellIs" dxfId="790" priority="435" operator="equal">
      <formula>0</formula>
    </cfRule>
  </conditionalFormatting>
  <conditionalFormatting sqref="A171:G171">
    <cfRule type="cellIs" dxfId="789" priority="434" operator="equal">
      <formula>0</formula>
    </cfRule>
  </conditionalFormatting>
  <conditionalFormatting sqref="A237:G237">
    <cfRule type="cellIs" dxfId="788" priority="433" operator="equal">
      <formula>0</formula>
    </cfRule>
  </conditionalFormatting>
  <conditionalFormatting sqref="A714:G714">
    <cfRule type="cellIs" dxfId="787" priority="432" operator="equal">
      <formula>0</formula>
    </cfRule>
  </conditionalFormatting>
  <conditionalFormatting sqref="A1189:G1189">
    <cfRule type="cellIs" dxfId="786" priority="431" operator="equal">
      <formula>0</formula>
    </cfRule>
  </conditionalFormatting>
  <conditionalFormatting sqref="A1665:G1665">
    <cfRule type="cellIs" dxfId="785" priority="430" operator="equal">
      <formula>0</formula>
    </cfRule>
  </conditionalFormatting>
  <conditionalFormatting sqref="A1666:G1666">
    <cfRule type="cellIs" dxfId="784" priority="429" operator="equal">
      <formula>0</formula>
    </cfRule>
  </conditionalFormatting>
  <conditionalFormatting sqref="A240:G240">
    <cfRule type="cellIs" dxfId="783" priority="428" operator="equal">
      <formula>0</formula>
    </cfRule>
  </conditionalFormatting>
  <conditionalFormatting sqref="A716:G716">
    <cfRule type="cellIs" dxfId="782" priority="427" operator="equal">
      <formula>0</formula>
    </cfRule>
  </conditionalFormatting>
  <conditionalFormatting sqref="A1192:G1192">
    <cfRule type="cellIs" dxfId="781" priority="426" operator="equal">
      <formula>0</formula>
    </cfRule>
  </conditionalFormatting>
  <conditionalFormatting sqref="A1667:G1667">
    <cfRule type="cellIs" dxfId="780" priority="425" operator="equal">
      <formula>0</formula>
    </cfRule>
  </conditionalFormatting>
  <conditionalFormatting sqref="A2143:G2143">
    <cfRule type="cellIs" dxfId="779" priority="424" operator="equal">
      <formula>0</formula>
    </cfRule>
  </conditionalFormatting>
  <conditionalFormatting sqref="A2619:G2619">
    <cfRule type="cellIs" dxfId="778" priority="423" operator="equal">
      <formula>0</formula>
    </cfRule>
  </conditionalFormatting>
  <conditionalFormatting sqref="A2142:G2142">
    <cfRule type="cellIs" dxfId="777" priority="422" operator="equal">
      <formula>0</formula>
    </cfRule>
  </conditionalFormatting>
  <conditionalFormatting sqref="A2617:G2617">
    <cfRule type="cellIs" dxfId="776" priority="421" operator="equal">
      <formula>0</formula>
    </cfRule>
  </conditionalFormatting>
  <conditionalFormatting sqref="A1190:G1190">
    <cfRule type="cellIs" dxfId="775" priority="420" operator="equal">
      <formula>0</formula>
    </cfRule>
  </conditionalFormatting>
  <conditionalFormatting sqref="A805:G805">
    <cfRule type="cellIs" dxfId="774" priority="419" operator="equal">
      <formula>0</formula>
    </cfRule>
  </conditionalFormatting>
  <conditionalFormatting sqref="A329:G329">
    <cfRule type="cellIs" dxfId="773" priority="418" operator="equal">
      <formula>0</formula>
    </cfRule>
  </conditionalFormatting>
  <conditionalFormatting sqref="A1281:G1281">
    <cfRule type="cellIs" dxfId="772" priority="417" operator="equal">
      <formula>0</formula>
    </cfRule>
  </conditionalFormatting>
  <conditionalFormatting sqref="A2232:G2232">
    <cfRule type="cellIs" dxfId="771" priority="416" operator="equal">
      <formula>0</formula>
    </cfRule>
  </conditionalFormatting>
  <conditionalFormatting sqref="F784">
    <cfRule type="duplicateValues" dxfId="770" priority="414"/>
  </conditionalFormatting>
  <conditionalFormatting sqref="F784">
    <cfRule type="duplicateValues" dxfId="769" priority="415"/>
  </conditionalFormatting>
  <conditionalFormatting sqref="F785">
    <cfRule type="duplicateValues" dxfId="768" priority="412"/>
    <cfRule type="duplicateValues" dxfId="767" priority="413"/>
  </conditionalFormatting>
  <conditionalFormatting sqref="F785">
    <cfRule type="duplicateValues" dxfId="766" priority="411"/>
  </conditionalFormatting>
  <conditionalFormatting sqref="F785">
    <cfRule type="duplicateValues" dxfId="765" priority="410"/>
  </conditionalFormatting>
  <conditionalFormatting sqref="F785">
    <cfRule type="duplicateValues" dxfId="764" priority="409"/>
  </conditionalFormatting>
  <conditionalFormatting sqref="F785">
    <cfRule type="duplicateValues" dxfId="763" priority="408"/>
  </conditionalFormatting>
  <conditionalFormatting sqref="F785">
    <cfRule type="duplicateValues" dxfId="762" priority="407"/>
  </conditionalFormatting>
  <conditionalFormatting sqref="F785">
    <cfRule type="duplicateValues" dxfId="761" priority="406"/>
  </conditionalFormatting>
  <conditionalFormatting sqref="F785">
    <cfRule type="duplicateValues" dxfId="760" priority="405"/>
  </conditionalFormatting>
  <conditionalFormatting sqref="F785">
    <cfRule type="duplicateValues" dxfId="759" priority="404"/>
  </conditionalFormatting>
  <conditionalFormatting sqref="F785">
    <cfRule type="duplicateValues" dxfId="758" priority="403"/>
  </conditionalFormatting>
  <conditionalFormatting sqref="F785">
    <cfRule type="duplicateValues" dxfId="757" priority="402"/>
  </conditionalFormatting>
  <conditionalFormatting sqref="H1440">
    <cfRule type="cellIs" dxfId="756" priority="395" operator="equal">
      <formula>0</formula>
    </cfRule>
  </conditionalFormatting>
  <conditionalFormatting sqref="H1041">
    <cfRule type="cellIs" dxfId="755" priority="388" operator="equal">
      <formula>0</formula>
    </cfRule>
  </conditionalFormatting>
  <conditionalFormatting sqref="H1040:H1041">
    <cfRule type="cellIs" dxfId="754" priority="387" operator="equal">
      <formula>0</formula>
    </cfRule>
  </conditionalFormatting>
  <conditionalFormatting sqref="H1018">
    <cfRule type="cellIs" dxfId="753" priority="386" operator="equal">
      <formula>0</formula>
    </cfRule>
  </conditionalFormatting>
  <conditionalFormatting sqref="H1017:H1018">
    <cfRule type="cellIs" dxfId="752" priority="385" operator="equal">
      <formula>0</formula>
    </cfRule>
  </conditionalFormatting>
  <conditionalFormatting sqref="H2482">
    <cfRule type="cellIs" dxfId="751" priority="371" operator="equal">
      <formula>0</formula>
    </cfRule>
  </conditionalFormatting>
  <conditionalFormatting sqref="H2467">
    <cfRule type="cellIs" dxfId="750" priority="370" operator="equal">
      <formula>0</formula>
    </cfRule>
  </conditionalFormatting>
  <conditionalFormatting sqref="H2505">
    <cfRule type="cellIs" dxfId="749" priority="369" operator="equal">
      <formula>0</formula>
    </cfRule>
  </conditionalFormatting>
  <conditionalFormatting sqref="A197:G197">
    <cfRule type="cellIs" dxfId="748" priority="368" operator="equal">
      <formula>0</formula>
    </cfRule>
  </conditionalFormatting>
  <conditionalFormatting sqref="A1150:G1150">
    <cfRule type="cellIs" dxfId="747" priority="352" operator="equal">
      <formula>0</formula>
    </cfRule>
  </conditionalFormatting>
  <conditionalFormatting sqref="G2100">
    <cfRule type="cellIs" dxfId="746" priority="351" operator="equal">
      <formula>0</formula>
    </cfRule>
  </conditionalFormatting>
  <conditionalFormatting sqref="A2576:G2576">
    <cfRule type="cellIs" dxfId="745" priority="350" operator="equal">
      <formula>0</formula>
    </cfRule>
  </conditionalFormatting>
  <conditionalFormatting sqref="B2049:G2049">
    <cfRule type="cellIs" dxfId="744" priority="349" operator="equal">
      <formula>0</formula>
    </cfRule>
  </conditionalFormatting>
  <conditionalFormatting sqref="A331:E331">
    <cfRule type="cellIs" dxfId="743" priority="344" operator="equal">
      <formula>0</formula>
    </cfRule>
  </conditionalFormatting>
  <conditionalFormatting sqref="A2234:G2234">
    <cfRule type="cellIs" dxfId="742" priority="343" operator="equal">
      <formula>0</formula>
    </cfRule>
  </conditionalFormatting>
  <conditionalFormatting sqref="A2233:G2233">
    <cfRule type="cellIs" dxfId="741" priority="342" operator="equal">
      <formula>0</formula>
    </cfRule>
  </conditionalFormatting>
  <conditionalFormatting sqref="A1146:G1146">
    <cfRule type="cellIs" dxfId="740" priority="332" operator="equal">
      <formula>0</formula>
    </cfRule>
  </conditionalFormatting>
  <conditionalFormatting sqref="A1149:G1149">
    <cfRule type="cellIs" dxfId="739" priority="331" operator="equal">
      <formula>0</formula>
    </cfRule>
  </conditionalFormatting>
  <conditionalFormatting sqref="A1146:G1146">
    <cfRule type="cellIs" dxfId="738" priority="330" operator="equal">
      <formula>0</formula>
    </cfRule>
  </conditionalFormatting>
  <conditionalFormatting sqref="A1145:G1145">
    <cfRule type="cellIs" dxfId="737" priority="329" operator="equal">
      <formula>0</formula>
    </cfRule>
  </conditionalFormatting>
  <conditionalFormatting sqref="A1148:G1148">
    <cfRule type="cellIs" dxfId="736" priority="328" operator="equal">
      <formula>0</formula>
    </cfRule>
  </conditionalFormatting>
  <conditionalFormatting sqref="F1957">
    <cfRule type="duplicateValues" dxfId="735" priority="326"/>
    <cfRule type="duplicateValues" dxfId="734" priority="327"/>
  </conditionalFormatting>
  <conditionalFormatting sqref="F1957">
    <cfRule type="duplicateValues" dxfId="733" priority="325"/>
  </conditionalFormatting>
  <conditionalFormatting sqref="F1957">
    <cfRule type="duplicateValues" dxfId="732" priority="324"/>
  </conditionalFormatting>
  <conditionalFormatting sqref="F1957">
    <cfRule type="duplicateValues" dxfId="731" priority="323"/>
  </conditionalFormatting>
  <conditionalFormatting sqref="F1957">
    <cfRule type="duplicateValues" dxfId="730" priority="322"/>
  </conditionalFormatting>
  <conditionalFormatting sqref="F1957">
    <cfRule type="duplicateValues" dxfId="729" priority="321"/>
  </conditionalFormatting>
  <conditionalFormatting sqref="F1957">
    <cfRule type="duplicateValues" dxfId="728" priority="320"/>
  </conditionalFormatting>
  <conditionalFormatting sqref="F1957">
    <cfRule type="duplicateValues" dxfId="727" priority="319"/>
  </conditionalFormatting>
  <conditionalFormatting sqref="F1957">
    <cfRule type="duplicateValues" dxfId="726" priority="318"/>
  </conditionalFormatting>
  <conditionalFormatting sqref="F1957">
    <cfRule type="duplicateValues" dxfId="725" priority="317"/>
  </conditionalFormatting>
  <conditionalFormatting sqref="F1957">
    <cfRule type="duplicateValues" dxfId="724" priority="316"/>
  </conditionalFormatting>
  <conditionalFormatting sqref="F2003">
    <cfRule type="duplicateValues" dxfId="723" priority="314"/>
    <cfRule type="duplicateValues" dxfId="722" priority="315"/>
  </conditionalFormatting>
  <conditionalFormatting sqref="F2003">
    <cfRule type="duplicateValues" dxfId="721" priority="313"/>
  </conditionalFormatting>
  <conditionalFormatting sqref="F2003">
    <cfRule type="duplicateValues" dxfId="720" priority="312"/>
  </conditionalFormatting>
  <conditionalFormatting sqref="F2003">
    <cfRule type="duplicateValues" dxfId="719" priority="311"/>
  </conditionalFormatting>
  <conditionalFormatting sqref="F2003">
    <cfRule type="duplicateValues" dxfId="718" priority="310"/>
  </conditionalFormatting>
  <conditionalFormatting sqref="F2003">
    <cfRule type="duplicateValues" dxfId="717" priority="309"/>
  </conditionalFormatting>
  <conditionalFormatting sqref="F2003">
    <cfRule type="duplicateValues" dxfId="716" priority="308"/>
  </conditionalFormatting>
  <conditionalFormatting sqref="F2003">
    <cfRule type="duplicateValues" dxfId="715" priority="307"/>
  </conditionalFormatting>
  <conditionalFormatting sqref="F2003">
    <cfRule type="duplicateValues" dxfId="714" priority="306"/>
  </conditionalFormatting>
  <conditionalFormatting sqref="F2003">
    <cfRule type="duplicateValues" dxfId="713" priority="305"/>
  </conditionalFormatting>
  <conditionalFormatting sqref="F2003">
    <cfRule type="duplicateValues" dxfId="712" priority="304"/>
  </conditionalFormatting>
  <conditionalFormatting sqref="F1980">
    <cfRule type="duplicateValues" dxfId="711" priority="302"/>
    <cfRule type="duplicateValues" dxfId="710" priority="303"/>
  </conditionalFormatting>
  <conditionalFormatting sqref="F1980">
    <cfRule type="duplicateValues" dxfId="709" priority="301"/>
  </conditionalFormatting>
  <conditionalFormatting sqref="F1980">
    <cfRule type="duplicateValues" dxfId="708" priority="300"/>
  </conditionalFormatting>
  <conditionalFormatting sqref="F1980">
    <cfRule type="duplicateValues" dxfId="707" priority="299"/>
  </conditionalFormatting>
  <conditionalFormatting sqref="F1980">
    <cfRule type="duplicateValues" dxfId="706" priority="298"/>
  </conditionalFormatting>
  <conditionalFormatting sqref="F1980">
    <cfRule type="duplicateValues" dxfId="705" priority="297"/>
  </conditionalFormatting>
  <conditionalFormatting sqref="F1980">
    <cfRule type="duplicateValues" dxfId="704" priority="296"/>
  </conditionalFormatting>
  <conditionalFormatting sqref="F1980">
    <cfRule type="duplicateValues" dxfId="703" priority="295"/>
  </conditionalFormatting>
  <conditionalFormatting sqref="F1980">
    <cfRule type="duplicateValues" dxfId="702" priority="294"/>
  </conditionalFormatting>
  <conditionalFormatting sqref="F1980">
    <cfRule type="duplicateValues" dxfId="701" priority="293"/>
  </conditionalFormatting>
  <conditionalFormatting sqref="F1980">
    <cfRule type="duplicateValues" dxfId="700" priority="292"/>
  </conditionalFormatting>
  <conditionalFormatting sqref="F2026">
    <cfRule type="duplicateValues" dxfId="699" priority="290"/>
    <cfRule type="duplicateValues" dxfId="698" priority="291"/>
  </conditionalFormatting>
  <conditionalFormatting sqref="F2026">
    <cfRule type="duplicateValues" dxfId="697" priority="289"/>
  </conditionalFormatting>
  <conditionalFormatting sqref="F2026">
    <cfRule type="duplicateValues" dxfId="696" priority="288"/>
  </conditionalFormatting>
  <conditionalFormatting sqref="F2026">
    <cfRule type="duplicateValues" dxfId="695" priority="287"/>
  </conditionalFormatting>
  <conditionalFormatting sqref="F2026">
    <cfRule type="duplicateValues" dxfId="694" priority="286"/>
  </conditionalFormatting>
  <conditionalFormatting sqref="F2026">
    <cfRule type="duplicateValues" dxfId="693" priority="285"/>
  </conditionalFormatting>
  <conditionalFormatting sqref="F2026">
    <cfRule type="duplicateValues" dxfId="692" priority="284"/>
  </conditionalFormatting>
  <conditionalFormatting sqref="F2026">
    <cfRule type="duplicateValues" dxfId="691" priority="283"/>
  </conditionalFormatting>
  <conditionalFormatting sqref="F2026">
    <cfRule type="duplicateValues" dxfId="690" priority="282"/>
  </conditionalFormatting>
  <conditionalFormatting sqref="F2026">
    <cfRule type="duplicateValues" dxfId="689" priority="281"/>
  </conditionalFormatting>
  <conditionalFormatting sqref="F2026">
    <cfRule type="duplicateValues" dxfId="688" priority="280"/>
  </conditionalFormatting>
  <conditionalFormatting sqref="G2072">
    <cfRule type="cellIs" dxfId="687" priority="274" operator="equal">
      <formula>0</formula>
    </cfRule>
  </conditionalFormatting>
  <conditionalFormatting sqref="U673:V673">
    <cfRule type="cellIs" dxfId="686" priority="273" operator="equal">
      <formula>0</formula>
    </cfRule>
  </conditionalFormatting>
  <conditionalFormatting sqref="F673:G673">
    <cfRule type="cellIs" dxfId="685" priority="272" operator="equal">
      <formula>0</formula>
    </cfRule>
  </conditionalFormatting>
  <conditionalFormatting sqref="F485">
    <cfRule type="duplicateValues" dxfId="684" priority="270"/>
  </conditionalFormatting>
  <conditionalFormatting sqref="F485">
    <cfRule type="duplicateValues" dxfId="683" priority="271"/>
  </conditionalFormatting>
  <conditionalFormatting sqref="F508">
    <cfRule type="duplicateValues" dxfId="682" priority="268"/>
  </conditionalFormatting>
  <conditionalFormatting sqref="F508">
    <cfRule type="duplicateValues" dxfId="681" priority="269"/>
  </conditionalFormatting>
  <conditionalFormatting sqref="F560">
    <cfRule type="duplicateValues" dxfId="680" priority="266"/>
  </conditionalFormatting>
  <conditionalFormatting sqref="F560">
    <cfRule type="duplicateValues" dxfId="679" priority="267"/>
  </conditionalFormatting>
  <conditionalFormatting sqref="F853">
    <cfRule type="duplicateValues" dxfId="678" priority="264"/>
  </conditionalFormatting>
  <conditionalFormatting sqref="F853">
    <cfRule type="duplicateValues" dxfId="677" priority="265"/>
  </conditionalFormatting>
  <conditionalFormatting sqref="F668">
    <cfRule type="duplicateValues" dxfId="676" priority="262"/>
  </conditionalFormatting>
  <conditionalFormatting sqref="F668">
    <cfRule type="duplicateValues" dxfId="675" priority="263"/>
  </conditionalFormatting>
  <conditionalFormatting sqref="F537">
    <cfRule type="duplicateValues" dxfId="674" priority="260"/>
  </conditionalFormatting>
  <conditionalFormatting sqref="F537">
    <cfRule type="duplicateValues" dxfId="673" priority="261"/>
  </conditionalFormatting>
  <conditionalFormatting sqref="H1483">
    <cfRule type="cellIs" dxfId="672" priority="218" operator="equal">
      <formula>0</formula>
    </cfRule>
  </conditionalFormatting>
  <conditionalFormatting sqref="H1982">
    <cfRule type="cellIs" dxfId="671" priority="208" operator="equal">
      <formula>0</formula>
    </cfRule>
  </conditionalFormatting>
  <conditionalFormatting sqref="H2435">
    <cfRule type="cellIs" dxfId="670" priority="198" operator="equal">
      <formula>0</formula>
    </cfRule>
  </conditionalFormatting>
  <conditionalFormatting sqref="H2458">
    <cfRule type="cellIs" dxfId="669" priority="195" operator="equal">
      <formula>0</formula>
    </cfRule>
  </conditionalFormatting>
  <conditionalFormatting sqref="A1009:F1009">
    <cfRule type="cellIs" dxfId="668" priority="189" operator="equal">
      <formula>0</formula>
    </cfRule>
  </conditionalFormatting>
  <conditionalFormatting sqref="A1055:F1055">
    <cfRule type="cellIs" dxfId="667" priority="184" operator="equal">
      <formula>0</formula>
    </cfRule>
  </conditionalFormatting>
  <conditionalFormatting sqref="A1032:F1032">
    <cfRule type="cellIs" dxfId="666" priority="179" operator="equal">
      <formula>0</formula>
    </cfRule>
  </conditionalFormatting>
  <conditionalFormatting sqref="A1078:F1078">
    <cfRule type="cellIs" dxfId="665" priority="174" operator="equal">
      <formula>0</formula>
    </cfRule>
  </conditionalFormatting>
  <conditionalFormatting sqref="A2759:G2759">
    <cfRule type="cellIs" dxfId="664" priority="173" operator="equal">
      <formula>0</formula>
    </cfRule>
  </conditionalFormatting>
  <conditionalFormatting sqref="H8 H10:H13">
    <cfRule type="cellIs" dxfId="663" priority="172" operator="equal">
      <formula>0</formula>
    </cfRule>
  </conditionalFormatting>
  <conditionalFormatting sqref="H31 H33:H36">
    <cfRule type="cellIs" dxfId="662" priority="171" operator="equal">
      <formula>0</formula>
    </cfRule>
  </conditionalFormatting>
  <conditionalFormatting sqref="H88">
    <cfRule type="cellIs" dxfId="661" priority="169" operator="equal">
      <formula>0</formula>
    </cfRule>
  </conditionalFormatting>
  <conditionalFormatting sqref="H99 H101:H102">
    <cfRule type="cellIs" dxfId="660" priority="168" operator="equal">
      <formula>0</formula>
    </cfRule>
  </conditionalFormatting>
  <conditionalFormatting sqref="H124:H125">
    <cfRule type="cellIs" dxfId="659" priority="167" operator="equal">
      <formula>0</formula>
    </cfRule>
  </conditionalFormatting>
  <conditionalFormatting sqref="H122">
    <cfRule type="cellIs" dxfId="658" priority="165" operator="equal">
      <formula>0</formula>
    </cfRule>
  </conditionalFormatting>
  <conditionalFormatting sqref="H483:H484 H486:H489">
    <cfRule type="cellIs" dxfId="657" priority="164" operator="equal">
      <formula>0</formula>
    </cfRule>
  </conditionalFormatting>
  <conditionalFormatting sqref="H506:H507 H509:H512">
    <cfRule type="cellIs" dxfId="656" priority="163" operator="equal">
      <formula>0</formula>
    </cfRule>
  </conditionalFormatting>
  <conditionalFormatting sqref="H541">
    <cfRule type="cellIs" dxfId="655" priority="162" operator="equal">
      <formula>0</formula>
    </cfRule>
  </conditionalFormatting>
  <conditionalFormatting sqref="H575 H577:H578">
    <cfRule type="cellIs" dxfId="654" priority="158" operator="equal">
      <formula>0</formula>
    </cfRule>
  </conditionalFormatting>
  <conditionalFormatting sqref="H598 H600:H601">
    <cfRule type="cellIs" dxfId="653" priority="156" operator="equal">
      <formula>0</formula>
    </cfRule>
  </conditionalFormatting>
  <conditionalFormatting sqref="H962:H964 H959:H960">
    <cfRule type="cellIs" dxfId="652" priority="154" operator="equal">
      <formula>0</formula>
    </cfRule>
  </conditionalFormatting>
  <conditionalFormatting sqref="H963">
    <cfRule type="cellIs" dxfId="651" priority="152" operator="equal">
      <formula>0</formula>
    </cfRule>
  </conditionalFormatting>
  <conditionalFormatting sqref="H964">
    <cfRule type="cellIs" dxfId="650" priority="151" operator="equal">
      <formula>0</formula>
    </cfRule>
  </conditionalFormatting>
  <conditionalFormatting sqref="H987 H982:H983">
    <cfRule type="cellIs" dxfId="649" priority="150" operator="equal">
      <formula>0</formula>
    </cfRule>
  </conditionalFormatting>
  <conditionalFormatting sqref="H986">
    <cfRule type="cellIs" dxfId="648" priority="148" operator="equal">
      <formula>0</formula>
    </cfRule>
  </conditionalFormatting>
  <conditionalFormatting sqref="H985:H987">
    <cfRule type="cellIs" dxfId="647" priority="147" operator="equal">
      <formula>0</formula>
    </cfRule>
  </conditionalFormatting>
  <conditionalFormatting sqref="H985">
    <cfRule type="cellIs" dxfId="646" priority="146" operator="equal">
      <formula>0</formula>
    </cfRule>
  </conditionalFormatting>
  <conditionalFormatting sqref="H987">
    <cfRule type="cellIs" dxfId="645" priority="145" operator="equal">
      <formula>0</formula>
    </cfRule>
  </conditionalFormatting>
  <conditionalFormatting sqref="H1051:H1052 H1054:H1055">
    <cfRule type="cellIs" dxfId="644" priority="134" operator="equal">
      <formula>0</formula>
    </cfRule>
  </conditionalFormatting>
  <conditionalFormatting sqref="H1051:H1052">
    <cfRule type="cellIs" dxfId="643" priority="133" operator="equal">
      <formula>0</formula>
    </cfRule>
  </conditionalFormatting>
  <conditionalFormatting sqref="H1074:H1075 H1077:H1078">
    <cfRule type="cellIs" dxfId="642" priority="132" operator="equal">
      <formula>0</formula>
    </cfRule>
  </conditionalFormatting>
  <conditionalFormatting sqref="H1074:H1075">
    <cfRule type="cellIs" dxfId="641" priority="131" operator="equal">
      <formula>0</formula>
    </cfRule>
  </conditionalFormatting>
  <conditionalFormatting sqref="H1435 H1437:H1439">
    <cfRule type="cellIs" dxfId="640" priority="130" operator="equal">
      <formula>0</formula>
    </cfRule>
  </conditionalFormatting>
  <conditionalFormatting sqref="H1462">
    <cfRule type="cellIs" dxfId="639" priority="129" operator="equal">
      <formula>0</formula>
    </cfRule>
  </conditionalFormatting>
  <conditionalFormatting sqref="H1458 H1460:H1461">
    <cfRule type="cellIs" dxfId="638" priority="128" operator="equal">
      <formula>0</formula>
    </cfRule>
  </conditionalFormatting>
  <conditionalFormatting sqref="H1514">
    <cfRule type="cellIs" dxfId="637" priority="124" operator="equal">
      <formula>0</formula>
    </cfRule>
  </conditionalFormatting>
  <conditionalFormatting sqref="H1529">
    <cfRule type="cellIs" dxfId="636" priority="121" operator="equal">
      <formula>0</formula>
    </cfRule>
  </conditionalFormatting>
  <conditionalFormatting sqref="H1526 H1528">
    <cfRule type="cellIs" dxfId="635" priority="120" operator="equal">
      <formula>0</formula>
    </cfRule>
  </conditionalFormatting>
  <conditionalFormatting sqref="H1549 H1551:H1552">
    <cfRule type="cellIs" dxfId="634" priority="118" operator="equal">
      <formula>0</formula>
    </cfRule>
  </conditionalFormatting>
  <conditionalFormatting sqref="H1911 H1913:H1916">
    <cfRule type="cellIs" dxfId="633" priority="117" operator="equal">
      <formula>0</formula>
    </cfRule>
  </conditionalFormatting>
  <conditionalFormatting sqref="H1934 H1936:H1939">
    <cfRule type="cellIs" dxfId="632" priority="116" operator="equal">
      <formula>0</formula>
    </cfRule>
  </conditionalFormatting>
  <conditionalFormatting sqref="H1991">
    <cfRule type="cellIs" dxfId="631" priority="113" operator="equal">
      <formula>0</formula>
    </cfRule>
  </conditionalFormatting>
  <conditionalFormatting sqref="H2002 H2004:H2005">
    <cfRule type="cellIs" dxfId="630" priority="111" operator="equal">
      <formula>0</formula>
    </cfRule>
  </conditionalFormatting>
  <conditionalFormatting sqref="H2025 H2027:H2028">
    <cfRule type="cellIs" dxfId="629" priority="109" operator="equal">
      <formula>0</formula>
    </cfRule>
  </conditionalFormatting>
  <conditionalFormatting sqref="H2392">
    <cfRule type="cellIs" dxfId="628" priority="108" operator="equal">
      <formula>0</formula>
    </cfRule>
  </conditionalFormatting>
  <conditionalFormatting sqref="H2386:H2391">
    <cfRule type="cellIs" dxfId="627" priority="107" operator="equal">
      <formula>0</formula>
    </cfRule>
  </conditionalFormatting>
  <conditionalFormatting sqref="H2413:H2415">
    <cfRule type="cellIs" dxfId="626" priority="106" operator="equal">
      <formula>0</formula>
    </cfRule>
  </conditionalFormatting>
  <conditionalFormatting sqref="H2409:H2412">
    <cfRule type="cellIs" dxfId="625" priority="105" operator="equal">
      <formula>0</formula>
    </cfRule>
  </conditionalFormatting>
  <conditionalFormatting sqref="H2444">
    <cfRule type="cellIs" dxfId="624" priority="104" operator="equal">
      <formula>0</formula>
    </cfRule>
  </conditionalFormatting>
  <conditionalFormatting sqref="H2481">
    <cfRule type="cellIs" dxfId="623" priority="98" operator="equal">
      <formula>0</formula>
    </cfRule>
  </conditionalFormatting>
  <conditionalFormatting sqref="H2478 H2480">
    <cfRule type="cellIs" dxfId="622" priority="97" operator="equal">
      <formula>0</formula>
    </cfRule>
  </conditionalFormatting>
  <conditionalFormatting sqref="H2479">
    <cfRule type="cellIs" dxfId="621" priority="96" operator="equal">
      <formula>0</formula>
    </cfRule>
  </conditionalFormatting>
  <conditionalFormatting sqref="H2504">
    <cfRule type="cellIs" dxfId="620" priority="95" operator="equal">
      <formula>0</formula>
    </cfRule>
  </conditionalFormatting>
  <conditionalFormatting sqref="H53 H55:H56">
    <cfRule type="cellIs" dxfId="619" priority="94" operator="equal">
      <formula>0</formula>
    </cfRule>
  </conditionalFormatting>
  <conditionalFormatting sqref="H64">
    <cfRule type="cellIs" dxfId="618" priority="93" operator="equal">
      <formula>0</formula>
    </cfRule>
  </conditionalFormatting>
  <conditionalFormatting sqref="H59 H61:H63">
    <cfRule type="cellIs" dxfId="617" priority="92" operator="equal">
      <formula>0</formula>
    </cfRule>
  </conditionalFormatting>
  <conditionalFormatting sqref="H78:H79">
    <cfRule type="cellIs" dxfId="616" priority="91" operator="equal">
      <formula>0</formula>
    </cfRule>
  </conditionalFormatting>
  <conditionalFormatting sqref="H76">
    <cfRule type="cellIs" dxfId="615" priority="89" operator="equal">
      <formula>0</formula>
    </cfRule>
  </conditionalFormatting>
  <conditionalFormatting sqref="H83 H85:H87">
    <cfRule type="cellIs" dxfId="614" priority="88" operator="equal">
      <formula>0</formula>
    </cfRule>
  </conditionalFormatting>
  <conditionalFormatting sqref="H529 H531:H532">
    <cfRule type="cellIs" dxfId="613" priority="87" operator="equal">
      <formula>0</formula>
    </cfRule>
  </conditionalFormatting>
  <conditionalFormatting sqref="H535:H536 H538:H540">
    <cfRule type="cellIs" dxfId="612" priority="85" operator="equal">
      <formula>0</formula>
    </cfRule>
  </conditionalFormatting>
  <conditionalFormatting sqref="H552 H554:H555">
    <cfRule type="cellIs" dxfId="611" priority="84" operator="equal">
      <formula>0</formula>
    </cfRule>
  </conditionalFormatting>
  <conditionalFormatting sqref="H558:H559 H561:H564">
    <cfRule type="cellIs" dxfId="610" priority="82" operator="equal">
      <formula>0</formula>
    </cfRule>
  </conditionalFormatting>
  <conditionalFormatting sqref="H1005:H1006 H1008:H1009">
    <cfRule type="cellIs" dxfId="609" priority="81" operator="equal">
      <formula>0</formula>
    </cfRule>
  </conditionalFormatting>
  <conditionalFormatting sqref="H1005:H1006">
    <cfRule type="cellIs" dxfId="608" priority="80" operator="equal">
      <formula>0</formula>
    </cfRule>
  </conditionalFormatting>
  <conditionalFormatting sqref="H1014:H1016 H1011:H1012">
    <cfRule type="cellIs" dxfId="607" priority="79" operator="equal">
      <formula>0</formula>
    </cfRule>
  </conditionalFormatting>
  <conditionalFormatting sqref="H1015">
    <cfRule type="cellIs" dxfId="606" priority="77" operator="equal">
      <formula>0</formula>
    </cfRule>
  </conditionalFormatting>
  <conditionalFormatting sqref="H1016">
    <cfRule type="cellIs" dxfId="605" priority="76" operator="equal">
      <formula>0</formula>
    </cfRule>
  </conditionalFormatting>
  <conditionalFormatting sqref="H1028:H1029 H1031:H1032">
    <cfRule type="cellIs" dxfId="604" priority="75" operator="equal">
      <formula>0</formula>
    </cfRule>
  </conditionalFormatting>
  <conditionalFormatting sqref="H1028:H1029">
    <cfRule type="cellIs" dxfId="603" priority="74" operator="equal">
      <formula>0</formula>
    </cfRule>
  </conditionalFormatting>
  <conditionalFormatting sqref="H1039 H1034:H1035">
    <cfRule type="cellIs" dxfId="602" priority="73" operator="equal">
      <formula>0</formula>
    </cfRule>
  </conditionalFormatting>
  <conditionalFormatting sqref="H1038">
    <cfRule type="cellIs" dxfId="601" priority="71" operator="equal">
      <formula>0</formula>
    </cfRule>
  </conditionalFormatting>
  <conditionalFormatting sqref="H1037:H1039">
    <cfRule type="cellIs" dxfId="600" priority="70" operator="equal">
      <formula>0</formula>
    </cfRule>
  </conditionalFormatting>
  <conditionalFormatting sqref="H1037">
    <cfRule type="cellIs" dxfId="599" priority="69" operator="equal">
      <formula>0</formula>
    </cfRule>
  </conditionalFormatting>
  <conditionalFormatting sqref="H1039">
    <cfRule type="cellIs" dxfId="598" priority="68" operator="equal">
      <formula>0</formula>
    </cfRule>
  </conditionalFormatting>
  <conditionalFormatting sqref="H1480 H1482">
    <cfRule type="cellIs" dxfId="597" priority="67" operator="equal">
      <formula>0</formula>
    </cfRule>
  </conditionalFormatting>
  <conditionalFormatting sqref="H1487 H1489:H1491">
    <cfRule type="cellIs" dxfId="596" priority="65" operator="equal">
      <formula>0</formula>
    </cfRule>
  </conditionalFormatting>
  <conditionalFormatting sqref="H1503 H1505:H1506">
    <cfRule type="cellIs" dxfId="595" priority="64" operator="equal">
      <formula>0</formula>
    </cfRule>
  </conditionalFormatting>
  <conditionalFormatting sqref="H1510 H1512:H1513">
    <cfRule type="cellIs" dxfId="594" priority="63" operator="equal">
      <formula>0</formula>
    </cfRule>
  </conditionalFormatting>
  <conditionalFormatting sqref="H1956 H1958:H1959">
    <cfRule type="cellIs" dxfId="593" priority="62" operator="equal">
      <formula>0</formula>
    </cfRule>
  </conditionalFormatting>
  <conditionalFormatting sqref="H1963 H1965:H1968">
    <cfRule type="cellIs" dxfId="592" priority="60" operator="equal">
      <formula>0</formula>
    </cfRule>
  </conditionalFormatting>
  <conditionalFormatting sqref="H1979 H1981">
    <cfRule type="cellIs" dxfId="591" priority="59" operator="equal">
      <formula>0</formula>
    </cfRule>
  </conditionalFormatting>
  <conditionalFormatting sqref="H1986 H1988:H1990">
    <cfRule type="cellIs" dxfId="590" priority="58" operator="equal">
      <formula>0</formula>
    </cfRule>
  </conditionalFormatting>
  <conditionalFormatting sqref="H2432 H2434">
    <cfRule type="cellIs" dxfId="589" priority="57" operator="equal">
      <formula>0</formula>
    </cfRule>
  </conditionalFormatting>
  <conditionalFormatting sqref="H2433">
    <cfRule type="cellIs" dxfId="588" priority="56" operator="equal">
      <formula>0</formula>
    </cfRule>
  </conditionalFormatting>
  <conditionalFormatting sqref="H2438:H2443">
    <cfRule type="cellIs" dxfId="587" priority="55" operator="equal">
      <formula>0</formula>
    </cfRule>
  </conditionalFormatting>
  <conditionalFormatting sqref="H2465:H2466">
    <cfRule type="cellIs" dxfId="586" priority="54" operator="equal">
      <formula>0</formula>
    </cfRule>
  </conditionalFormatting>
  <conditionalFormatting sqref="H2461:H2464">
    <cfRule type="cellIs" dxfId="585" priority="53" operator="equal">
      <formula>0</formula>
    </cfRule>
  </conditionalFormatting>
  <conditionalFormatting sqref="H9">
    <cfRule type="cellIs" dxfId="584" priority="52" operator="equal">
      <formula>0</formula>
    </cfRule>
  </conditionalFormatting>
  <conditionalFormatting sqref="H60">
    <cfRule type="cellIs" dxfId="583" priority="51" operator="equal">
      <formula>0</formula>
    </cfRule>
  </conditionalFormatting>
  <conditionalFormatting sqref="H32">
    <cfRule type="cellIs" dxfId="582" priority="50" operator="equal">
      <formula>0</formula>
    </cfRule>
  </conditionalFormatting>
  <conditionalFormatting sqref="H84">
    <cfRule type="cellIs" dxfId="581" priority="49" operator="equal">
      <formula>0</formula>
    </cfRule>
  </conditionalFormatting>
  <conditionalFormatting sqref="H54">
    <cfRule type="cellIs" dxfId="580" priority="48" operator="equal">
      <formula>0</formula>
    </cfRule>
  </conditionalFormatting>
  <conditionalFormatting sqref="H77">
    <cfRule type="cellIs" dxfId="579" priority="47" operator="equal">
      <formula>0</formula>
    </cfRule>
  </conditionalFormatting>
  <conditionalFormatting sqref="H100">
    <cfRule type="cellIs" dxfId="578" priority="46" operator="equal">
      <formula>0</formula>
    </cfRule>
  </conditionalFormatting>
  <conditionalFormatting sqref="H123">
    <cfRule type="cellIs" dxfId="577" priority="45" operator="equal">
      <formula>0</formula>
    </cfRule>
  </conditionalFormatting>
  <conditionalFormatting sqref="H485">
    <cfRule type="cellIs" dxfId="576" priority="44" operator="equal">
      <formula>0</formula>
    </cfRule>
  </conditionalFormatting>
  <conditionalFormatting sqref="H537">
    <cfRule type="cellIs" dxfId="575" priority="43" operator="equal">
      <formula>0</formula>
    </cfRule>
  </conditionalFormatting>
  <conditionalFormatting sqref="H508">
    <cfRule type="cellIs" dxfId="574" priority="42" operator="equal">
      <formula>0</formula>
    </cfRule>
  </conditionalFormatting>
  <conditionalFormatting sqref="H560">
    <cfRule type="cellIs" dxfId="573" priority="41" operator="equal">
      <formula>0</formula>
    </cfRule>
  </conditionalFormatting>
  <conditionalFormatting sqref="H530">
    <cfRule type="cellIs" dxfId="572" priority="40" operator="equal">
      <formula>0</formula>
    </cfRule>
  </conditionalFormatting>
  <conditionalFormatting sqref="H553">
    <cfRule type="cellIs" dxfId="571" priority="39" operator="equal">
      <formula>0</formula>
    </cfRule>
  </conditionalFormatting>
  <conditionalFormatting sqref="H576">
    <cfRule type="cellIs" dxfId="570" priority="38" operator="equal">
      <formula>0</formula>
    </cfRule>
  </conditionalFormatting>
  <conditionalFormatting sqref="H599">
    <cfRule type="cellIs" dxfId="569" priority="37" operator="equal">
      <formula>0</formula>
    </cfRule>
  </conditionalFormatting>
  <conditionalFormatting sqref="H961">
    <cfRule type="cellIs" dxfId="568" priority="36" operator="equal">
      <formula>0</formula>
    </cfRule>
  </conditionalFormatting>
  <conditionalFormatting sqref="H1013">
    <cfRule type="cellIs" dxfId="567" priority="35" operator="equal">
      <formula>0</formula>
    </cfRule>
  </conditionalFormatting>
  <conditionalFormatting sqref="H984">
    <cfRule type="cellIs" dxfId="566" priority="34" operator="equal">
      <formula>0</formula>
    </cfRule>
  </conditionalFormatting>
  <conditionalFormatting sqref="H1036">
    <cfRule type="cellIs" dxfId="565" priority="33" operator="equal">
      <formula>0</formula>
    </cfRule>
  </conditionalFormatting>
  <conditionalFormatting sqref="H1007">
    <cfRule type="cellIs" dxfId="564" priority="32" operator="equal">
      <formula>0</formula>
    </cfRule>
  </conditionalFormatting>
  <conditionalFormatting sqref="H1030">
    <cfRule type="cellIs" dxfId="563" priority="31" operator="equal">
      <formula>0</formula>
    </cfRule>
  </conditionalFormatting>
  <conditionalFormatting sqref="H1053">
    <cfRule type="cellIs" dxfId="562" priority="30" operator="equal">
      <formula>0</formula>
    </cfRule>
  </conditionalFormatting>
  <conditionalFormatting sqref="H1076">
    <cfRule type="cellIs" dxfId="561" priority="29" operator="equal">
      <formula>0</formula>
    </cfRule>
  </conditionalFormatting>
  <conditionalFormatting sqref="H1436">
    <cfRule type="cellIs" dxfId="560" priority="28" operator="equal">
      <formula>0</formula>
    </cfRule>
  </conditionalFormatting>
  <conditionalFormatting sqref="H1488">
    <cfRule type="cellIs" dxfId="559" priority="27" operator="equal">
      <formula>0</formula>
    </cfRule>
  </conditionalFormatting>
  <conditionalFormatting sqref="H1459">
    <cfRule type="cellIs" dxfId="558" priority="26" operator="equal">
      <formula>0</formula>
    </cfRule>
  </conditionalFormatting>
  <conditionalFormatting sqref="H1511">
    <cfRule type="cellIs" dxfId="557" priority="25" operator="equal">
      <formula>0</formula>
    </cfRule>
  </conditionalFormatting>
  <conditionalFormatting sqref="H1481">
    <cfRule type="cellIs" dxfId="556" priority="24" operator="equal">
      <formula>0</formula>
    </cfRule>
  </conditionalFormatting>
  <conditionalFormatting sqref="H1504">
    <cfRule type="cellIs" dxfId="555" priority="23" operator="equal">
      <formula>0</formula>
    </cfRule>
  </conditionalFormatting>
  <conditionalFormatting sqref="H1527">
    <cfRule type="cellIs" dxfId="554" priority="22" operator="equal">
      <formula>0</formula>
    </cfRule>
  </conditionalFormatting>
  <conditionalFormatting sqref="H1550">
    <cfRule type="cellIs" dxfId="553" priority="21" operator="equal">
      <formula>0</formula>
    </cfRule>
  </conditionalFormatting>
  <conditionalFormatting sqref="H1912">
    <cfRule type="cellIs" dxfId="552" priority="20" operator="equal">
      <formula>0</formula>
    </cfRule>
  </conditionalFormatting>
  <conditionalFormatting sqref="H1964">
    <cfRule type="cellIs" dxfId="551" priority="19" operator="equal">
      <formula>0</formula>
    </cfRule>
  </conditionalFormatting>
  <conditionalFormatting sqref="H1935">
    <cfRule type="cellIs" dxfId="550" priority="18" operator="equal">
      <formula>0</formula>
    </cfRule>
  </conditionalFormatting>
  <conditionalFormatting sqref="H1987">
    <cfRule type="cellIs" dxfId="549" priority="17" operator="equal">
      <formula>0</formula>
    </cfRule>
  </conditionalFormatting>
  <conditionalFormatting sqref="H1957">
    <cfRule type="cellIs" dxfId="548" priority="16" operator="equal">
      <formula>0</formula>
    </cfRule>
  </conditionalFormatting>
  <conditionalFormatting sqref="H1980">
    <cfRule type="cellIs" dxfId="547" priority="15" operator="equal">
      <formula>0</formula>
    </cfRule>
  </conditionalFormatting>
  <conditionalFormatting sqref="H2003">
    <cfRule type="cellIs" dxfId="546" priority="14" operator="equal">
      <formula>0</formula>
    </cfRule>
  </conditionalFormatting>
  <conditionalFormatting sqref="H2026">
    <cfRule type="cellIs" dxfId="545" priority="13" operator="equal">
      <formula>0</formula>
    </cfRule>
  </conditionalFormatting>
  <conditionalFormatting sqref="H7">
    <cfRule type="cellIs" dxfId="544" priority="12" operator="equal">
      <formula>0</formula>
    </cfRule>
  </conditionalFormatting>
  <conditionalFormatting sqref="H58">
    <cfRule type="cellIs" dxfId="543" priority="11" operator="equal">
      <formula>0</formula>
    </cfRule>
  </conditionalFormatting>
  <conditionalFormatting sqref="H30">
    <cfRule type="cellIs" dxfId="542" priority="10" operator="equal">
      <formula>0</formula>
    </cfRule>
  </conditionalFormatting>
  <conditionalFormatting sqref="H82">
    <cfRule type="cellIs" dxfId="541" priority="9" operator="equal">
      <formula>0</formula>
    </cfRule>
  </conditionalFormatting>
  <conditionalFormatting sqref="H1434">
    <cfRule type="cellIs" dxfId="540" priority="8" operator="equal">
      <formula>0</formula>
    </cfRule>
  </conditionalFormatting>
  <conditionalFormatting sqref="H1486">
    <cfRule type="cellIs" dxfId="539" priority="7" operator="equal">
      <formula>0</formula>
    </cfRule>
  </conditionalFormatting>
  <conditionalFormatting sqref="H1457">
    <cfRule type="cellIs" dxfId="538" priority="6" operator="equal">
      <formula>0</formula>
    </cfRule>
  </conditionalFormatting>
  <conditionalFormatting sqref="H1509">
    <cfRule type="cellIs" dxfId="537" priority="5" operator="equal">
      <formula>0</formula>
    </cfRule>
  </conditionalFormatting>
  <conditionalFormatting sqref="H1910">
    <cfRule type="cellIs" dxfId="536" priority="4" operator="equal">
      <formula>0</formula>
    </cfRule>
  </conditionalFormatting>
  <conditionalFormatting sqref="H1962">
    <cfRule type="cellIs" dxfId="535" priority="3" operator="equal">
      <formula>0</formula>
    </cfRule>
  </conditionalFormatting>
  <conditionalFormatting sqref="H1933">
    <cfRule type="cellIs" dxfId="534" priority="2" operator="equal">
      <formula>0</formula>
    </cfRule>
  </conditionalFormatting>
  <conditionalFormatting sqref="H1985">
    <cfRule type="cellIs" dxfId="533" priority="1" operator="equal">
      <formula>0</formula>
    </cfRule>
  </conditionalFormatting>
  <pageMargins left="0.55118110236220474" right="0" top="0" bottom="0" header="0.11811023622047245" footer="0.11811023622047245"/>
  <pageSetup paperSize="9" scale="95" orientation="portrait" r:id="rId1"/>
  <rowBreaks count="11" manualBreakCount="11">
    <brk id="95" max="7" man="1"/>
    <brk id="476" max="7" man="1"/>
    <brk id="571" max="7" man="1"/>
    <brk id="952" max="7" man="1"/>
    <brk id="1047" max="7" man="1"/>
    <brk id="1428" max="7" man="1"/>
    <brk id="1522" max="7" man="1"/>
    <brk id="1904" max="7" man="1"/>
    <brk id="1998" max="7" man="1"/>
    <brk id="2379" max="7" man="1"/>
    <brk id="247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4634-D8F9-4355-B044-76E8F938F1A5}">
  <sheetPr filterMode="1">
    <outlinePr summaryBelow="0" summaryRight="0"/>
    <pageSetUpPr autoPageBreaks="0"/>
  </sheetPr>
  <dimension ref="A1:Z2858"/>
  <sheetViews>
    <sheetView view="pageBreakPreview" zoomScaleNormal="100" zoomScaleSheetLayoutView="100" workbookViewId="0">
      <pane ySplit="1" topLeftCell="A1898" activePane="bottomLeft" state="frozen"/>
      <selection pane="bottomLeft" activeCell="I1" sqref="I1:U1048576"/>
    </sheetView>
  </sheetViews>
  <sheetFormatPr defaultColWidth="8.7265625" defaultRowHeight="11.5" customHeight="1" x14ac:dyDescent="0.35"/>
  <cols>
    <col min="1" max="1" width="8.453125" style="306" customWidth="1"/>
    <col min="2" max="3" width="5.453125" style="306" customWidth="1"/>
    <col min="4" max="4" width="5.453125" style="307" customWidth="1"/>
    <col min="5" max="5" width="6.7265625" style="307" customWidth="1"/>
    <col min="6" max="6" width="48.1796875" style="306" customWidth="1"/>
    <col min="7" max="7" width="10.7265625" style="306" customWidth="1"/>
    <col min="8" max="8" width="10.453125" style="308" customWidth="1"/>
    <col min="9" max="9" width="0" style="276" hidden="1" customWidth="1"/>
    <col min="10" max="11" width="0" style="1" hidden="1" customWidth="1"/>
    <col min="12" max="12" width="8.7265625" style="307" hidden="1" customWidth="1"/>
    <col min="13" max="13" width="0" style="276" hidden="1" customWidth="1"/>
    <col min="14" max="14" width="8.7265625" style="276" hidden="1" customWidth="1"/>
    <col min="15" max="20" width="0" style="276" hidden="1" customWidth="1"/>
    <col min="21" max="21" width="19.54296875" style="276" hidden="1" customWidth="1"/>
    <col min="22" max="16384" width="8.7265625" style="276"/>
  </cols>
  <sheetData>
    <row r="1" spans="1:14" s="270" customFormat="1" ht="22" customHeight="1" x14ac:dyDescent="0.35">
      <c r="A1" s="269" t="str">
        <f>х!X1</f>
        <v>ОМС-Лечебное питание</v>
      </c>
      <c r="D1" s="271"/>
      <c r="E1" s="271"/>
      <c r="H1" s="272"/>
      <c r="J1" s="11" t="s">
        <v>54</v>
      </c>
      <c r="K1" s="11" t="s">
        <v>54</v>
      </c>
      <c r="L1" s="271" t="s">
        <v>54</v>
      </c>
      <c r="M1" s="271" t="s">
        <v>54</v>
      </c>
      <c r="N1" s="271" t="s">
        <v>54</v>
      </c>
    </row>
    <row r="2" spans="1:14" s="270" customFormat="1" ht="33" customHeight="1" x14ac:dyDescent="0.35">
      <c r="A2" s="447" t="str">
        <f>х!X25</f>
        <v>МЕНЮ МАОУ СОШ №138</v>
      </c>
      <c r="B2" s="447"/>
      <c r="C2" s="447"/>
      <c r="D2" s="447"/>
      <c r="E2" s="447"/>
      <c r="F2" s="447"/>
      <c r="G2" s="448">
        <f>х!A8</f>
        <v>46091</v>
      </c>
      <c r="H2" s="448"/>
      <c r="J2" s="13"/>
      <c r="K2" s="13"/>
      <c r="L2" s="287" t="s">
        <v>53</v>
      </c>
      <c r="M2" s="288" t="s">
        <v>83</v>
      </c>
      <c r="N2" s="288" t="s">
        <v>84</v>
      </c>
    </row>
    <row r="3" spans="1:14" s="270" customFormat="1" ht="12.75" customHeight="1" x14ac:dyDescent="0.35">
      <c r="A3" s="273"/>
      <c r="B3" s="273"/>
      <c r="C3" s="273"/>
      <c r="D3" s="273"/>
      <c r="E3" s="273"/>
      <c r="F3" s="273"/>
      <c r="G3" s="274"/>
      <c r="H3" s="274"/>
      <c r="J3" s="13"/>
      <c r="K3" s="13"/>
      <c r="L3" s="287">
        <v>0</v>
      </c>
      <c r="M3" s="287">
        <v>1</v>
      </c>
      <c r="N3" s="287">
        <v>1</v>
      </c>
    </row>
    <row r="4" spans="1:14" s="270" customFormat="1" ht="21" x14ac:dyDescent="0.35">
      <c r="A4" s="275"/>
      <c r="B4" s="275"/>
      <c r="C4" s="275"/>
      <c r="D4" s="443">
        <f>х!H$3</f>
        <v>151.08000000000001</v>
      </c>
      <c r="E4" s="444"/>
      <c r="F4" s="445" t="str">
        <f>х!I$3</f>
        <v>Обед 1-4 (льготное питание)</v>
      </c>
      <c r="G4" s="446"/>
      <c r="H4" s="446"/>
      <c r="J4" s="13"/>
      <c r="K4" s="13"/>
      <c r="L4" s="289">
        <v>1</v>
      </c>
      <c r="M4" s="287">
        <f>M3</f>
        <v>1</v>
      </c>
      <c r="N4" s="287">
        <v>1</v>
      </c>
    </row>
    <row r="5" spans="1:14" ht="13" customHeight="1" x14ac:dyDescent="0.35">
      <c r="A5" s="437" t="s">
        <v>3</v>
      </c>
      <c r="B5" s="438" t="s">
        <v>4</v>
      </c>
      <c r="C5" s="438"/>
      <c r="D5" s="438"/>
      <c r="E5" s="439" t="s">
        <v>5</v>
      </c>
      <c r="F5" s="440" t="s">
        <v>6</v>
      </c>
      <c r="G5" s="441" t="s">
        <v>7</v>
      </c>
      <c r="H5" s="442" t="s">
        <v>8</v>
      </c>
      <c r="L5" s="290">
        <f>L4</f>
        <v>1</v>
      </c>
      <c r="M5" s="287">
        <f t="shared" ref="M5:M68" si="0">M4</f>
        <v>1</v>
      </c>
      <c r="N5" s="287">
        <v>1</v>
      </c>
    </row>
    <row r="6" spans="1:14" ht="13" customHeight="1" x14ac:dyDescent="0.35">
      <c r="A6" s="437"/>
      <c r="B6" s="277" t="s">
        <v>9</v>
      </c>
      <c r="C6" s="278" t="s">
        <v>10</v>
      </c>
      <c r="D6" s="278" t="s">
        <v>11</v>
      </c>
      <c r="E6" s="439"/>
      <c r="F6" s="440"/>
      <c r="G6" s="441"/>
      <c r="H6" s="442"/>
      <c r="L6" s="290">
        <f t="shared" ref="L6:L26" si="1">L5</f>
        <v>1</v>
      </c>
      <c r="M6" s="287">
        <f t="shared" si="0"/>
        <v>1</v>
      </c>
      <c r="N6" s="287">
        <v>1</v>
      </c>
    </row>
    <row r="7" spans="1:14" ht="12.75" customHeight="1" x14ac:dyDescent="0.35">
      <c r="A7" s="185" t="s">
        <v>229</v>
      </c>
      <c r="B7" s="285">
        <v>0.83</v>
      </c>
      <c r="C7" s="285">
        <v>3.05</v>
      </c>
      <c r="D7" s="285">
        <v>4.9400000000000004</v>
      </c>
      <c r="E7" s="191">
        <v>50</v>
      </c>
      <c r="F7" s="173" t="s">
        <v>305</v>
      </c>
      <c r="G7" s="337">
        <v>60</v>
      </c>
      <c r="H7" s="22">
        <v>15</v>
      </c>
      <c r="J7" s="23">
        <f>H7*J25/H25</f>
        <v>22.859412231930104</v>
      </c>
      <c r="L7" s="290">
        <f t="shared" si="1"/>
        <v>1</v>
      </c>
      <c r="M7" s="287">
        <f t="shared" si="0"/>
        <v>1</v>
      </c>
      <c r="N7" s="287" t="str">
        <f>F7</f>
        <v xml:space="preserve">Икра овощная закусочная </v>
      </c>
    </row>
    <row r="8" spans="1:14" ht="12.75" customHeight="1" x14ac:dyDescent="0.35">
      <c r="A8" s="185" t="s">
        <v>230</v>
      </c>
      <c r="B8" s="285">
        <v>7.73</v>
      </c>
      <c r="C8" s="285">
        <v>5.67</v>
      </c>
      <c r="D8" s="285">
        <v>36.9</v>
      </c>
      <c r="E8" s="191">
        <v>232</v>
      </c>
      <c r="F8" s="173" t="s">
        <v>169</v>
      </c>
      <c r="G8" s="362">
        <v>220</v>
      </c>
      <c r="H8" s="22">
        <v>20</v>
      </c>
      <c r="J8" s="23">
        <f>H8*J25/H25</f>
        <v>30.479216309240137</v>
      </c>
      <c r="L8" s="290">
        <f t="shared" si="1"/>
        <v>1</v>
      </c>
      <c r="M8" s="287">
        <f t="shared" si="0"/>
        <v>1</v>
      </c>
      <c r="N8" s="287" t="str">
        <f t="shared" ref="N8:N24" si="2">F8</f>
        <v>Суп картофельный с бобовыми с гренками 200/20</v>
      </c>
    </row>
    <row r="9" spans="1:14" ht="12.75" customHeight="1" x14ac:dyDescent="0.35">
      <c r="A9" s="185" t="s">
        <v>306</v>
      </c>
      <c r="B9" s="285">
        <v>8.84</v>
      </c>
      <c r="C9" s="285">
        <v>11</v>
      </c>
      <c r="D9" s="349">
        <v>9.85</v>
      </c>
      <c r="E9" s="191">
        <v>177</v>
      </c>
      <c r="F9" s="173" t="s">
        <v>101</v>
      </c>
      <c r="G9" s="362">
        <v>90</v>
      </c>
      <c r="H9" s="281">
        <f>5.37+60.81+5.59+5.81</f>
        <v>77.580000000000013</v>
      </c>
      <c r="J9" s="23">
        <f>H9*J25/H25</f>
        <v>118.2288800635425</v>
      </c>
      <c r="L9" s="290">
        <f t="shared" si="1"/>
        <v>1</v>
      </c>
      <c r="M9" s="287">
        <f t="shared" si="0"/>
        <v>1</v>
      </c>
      <c r="N9" s="287" t="str">
        <f t="shared" si="2"/>
        <v>Фрикадельки мясные в сметанно-томатном соусе 60/30 (СОШ_2018)</v>
      </c>
    </row>
    <row r="10" spans="1:14" ht="12.75" customHeight="1" x14ac:dyDescent="0.35">
      <c r="A10" s="185" t="s">
        <v>232</v>
      </c>
      <c r="B10" s="330">
        <v>5.33</v>
      </c>
      <c r="C10" s="330">
        <v>4.8899999999999997</v>
      </c>
      <c r="D10" s="330">
        <v>35.590000000000003</v>
      </c>
      <c r="E10" s="198">
        <v>212</v>
      </c>
      <c r="F10" s="175" t="s">
        <v>308</v>
      </c>
      <c r="G10" s="383">
        <v>150</v>
      </c>
      <c r="H10" s="281">
        <v>20</v>
      </c>
      <c r="J10" s="23">
        <f>H10*J25/H25</f>
        <v>30.479216309240137</v>
      </c>
      <c r="L10" s="290">
        <f t="shared" si="1"/>
        <v>1</v>
      </c>
      <c r="M10" s="287">
        <f t="shared" si="0"/>
        <v>1</v>
      </c>
      <c r="N10" s="287" t="str">
        <f t="shared" si="2"/>
        <v>Макароны отварные</v>
      </c>
    </row>
    <row r="11" spans="1:14" ht="12.75" customHeight="1" x14ac:dyDescent="0.35">
      <c r="A11" s="234" t="s">
        <v>234</v>
      </c>
      <c r="B11" s="51">
        <v>0.68</v>
      </c>
      <c r="C11" s="51">
        <v>0.28000000000000003</v>
      </c>
      <c r="D11" s="51">
        <v>29.62</v>
      </c>
      <c r="E11" s="50">
        <v>136</v>
      </c>
      <c r="F11" s="52" t="s">
        <v>170</v>
      </c>
      <c r="G11" s="147">
        <v>200</v>
      </c>
      <c r="H11" s="281">
        <v>14</v>
      </c>
      <c r="J11" s="23">
        <f>H11*J25/H25</f>
        <v>21.335451416468096</v>
      </c>
      <c r="L11" s="290">
        <f t="shared" si="1"/>
        <v>1</v>
      </c>
      <c r="M11" s="287">
        <f t="shared" si="0"/>
        <v>1</v>
      </c>
      <c r="N11" s="287" t="str">
        <f t="shared" si="2"/>
        <v>Напиток из шиповника</v>
      </c>
    </row>
    <row r="12" spans="1:14" ht="12.75" customHeight="1" x14ac:dyDescent="0.35">
      <c r="A12" s="185" t="s">
        <v>235</v>
      </c>
      <c r="B12" s="285">
        <v>3.95</v>
      </c>
      <c r="C12" s="285">
        <v>0.5</v>
      </c>
      <c r="D12" s="285">
        <v>24.15</v>
      </c>
      <c r="E12" s="191">
        <v>118</v>
      </c>
      <c r="F12" s="173" t="s">
        <v>148</v>
      </c>
      <c r="G12" s="337">
        <v>50</v>
      </c>
      <c r="H12" s="281">
        <v>3</v>
      </c>
      <c r="J12" s="23">
        <f>H12*J25/H25</f>
        <v>4.5718824463860201</v>
      </c>
      <c r="L12" s="290">
        <f t="shared" si="1"/>
        <v>1</v>
      </c>
      <c r="M12" s="287">
        <f t="shared" si="0"/>
        <v>1</v>
      </c>
      <c r="N12" s="287" t="str">
        <f t="shared" si="2"/>
        <v>Батон витаминизированный</v>
      </c>
    </row>
    <row r="13" spans="1:14" ht="12.75" customHeight="1" x14ac:dyDescent="0.35">
      <c r="A13" s="185" t="s">
        <v>235</v>
      </c>
      <c r="B13" s="285">
        <v>1.65</v>
      </c>
      <c r="C13" s="285">
        <v>0.3</v>
      </c>
      <c r="D13" s="285">
        <v>8.35</v>
      </c>
      <c r="E13" s="191">
        <v>44</v>
      </c>
      <c r="F13" s="173" t="s">
        <v>309</v>
      </c>
      <c r="G13" s="337">
        <v>25</v>
      </c>
      <c r="H13" s="22">
        <v>1.5</v>
      </c>
      <c r="J13" s="23">
        <f>H13*J25/H25</f>
        <v>2.2859412231930101</v>
      </c>
      <c r="L13" s="290">
        <f t="shared" si="1"/>
        <v>1</v>
      </c>
      <c r="M13" s="287">
        <f t="shared" si="0"/>
        <v>1</v>
      </c>
      <c r="N13" s="287" t="str">
        <f t="shared" si="2"/>
        <v>Хлеб ржаной</v>
      </c>
    </row>
    <row r="14" spans="1:14" s="1" customFormat="1" ht="12.75" hidden="1" customHeight="1" x14ac:dyDescent="0.35">
      <c r="A14" s="19"/>
      <c r="B14" s="18"/>
      <c r="C14" s="18"/>
      <c r="D14" s="18"/>
      <c r="E14" s="17"/>
      <c r="F14" s="20"/>
      <c r="G14" s="21"/>
      <c r="H14" s="22"/>
      <c r="J14" s="23">
        <f>H14*J25/H25</f>
        <v>0</v>
      </c>
      <c r="L14" s="41">
        <f t="shared" si="1"/>
        <v>1</v>
      </c>
      <c r="M14" s="39">
        <f t="shared" si="0"/>
        <v>1</v>
      </c>
      <c r="N14" s="39">
        <f t="shared" si="2"/>
        <v>0</v>
      </c>
    </row>
    <row r="15" spans="1:14" s="1" customFormat="1" ht="12.75" hidden="1" customHeight="1" x14ac:dyDescent="0.35">
      <c r="A15" s="19"/>
      <c r="B15" s="25"/>
      <c r="C15" s="25"/>
      <c r="D15" s="25"/>
      <c r="E15" s="26"/>
      <c r="F15" s="27"/>
      <c r="G15" s="27"/>
      <c r="H15" s="22"/>
      <c r="J15" s="23">
        <f>H15*J25/H25</f>
        <v>0</v>
      </c>
      <c r="L15" s="41">
        <f t="shared" si="1"/>
        <v>1</v>
      </c>
      <c r="M15" s="39">
        <f t="shared" si="0"/>
        <v>1</v>
      </c>
      <c r="N15" s="39">
        <f t="shared" si="2"/>
        <v>0</v>
      </c>
    </row>
    <row r="16" spans="1:14" s="1" customFormat="1" ht="12.75" hidden="1" customHeight="1" x14ac:dyDescent="0.35">
      <c r="A16" s="17"/>
      <c r="B16" s="18"/>
      <c r="C16" s="18"/>
      <c r="D16" s="18"/>
      <c r="E16" s="17"/>
      <c r="F16" s="20"/>
      <c r="G16" s="21"/>
      <c r="H16" s="22"/>
      <c r="J16" s="23">
        <f>H16*J25/H25</f>
        <v>0</v>
      </c>
      <c r="L16" s="41">
        <f t="shared" si="1"/>
        <v>1</v>
      </c>
      <c r="M16" s="39">
        <f t="shared" si="0"/>
        <v>1</v>
      </c>
      <c r="N16" s="39">
        <f t="shared" si="2"/>
        <v>0</v>
      </c>
    </row>
    <row r="17" spans="1:14" s="1" customFormat="1" ht="12.75" hidden="1" customHeight="1" x14ac:dyDescent="0.35">
      <c r="A17" s="17"/>
      <c r="B17" s="18"/>
      <c r="C17" s="18"/>
      <c r="D17" s="18"/>
      <c r="E17" s="17"/>
      <c r="F17" s="20"/>
      <c r="G17" s="24"/>
      <c r="H17" s="22"/>
      <c r="J17" s="23">
        <f>H17*J25/H25</f>
        <v>0</v>
      </c>
      <c r="L17" s="41">
        <f t="shared" si="1"/>
        <v>1</v>
      </c>
      <c r="M17" s="39">
        <f t="shared" si="0"/>
        <v>1</v>
      </c>
      <c r="N17" s="39">
        <f t="shared" si="2"/>
        <v>0</v>
      </c>
    </row>
    <row r="18" spans="1:14" s="1" customFormat="1" ht="12.75" hidden="1" customHeight="1" x14ac:dyDescent="0.35">
      <c r="A18" s="17"/>
      <c r="B18" s="18"/>
      <c r="C18" s="18"/>
      <c r="D18" s="18"/>
      <c r="E18" s="17"/>
      <c r="F18" s="20"/>
      <c r="G18" s="24"/>
      <c r="H18" s="22"/>
      <c r="J18" s="23">
        <f>H18*J25/H25</f>
        <v>0</v>
      </c>
      <c r="L18" s="41">
        <f t="shared" si="1"/>
        <v>1</v>
      </c>
      <c r="M18" s="39">
        <f t="shared" si="0"/>
        <v>1</v>
      </c>
      <c r="N18" s="39">
        <f t="shared" si="2"/>
        <v>0</v>
      </c>
    </row>
    <row r="19" spans="1:14" s="1" customFormat="1" ht="12.75" hidden="1" customHeight="1" x14ac:dyDescent="0.35">
      <c r="A19" s="19"/>
      <c r="B19" s="18"/>
      <c r="C19" s="18"/>
      <c r="D19" s="18"/>
      <c r="E19" s="17"/>
      <c r="F19" s="20"/>
      <c r="G19" s="21"/>
      <c r="H19" s="22"/>
      <c r="J19" s="23">
        <f>H19*J25/H25</f>
        <v>0</v>
      </c>
      <c r="L19" s="41">
        <f t="shared" si="1"/>
        <v>1</v>
      </c>
      <c r="M19" s="39">
        <f t="shared" si="0"/>
        <v>1</v>
      </c>
      <c r="N19" s="39">
        <f t="shared" si="2"/>
        <v>0</v>
      </c>
    </row>
    <row r="20" spans="1:14" s="1" customFormat="1" ht="12.75" hidden="1" customHeight="1" x14ac:dyDescent="0.25">
      <c r="A20" s="17"/>
      <c r="B20" s="18"/>
      <c r="C20" s="18"/>
      <c r="D20" s="18"/>
      <c r="E20" s="17"/>
      <c r="F20" s="28"/>
      <c r="G20" s="21"/>
      <c r="H20" s="22"/>
      <c r="J20" s="23">
        <f>H20*J25/H25</f>
        <v>0</v>
      </c>
      <c r="L20" s="41">
        <f t="shared" si="1"/>
        <v>1</v>
      </c>
      <c r="M20" s="39">
        <f t="shared" si="0"/>
        <v>1</v>
      </c>
      <c r="N20" s="39">
        <f t="shared" si="2"/>
        <v>0</v>
      </c>
    </row>
    <row r="21" spans="1:14" s="1" customFormat="1" ht="12.75" hidden="1" customHeight="1" x14ac:dyDescent="0.35">
      <c r="A21" s="19"/>
      <c r="B21" s="18"/>
      <c r="C21" s="18"/>
      <c r="D21" s="18"/>
      <c r="E21" s="17"/>
      <c r="F21" s="20"/>
      <c r="G21" s="21"/>
      <c r="H21" s="22"/>
      <c r="J21" s="23">
        <f>H21*J25/H25</f>
        <v>0</v>
      </c>
      <c r="L21" s="41">
        <f t="shared" si="1"/>
        <v>1</v>
      </c>
      <c r="M21" s="39">
        <f t="shared" si="0"/>
        <v>1</v>
      </c>
      <c r="N21" s="39">
        <f t="shared" si="2"/>
        <v>0</v>
      </c>
    </row>
    <row r="22" spans="1:14" s="1" customFormat="1" ht="12.75" hidden="1" customHeight="1" x14ac:dyDescent="0.25">
      <c r="A22" s="17"/>
      <c r="B22" s="18"/>
      <c r="C22" s="18"/>
      <c r="D22" s="18"/>
      <c r="E22" s="17"/>
      <c r="F22" s="28"/>
      <c r="G22" s="21"/>
      <c r="H22" s="22"/>
      <c r="J22" s="23">
        <f>H22*J25/H25</f>
        <v>0</v>
      </c>
      <c r="L22" s="41">
        <f t="shared" si="1"/>
        <v>1</v>
      </c>
      <c r="M22" s="39">
        <f t="shared" si="0"/>
        <v>1</v>
      </c>
      <c r="N22" s="39">
        <f t="shared" si="2"/>
        <v>0</v>
      </c>
    </row>
    <row r="23" spans="1:14" s="1" customFormat="1" ht="12.75" hidden="1" customHeight="1" x14ac:dyDescent="0.35">
      <c r="A23" s="19"/>
      <c r="B23" s="18"/>
      <c r="C23" s="18"/>
      <c r="D23" s="18"/>
      <c r="E23" s="17"/>
      <c r="F23" s="20"/>
      <c r="G23" s="21"/>
      <c r="H23" s="22"/>
      <c r="J23" s="23">
        <f>H23*J25/H25</f>
        <v>0</v>
      </c>
      <c r="L23" s="41">
        <f t="shared" si="1"/>
        <v>1</v>
      </c>
      <c r="M23" s="39">
        <f t="shared" si="0"/>
        <v>1</v>
      </c>
      <c r="N23" s="39">
        <f t="shared" si="2"/>
        <v>0</v>
      </c>
    </row>
    <row r="24" spans="1:14" s="1" customFormat="1" ht="12.75" hidden="1" customHeight="1" x14ac:dyDescent="0.35">
      <c r="A24" s="19"/>
      <c r="B24" s="18"/>
      <c r="C24" s="18"/>
      <c r="D24" s="18"/>
      <c r="E24" s="17"/>
      <c r="F24" s="20"/>
      <c r="G24" s="21"/>
      <c r="H24" s="22"/>
      <c r="J24" s="23">
        <f>H24*J25/H25</f>
        <v>0</v>
      </c>
      <c r="L24" s="41">
        <f t="shared" si="1"/>
        <v>1</v>
      </c>
      <c r="M24" s="39">
        <f t="shared" si="0"/>
        <v>1</v>
      </c>
      <c r="N24" s="39">
        <f t="shared" si="2"/>
        <v>0</v>
      </c>
    </row>
    <row r="25" spans="1:14" ht="12.75" customHeight="1" x14ac:dyDescent="0.35">
      <c r="A25" s="291"/>
      <c r="B25" s="292">
        <f>SUBTOTAL(9,B7:B24)</f>
        <v>29.009999999999994</v>
      </c>
      <c r="C25" s="292">
        <f t="shared" ref="C25:E25" si="3">SUBTOTAL(9,C7:C24)</f>
        <v>25.69</v>
      </c>
      <c r="D25" s="292">
        <f t="shared" si="3"/>
        <v>149.4</v>
      </c>
      <c r="E25" s="293">
        <f t="shared" si="3"/>
        <v>969</v>
      </c>
      <c r="F25" s="294" t="s">
        <v>18</v>
      </c>
      <c r="G25" s="295"/>
      <c r="H25" s="296">
        <f>SUM(H7:H24)</f>
        <v>151.08000000000001</v>
      </c>
      <c r="J25" s="2">
        <v>230.24</v>
      </c>
      <c r="L25" s="290">
        <f t="shared" si="1"/>
        <v>1</v>
      </c>
      <c r="M25" s="287">
        <f t="shared" si="0"/>
        <v>1</v>
      </c>
      <c r="N25" s="287">
        <v>1</v>
      </c>
    </row>
    <row r="26" spans="1:14" ht="12.75" customHeight="1" x14ac:dyDescent="0.35">
      <c r="A26" s="297"/>
      <c r="B26" s="298"/>
      <c r="C26" s="298"/>
      <c r="D26" s="298"/>
      <c r="E26" s="299"/>
      <c r="F26" s="300"/>
      <c r="G26" s="301"/>
      <c r="H26" s="302"/>
      <c r="J26" s="37"/>
      <c r="L26" s="290">
        <f t="shared" si="1"/>
        <v>1</v>
      </c>
      <c r="M26" s="287">
        <f t="shared" si="0"/>
        <v>1</v>
      </c>
      <c r="N26" s="287">
        <v>1</v>
      </c>
    </row>
    <row r="27" spans="1:14" ht="21" x14ac:dyDescent="0.35">
      <c r="A27" s="275"/>
      <c r="B27" s="275"/>
      <c r="C27" s="275"/>
      <c r="D27" s="443">
        <f>х!H$4</f>
        <v>176.93</v>
      </c>
      <c r="E27" s="444"/>
      <c r="F27" s="445" t="str">
        <f>х!I$4</f>
        <v>Обед 5-11 (льготное питание)</v>
      </c>
      <c r="G27" s="446"/>
      <c r="H27" s="446"/>
      <c r="I27" s="270"/>
      <c r="J27" s="13"/>
      <c r="K27" s="13"/>
      <c r="L27" s="289">
        <f>L4+1</f>
        <v>2</v>
      </c>
      <c r="M27" s="287">
        <f t="shared" si="0"/>
        <v>1</v>
      </c>
      <c r="N27" s="287">
        <v>1</v>
      </c>
    </row>
    <row r="28" spans="1:14" ht="12.75" customHeight="1" x14ac:dyDescent="0.35">
      <c r="A28" s="437" t="s">
        <v>3</v>
      </c>
      <c r="B28" s="438" t="s">
        <v>4</v>
      </c>
      <c r="C28" s="438"/>
      <c r="D28" s="438"/>
      <c r="E28" s="439" t="s">
        <v>5</v>
      </c>
      <c r="F28" s="440" t="s">
        <v>6</v>
      </c>
      <c r="G28" s="441" t="s">
        <v>7</v>
      </c>
      <c r="H28" s="442" t="s">
        <v>8</v>
      </c>
      <c r="L28" s="290">
        <f>L27</f>
        <v>2</v>
      </c>
      <c r="M28" s="287">
        <f t="shared" si="0"/>
        <v>1</v>
      </c>
      <c r="N28" s="287">
        <v>1</v>
      </c>
    </row>
    <row r="29" spans="1:14" ht="12.75" customHeight="1" x14ac:dyDescent="0.35">
      <c r="A29" s="437"/>
      <c r="B29" s="277" t="s">
        <v>9</v>
      </c>
      <c r="C29" s="278" t="s">
        <v>10</v>
      </c>
      <c r="D29" s="278" t="s">
        <v>11</v>
      </c>
      <c r="E29" s="439"/>
      <c r="F29" s="440"/>
      <c r="G29" s="441"/>
      <c r="H29" s="442"/>
      <c r="L29" s="290">
        <f t="shared" ref="L29:L49" si="4">L28</f>
        <v>2</v>
      </c>
      <c r="M29" s="287">
        <f t="shared" si="0"/>
        <v>1</v>
      </c>
      <c r="N29" s="287">
        <v>1</v>
      </c>
    </row>
    <row r="30" spans="1:14" ht="12.75" customHeight="1" x14ac:dyDescent="0.35">
      <c r="A30" s="185" t="s">
        <v>229</v>
      </c>
      <c r="B30" s="285">
        <v>1.39</v>
      </c>
      <c r="C30" s="285">
        <v>5.08</v>
      </c>
      <c r="D30" s="285">
        <v>8.23</v>
      </c>
      <c r="E30" s="191">
        <v>84</v>
      </c>
      <c r="F30" s="173" t="s">
        <v>305</v>
      </c>
      <c r="G30" s="337">
        <v>100</v>
      </c>
      <c r="H30" s="281">
        <v>25</v>
      </c>
      <c r="J30" s="23">
        <f>H30*J48/H48</f>
        <v>25</v>
      </c>
      <c r="L30" s="290">
        <f t="shared" si="4"/>
        <v>2</v>
      </c>
      <c r="M30" s="287">
        <f t="shared" si="0"/>
        <v>1</v>
      </c>
      <c r="N30" s="287" t="str">
        <f>F30</f>
        <v xml:space="preserve">Икра овощная закусочная </v>
      </c>
    </row>
    <row r="31" spans="1:14" ht="12.75" customHeight="1" x14ac:dyDescent="0.35">
      <c r="A31" s="185" t="s">
        <v>230</v>
      </c>
      <c r="B31" s="285">
        <v>8.9</v>
      </c>
      <c r="C31" s="285">
        <v>6.78</v>
      </c>
      <c r="D31" s="285">
        <v>40.89</v>
      </c>
      <c r="E31" s="191">
        <v>262</v>
      </c>
      <c r="F31" s="173" t="s">
        <v>237</v>
      </c>
      <c r="G31" s="362">
        <v>270</v>
      </c>
      <c r="H31" s="281">
        <v>25</v>
      </c>
      <c r="J31" s="23">
        <f>H31*J48/H48</f>
        <v>25</v>
      </c>
      <c r="L31" s="290">
        <f t="shared" si="4"/>
        <v>2</v>
      </c>
      <c r="M31" s="287">
        <f t="shared" si="0"/>
        <v>1</v>
      </c>
      <c r="N31" s="287" t="str">
        <f t="shared" ref="N31:N47" si="5">F31</f>
        <v>Суп картофельный с бобовыми с гренками 250/20</v>
      </c>
    </row>
    <row r="32" spans="1:14" ht="12.75" customHeight="1" x14ac:dyDescent="0.35">
      <c r="A32" s="185" t="s">
        <v>306</v>
      </c>
      <c r="B32" s="285">
        <v>10.23</v>
      </c>
      <c r="C32" s="285">
        <v>12.59</v>
      </c>
      <c r="D32" s="349">
        <v>11.14</v>
      </c>
      <c r="E32" s="191">
        <v>202</v>
      </c>
      <c r="F32" s="173" t="s">
        <v>370</v>
      </c>
      <c r="G32" s="362">
        <v>100</v>
      </c>
      <c r="H32" s="281">
        <f>6.29+66.79+6.54+6.81</f>
        <v>86.430000000000021</v>
      </c>
      <c r="J32" s="23">
        <f>H32*J48/H48</f>
        <v>86.430000000000021</v>
      </c>
      <c r="L32" s="290">
        <f t="shared" si="4"/>
        <v>2</v>
      </c>
      <c r="M32" s="287">
        <f t="shared" si="0"/>
        <v>1</v>
      </c>
      <c r="N32" s="287" t="str">
        <f t="shared" si="5"/>
        <v>Фрикадельки мясные в сметанно-томатном соусе 70/30 (СОШ_2018)</v>
      </c>
    </row>
    <row r="33" spans="1:14" ht="12.75" customHeight="1" x14ac:dyDescent="0.35">
      <c r="A33" s="185" t="s">
        <v>232</v>
      </c>
      <c r="B33" s="330">
        <v>6.4</v>
      </c>
      <c r="C33" s="330">
        <v>5.87</v>
      </c>
      <c r="D33" s="330">
        <v>42.71</v>
      </c>
      <c r="E33" s="198">
        <v>254</v>
      </c>
      <c r="F33" s="175" t="s">
        <v>308</v>
      </c>
      <c r="G33" s="383">
        <v>180</v>
      </c>
      <c r="H33" s="281">
        <v>22</v>
      </c>
      <c r="J33" s="23">
        <f>H33*J48/H48</f>
        <v>22</v>
      </c>
      <c r="L33" s="290">
        <f t="shared" si="4"/>
        <v>2</v>
      </c>
      <c r="M33" s="287">
        <f t="shared" si="0"/>
        <v>1</v>
      </c>
      <c r="N33" s="287" t="str">
        <f t="shared" si="5"/>
        <v>Макароны отварные</v>
      </c>
    </row>
    <row r="34" spans="1:14" ht="12.75" customHeight="1" x14ac:dyDescent="0.35">
      <c r="A34" s="234" t="s">
        <v>234</v>
      </c>
      <c r="B34" s="51">
        <v>0.68</v>
      </c>
      <c r="C34" s="51">
        <v>0.28000000000000003</v>
      </c>
      <c r="D34" s="51">
        <v>29.62</v>
      </c>
      <c r="E34" s="50">
        <v>136</v>
      </c>
      <c r="F34" s="52" t="s">
        <v>170</v>
      </c>
      <c r="G34" s="147">
        <v>200</v>
      </c>
      <c r="H34" s="281">
        <v>14</v>
      </c>
      <c r="J34" s="23">
        <f>H34*J48/H48</f>
        <v>14</v>
      </c>
      <c r="L34" s="290">
        <f t="shared" si="4"/>
        <v>2</v>
      </c>
      <c r="M34" s="287">
        <f t="shared" si="0"/>
        <v>1</v>
      </c>
      <c r="N34" s="287" t="str">
        <f t="shared" si="5"/>
        <v>Напиток из шиповника</v>
      </c>
    </row>
    <row r="35" spans="1:14" ht="12.75" customHeight="1" x14ac:dyDescent="0.35">
      <c r="A35" s="185" t="s">
        <v>235</v>
      </c>
      <c r="B35" s="285">
        <v>3.95</v>
      </c>
      <c r="C35" s="285">
        <v>0.5</v>
      </c>
      <c r="D35" s="285">
        <v>24.15</v>
      </c>
      <c r="E35" s="191">
        <v>118</v>
      </c>
      <c r="F35" s="173" t="s">
        <v>148</v>
      </c>
      <c r="G35" s="337">
        <v>50</v>
      </c>
      <c r="H35" s="281">
        <v>3</v>
      </c>
      <c r="J35" s="23">
        <f>H35*J48/H48</f>
        <v>2.9999999999999996</v>
      </c>
      <c r="L35" s="290">
        <f t="shared" si="4"/>
        <v>2</v>
      </c>
      <c r="M35" s="287">
        <f t="shared" si="0"/>
        <v>1</v>
      </c>
      <c r="N35" s="287" t="str">
        <f t="shared" si="5"/>
        <v>Батон витаминизированный</v>
      </c>
    </row>
    <row r="36" spans="1:14" ht="12.75" customHeight="1" x14ac:dyDescent="0.35">
      <c r="A36" s="185" t="s">
        <v>235</v>
      </c>
      <c r="B36" s="285">
        <v>1.65</v>
      </c>
      <c r="C36" s="285">
        <v>0.3</v>
      </c>
      <c r="D36" s="285">
        <v>8.35</v>
      </c>
      <c r="E36" s="191">
        <v>44</v>
      </c>
      <c r="F36" s="173" t="s">
        <v>309</v>
      </c>
      <c r="G36" s="337">
        <v>25</v>
      </c>
      <c r="H36" s="22">
        <v>1.5</v>
      </c>
      <c r="J36" s="23">
        <f>H36*J48/H48</f>
        <v>1.4999999999999998</v>
      </c>
      <c r="L36" s="290">
        <f t="shared" si="4"/>
        <v>2</v>
      </c>
      <c r="M36" s="287">
        <f t="shared" si="0"/>
        <v>1</v>
      </c>
      <c r="N36" s="287" t="str">
        <f t="shared" si="5"/>
        <v>Хлеб ржаной</v>
      </c>
    </row>
    <row r="37" spans="1:14" s="1" customFormat="1" ht="12.75" hidden="1" customHeight="1" x14ac:dyDescent="0.35">
      <c r="A37" s="19"/>
      <c r="B37" s="18"/>
      <c r="C37" s="18"/>
      <c r="D37" s="18"/>
      <c r="E37" s="17"/>
      <c r="F37" s="20"/>
      <c r="G37" s="21"/>
      <c r="H37" s="22"/>
      <c r="J37" s="23">
        <f>H37*J48/H48</f>
        <v>0</v>
      </c>
      <c r="L37" s="41">
        <f t="shared" si="4"/>
        <v>2</v>
      </c>
      <c r="M37" s="39">
        <f t="shared" si="0"/>
        <v>1</v>
      </c>
      <c r="N37" s="39">
        <f t="shared" si="5"/>
        <v>0</v>
      </c>
    </row>
    <row r="38" spans="1:14" s="1" customFormat="1" ht="12.75" hidden="1" customHeight="1" x14ac:dyDescent="0.35">
      <c r="A38" s="19"/>
      <c r="B38" s="25"/>
      <c r="C38" s="25"/>
      <c r="D38" s="25"/>
      <c r="E38" s="26"/>
      <c r="F38" s="42"/>
      <c r="G38" s="42"/>
      <c r="H38" s="22"/>
      <c r="J38" s="23">
        <f>H38*J48/H48</f>
        <v>0</v>
      </c>
      <c r="L38" s="41">
        <f t="shared" si="4"/>
        <v>2</v>
      </c>
      <c r="M38" s="39">
        <f t="shared" si="0"/>
        <v>1</v>
      </c>
      <c r="N38" s="39">
        <f t="shared" si="5"/>
        <v>0</v>
      </c>
    </row>
    <row r="39" spans="1:14" s="1" customFormat="1" ht="12.75" hidden="1" customHeight="1" x14ac:dyDescent="0.35">
      <c r="A39" s="17"/>
      <c r="B39" s="18"/>
      <c r="C39" s="18"/>
      <c r="D39" s="18"/>
      <c r="E39" s="17"/>
      <c r="F39" s="20"/>
      <c r="G39" s="21"/>
      <c r="H39" s="22"/>
      <c r="J39" s="23">
        <f>H39*J48/H48</f>
        <v>0</v>
      </c>
      <c r="L39" s="41">
        <f t="shared" si="4"/>
        <v>2</v>
      </c>
      <c r="M39" s="39">
        <f t="shared" si="0"/>
        <v>1</v>
      </c>
      <c r="N39" s="39">
        <f t="shared" si="5"/>
        <v>0</v>
      </c>
    </row>
    <row r="40" spans="1:14" s="1" customFormat="1" ht="12.75" hidden="1" customHeight="1" x14ac:dyDescent="0.35">
      <c r="A40" s="17"/>
      <c r="B40" s="18"/>
      <c r="C40" s="18"/>
      <c r="D40" s="18"/>
      <c r="E40" s="17"/>
      <c r="F40" s="20"/>
      <c r="G40" s="24"/>
      <c r="H40" s="22"/>
      <c r="J40" s="23">
        <f>H40*J48/H48</f>
        <v>0</v>
      </c>
      <c r="L40" s="41">
        <f t="shared" si="4"/>
        <v>2</v>
      </c>
      <c r="M40" s="39">
        <f t="shared" si="0"/>
        <v>1</v>
      </c>
      <c r="N40" s="39">
        <f t="shared" si="5"/>
        <v>0</v>
      </c>
    </row>
    <row r="41" spans="1:14" s="1" customFormat="1" ht="12.75" hidden="1" customHeight="1" x14ac:dyDescent="0.35">
      <c r="A41" s="17"/>
      <c r="B41" s="18"/>
      <c r="C41" s="18"/>
      <c r="D41" s="18"/>
      <c r="E41" s="17"/>
      <c r="F41" s="20"/>
      <c r="G41" s="24"/>
      <c r="H41" s="22"/>
      <c r="J41" s="23">
        <f>H41*J48/H48</f>
        <v>0</v>
      </c>
      <c r="L41" s="41">
        <f t="shared" si="4"/>
        <v>2</v>
      </c>
      <c r="M41" s="39">
        <f t="shared" si="0"/>
        <v>1</v>
      </c>
      <c r="N41" s="39">
        <f t="shared" si="5"/>
        <v>0</v>
      </c>
    </row>
    <row r="42" spans="1:14" s="1" customFormat="1" ht="12.75" hidden="1" customHeight="1" x14ac:dyDescent="0.35">
      <c r="A42" s="19"/>
      <c r="B42" s="18"/>
      <c r="C42" s="18"/>
      <c r="D42" s="18"/>
      <c r="E42" s="17"/>
      <c r="F42" s="20"/>
      <c r="G42" s="21"/>
      <c r="H42" s="22"/>
      <c r="J42" s="23">
        <f>H42*J48/H48</f>
        <v>0</v>
      </c>
      <c r="L42" s="41">
        <f t="shared" si="4"/>
        <v>2</v>
      </c>
      <c r="M42" s="39">
        <f t="shared" si="0"/>
        <v>1</v>
      </c>
      <c r="N42" s="39">
        <f t="shared" si="5"/>
        <v>0</v>
      </c>
    </row>
    <row r="43" spans="1:14" s="1" customFormat="1" ht="12.75" hidden="1" customHeight="1" x14ac:dyDescent="0.25">
      <c r="A43" s="17"/>
      <c r="B43" s="18"/>
      <c r="C43" s="18"/>
      <c r="D43" s="18"/>
      <c r="E43" s="17"/>
      <c r="F43" s="28"/>
      <c r="G43" s="21"/>
      <c r="H43" s="22"/>
      <c r="J43" s="23">
        <f>H43*J48/H48</f>
        <v>0</v>
      </c>
      <c r="L43" s="41">
        <f t="shared" si="4"/>
        <v>2</v>
      </c>
      <c r="M43" s="39">
        <f t="shared" si="0"/>
        <v>1</v>
      </c>
      <c r="N43" s="39">
        <f t="shared" si="5"/>
        <v>0</v>
      </c>
    </row>
    <row r="44" spans="1:14" s="1" customFormat="1" ht="12.75" hidden="1" customHeight="1" x14ac:dyDescent="0.35">
      <c r="A44" s="19"/>
      <c r="B44" s="18"/>
      <c r="C44" s="18"/>
      <c r="D44" s="18"/>
      <c r="E44" s="17"/>
      <c r="F44" s="20"/>
      <c r="G44" s="21"/>
      <c r="H44" s="22"/>
      <c r="J44" s="23">
        <f>H44*J48/H48</f>
        <v>0</v>
      </c>
      <c r="L44" s="41">
        <f t="shared" si="4"/>
        <v>2</v>
      </c>
      <c r="M44" s="39">
        <f t="shared" si="0"/>
        <v>1</v>
      </c>
      <c r="N44" s="39">
        <f t="shared" si="5"/>
        <v>0</v>
      </c>
    </row>
    <row r="45" spans="1:14" s="1" customFormat="1" ht="12.75" hidden="1" customHeight="1" x14ac:dyDescent="0.25">
      <c r="A45" s="17"/>
      <c r="B45" s="18"/>
      <c r="C45" s="18"/>
      <c r="D45" s="18"/>
      <c r="E45" s="17"/>
      <c r="F45" s="28"/>
      <c r="G45" s="21"/>
      <c r="H45" s="22"/>
      <c r="J45" s="23">
        <f>H45*J48/H48</f>
        <v>0</v>
      </c>
      <c r="L45" s="41">
        <f t="shared" si="4"/>
        <v>2</v>
      </c>
      <c r="M45" s="39">
        <f t="shared" si="0"/>
        <v>1</v>
      </c>
      <c r="N45" s="39">
        <f t="shared" si="5"/>
        <v>0</v>
      </c>
    </row>
    <row r="46" spans="1:14" s="1" customFormat="1" ht="12.75" hidden="1" customHeight="1" x14ac:dyDescent="0.35">
      <c r="A46" s="19"/>
      <c r="B46" s="18"/>
      <c r="C46" s="18"/>
      <c r="D46" s="18"/>
      <c r="E46" s="17"/>
      <c r="F46" s="20"/>
      <c r="G46" s="21"/>
      <c r="H46" s="22"/>
      <c r="J46" s="23">
        <f>H46*J48/H48</f>
        <v>0</v>
      </c>
      <c r="L46" s="41">
        <f t="shared" si="4"/>
        <v>2</v>
      </c>
      <c r="M46" s="39">
        <f t="shared" si="0"/>
        <v>1</v>
      </c>
      <c r="N46" s="39">
        <f t="shared" si="5"/>
        <v>0</v>
      </c>
    </row>
    <row r="47" spans="1:14" s="1" customFormat="1" ht="12.75" hidden="1" customHeight="1" x14ac:dyDescent="0.35">
      <c r="A47" s="19"/>
      <c r="B47" s="18"/>
      <c r="C47" s="18"/>
      <c r="D47" s="18"/>
      <c r="E47" s="17"/>
      <c r="F47" s="20"/>
      <c r="G47" s="21"/>
      <c r="H47" s="22"/>
      <c r="J47" s="23">
        <f>H47*J48/H48</f>
        <v>0</v>
      </c>
      <c r="L47" s="41">
        <f t="shared" si="4"/>
        <v>2</v>
      </c>
      <c r="M47" s="39">
        <f t="shared" si="0"/>
        <v>1</v>
      </c>
      <c r="N47" s="39">
        <f t="shared" si="5"/>
        <v>0</v>
      </c>
    </row>
    <row r="48" spans="1:14" ht="12.75" customHeight="1" x14ac:dyDescent="0.35">
      <c r="A48" s="291"/>
      <c r="B48" s="292">
        <f>SUBTOTAL(9,B30:B47)</f>
        <v>33.200000000000003</v>
      </c>
      <c r="C48" s="292">
        <f t="shared" ref="C48:E48" si="6">SUBTOTAL(9,C30:C47)</f>
        <v>31.400000000000002</v>
      </c>
      <c r="D48" s="292">
        <f t="shared" si="6"/>
        <v>165.09</v>
      </c>
      <c r="E48" s="293">
        <f t="shared" si="6"/>
        <v>1100</v>
      </c>
      <c r="F48" s="294" t="s">
        <v>18</v>
      </c>
      <c r="G48" s="295"/>
      <c r="H48" s="296">
        <f>SUM(H30:H47)</f>
        <v>176.93</v>
      </c>
      <c r="J48" s="32">
        <f>D27</f>
        <v>176.93</v>
      </c>
      <c r="L48" s="290">
        <f t="shared" si="4"/>
        <v>2</v>
      </c>
      <c r="M48" s="287">
        <f t="shared" si="0"/>
        <v>1</v>
      </c>
      <c r="N48" s="287">
        <v>1</v>
      </c>
    </row>
    <row r="49" spans="1:14" ht="12.75" customHeight="1" x14ac:dyDescent="0.35">
      <c r="A49" s="297"/>
      <c r="B49" s="298"/>
      <c r="C49" s="298"/>
      <c r="D49" s="298"/>
      <c r="E49" s="299"/>
      <c r="F49" s="300"/>
      <c r="G49" s="301"/>
      <c r="H49" s="302"/>
      <c r="J49" s="38"/>
      <c r="L49" s="290">
        <f t="shared" si="4"/>
        <v>2</v>
      </c>
      <c r="M49" s="287">
        <f t="shared" si="0"/>
        <v>1</v>
      </c>
      <c r="N49" s="287">
        <v>1</v>
      </c>
    </row>
    <row r="50" spans="1:14" ht="21" x14ac:dyDescent="0.35">
      <c r="A50" s="275"/>
      <c r="B50" s="275"/>
      <c r="C50" s="275"/>
      <c r="D50" s="443">
        <f>х!H$5</f>
        <v>259</v>
      </c>
      <c r="E50" s="444"/>
      <c r="F50" s="445" t="str">
        <f>х!I$5</f>
        <v>ДОВЗ (1-4)</v>
      </c>
      <c r="G50" s="446"/>
      <c r="H50" s="446"/>
      <c r="I50" s="270"/>
      <c r="J50" s="13"/>
      <c r="K50" s="13"/>
      <c r="L50" s="289">
        <f>L27+1</f>
        <v>3</v>
      </c>
      <c r="M50" s="287">
        <f t="shared" si="0"/>
        <v>1</v>
      </c>
      <c r="N50" s="287">
        <v>1</v>
      </c>
    </row>
    <row r="51" spans="1:14" ht="12.75" customHeight="1" x14ac:dyDescent="0.35">
      <c r="A51" s="437" t="s">
        <v>3</v>
      </c>
      <c r="B51" s="438" t="s">
        <v>4</v>
      </c>
      <c r="C51" s="438"/>
      <c r="D51" s="438"/>
      <c r="E51" s="439" t="s">
        <v>5</v>
      </c>
      <c r="F51" s="440" t="s">
        <v>6</v>
      </c>
      <c r="G51" s="441" t="s">
        <v>7</v>
      </c>
      <c r="H51" s="442" t="s">
        <v>8</v>
      </c>
      <c r="L51" s="290">
        <f>L50</f>
        <v>3</v>
      </c>
      <c r="M51" s="287">
        <f t="shared" si="0"/>
        <v>1</v>
      </c>
      <c r="N51" s="287">
        <v>1</v>
      </c>
    </row>
    <row r="52" spans="1:14" ht="12.75" customHeight="1" x14ac:dyDescent="0.35">
      <c r="A52" s="437"/>
      <c r="B52" s="277" t="s">
        <v>9</v>
      </c>
      <c r="C52" s="278" t="s">
        <v>10</v>
      </c>
      <c r="D52" s="278" t="s">
        <v>11</v>
      </c>
      <c r="E52" s="439"/>
      <c r="F52" s="440"/>
      <c r="G52" s="441"/>
      <c r="H52" s="442"/>
      <c r="L52" s="290">
        <f t="shared" ref="L52:M72" si="7">L51</f>
        <v>3</v>
      </c>
      <c r="M52" s="287">
        <f t="shared" si="0"/>
        <v>1</v>
      </c>
      <c r="N52" s="287">
        <v>1</v>
      </c>
    </row>
    <row r="53" spans="1:14" ht="12.75" customHeight="1" x14ac:dyDescent="0.35">
      <c r="A53" s="228" t="s">
        <v>238</v>
      </c>
      <c r="B53" s="358">
        <v>0.4</v>
      </c>
      <c r="C53" s="358">
        <v>0.4</v>
      </c>
      <c r="D53" s="358">
        <v>9.8000000000000007</v>
      </c>
      <c r="E53" s="238">
        <v>47</v>
      </c>
      <c r="F53" s="381" t="s">
        <v>240</v>
      </c>
      <c r="G53" s="206">
        <v>100</v>
      </c>
      <c r="H53" s="281">
        <v>12</v>
      </c>
      <c r="J53" s="23">
        <f>H53*J71/H71</f>
        <v>12</v>
      </c>
      <c r="L53" s="290">
        <f t="shared" si="7"/>
        <v>3</v>
      </c>
      <c r="M53" s="287">
        <f t="shared" si="0"/>
        <v>1</v>
      </c>
      <c r="N53" s="287" t="str">
        <f>F53</f>
        <v>Яблоко</v>
      </c>
    </row>
    <row r="54" spans="1:14" ht="12.75" customHeight="1" x14ac:dyDescent="0.35">
      <c r="A54" s="185" t="s">
        <v>239</v>
      </c>
      <c r="B54" s="330">
        <v>13.94</v>
      </c>
      <c r="C54" s="330">
        <v>24.83</v>
      </c>
      <c r="D54" s="330">
        <v>2.64</v>
      </c>
      <c r="E54" s="198">
        <v>289</v>
      </c>
      <c r="F54" s="178" t="s">
        <v>88</v>
      </c>
      <c r="G54" s="357">
        <v>150</v>
      </c>
      <c r="H54" s="281">
        <f>3.84+65.93+3.99+4.16</f>
        <v>77.92</v>
      </c>
      <c r="J54" s="23">
        <f>H54*J71/H71</f>
        <v>77.92</v>
      </c>
      <c r="L54" s="290">
        <f t="shared" si="7"/>
        <v>3</v>
      </c>
      <c r="M54" s="287">
        <f t="shared" si="0"/>
        <v>1</v>
      </c>
      <c r="N54" s="287" t="str">
        <f t="shared" ref="N54:N70" si="8">F54</f>
        <v>Омлет натуральный 150 (СОШ_2018)</v>
      </c>
    </row>
    <row r="55" spans="1:14" ht="12.75" customHeight="1" x14ac:dyDescent="0.35">
      <c r="A55" s="185" t="s">
        <v>137</v>
      </c>
      <c r="B55" s="330">
        <v>0.1</v>
      </c>
      <c r="C55" s="330">
        <v>0.03</v>
      </c>
      <c r="D55" s="330">
        <v>15.28</v>
      </c>
      <c r="E55" s="198">
        <v>62</v>
      </c>
      <c r="F55" s="175" t="s">
        <v>241</v>
      </c>
      <c r="G55" s="384">
        <v>215</v>
      </c>
      <c r="H55" s="281">
        <v>15</v>
      </c>
      <c r="J55" s="23">
        <f>H55*J71/H71</f>
        <v>15</v>
      </c>
      <c r="L55" s="290">
        <f t="shared" si="7"/>
        <v>3</v>
      </c>
      <c r="M55" s="287">
        <f t="shared" si="0"/>
        <v>1</v>
      </c>
      <c r="N55" s="287" t="str">
        <f t="shared" si="8"/>
        <v>Чай с сахаром 200/15</v>
      </c>
    </row>
    <row r="56" spans="1:14" ht="12.75" customHeight="1" x14ac:dyDescent="0.35">
      <c r="A56" s="185" t="s">
        <v>235</v>
      </c>
      <c r="B56" s="285">
        <v>3.95</v>
      </c>
      <c r="C56" s="285">
        <v>0.5</v>
      </c>
      <c r="D56" s="285">
        <v>24.15</v>
      </c>
      <c r="E56" s="191">
        <v>118</v>
      </c>
      <c r="F56" s="173" t="s">
        <v>148</v>
      </c>
      <c r="G56" s="337">
        <v>50</v>
      </c>
      <c r="H56" s="22">
        <v>3</v>
      </c>
      <c r="J56" s="23">
        <f>H56*J71/H71</f>
        <v>3</v>
      </c>
      <c r="L56" s="290">
        <f t="shared" si="7"/>
        <v>3</v>
      </c>
      <c r="M56" s="287">
        <f t="shared" si="0"/>
        <v>1</v>
      </c>
      <c r="N56" s="287" t="str">
        <f t="shared" si="8"/>
        <v>Батон витаминизированный</v>
      </c>
    </row>
    <row r="57" spans="1:14" s="1" customFormat="1" ht="12.75" hidden="1" customHeight="1" x14ac:dyDescent="0.35">
      <c r="A57" s="47"/>
      <c r="B57" s="44"/>
      <c r="C57" s="44"/>
      <c r="D57" s="44"/>
      <c r="E57" s="43"/>
      <c r="F57" s="45"/>
      <c r="G57" s="46"/>
      <c r="H57" s="30"/>
      <c r="J57" s="23">
        <f>H57*J71/H71</f>
        <v>0</v>
      </c>
      <c r="L57" s="41">
        <f t="shared" si="7"/>
        <v>3</v>
      </c>
      <c r="M57" s="39">
        <f t="shared" si="0"/>
        <v>1</v>
      </c>
      <c r="N57" s="39">
        <f t="shared" si="8"/>
        <v>0</v>
      </c>
    </row>
    <row r="58" spans="1:14" ht="12.75" customHeight="1" x14ac:dyDescent="0.35">
      <c r="A58" s="54"/>
      <c r="B58" s="65">
        <f>SUBTOTAL(9,B53:B57)</f>
        <v>18.39</v>
      </c>
      <c r="C58" s="65">
        <f t="shared" ref="C58:E58" si="9">SUBTOTAL(9,C53:C57)</f>
        <v>25.759999999999998</v>
      </c>
      <c r="D58" s="65">
        <f t="shared" si="9"/>
        <v>51.87</v>
      </c>
      <c r="E58" s="66">
        <f t="shared" si="9"/>
        <v>516</v>
      </c>
      <c r="F58" s="264" t="s">
        <v>18</v>
      </c>
      <c r="G58" s="67"/>
      <c r="H58" s="331"/>
      <c r="J58" s="23">
        <f>H58*J71/H71</f>
        <v>0</v>
      </c>
      <c r="L58" s="290">
        <f t="shared" si="7"/>
        <v>3</v>
      </c>
      <c r="M58" s="287">
        <f t="shared" si="0"/>
        <v>1</v>
      </c>
      <c r="N58" s="287" t="str">
        <f t="shared" si="8"/>
        <v>Итого</v>
      </c>
    </row>
    <row r="59" spans="1:14" ht="12.75" customHeight="1" x14ac:dyDescent="0.35">
      <c r="A59" s="185" t="s">
        <v>229</v>
      </c>
      <c r="B59" s="285">
        <v>0.83</v>
      </c>
      <c r="C59" s="285">
        <v>3.05</v>
      </c>
      <c r="D59" s="285">
        <v>4.9400000000000004</v>
      </c>
      <c r="E59" s="191">
        <v>50</v>
      </c>
      <c r="F59" s="173" t="s">
        <v>305</v>
      </c>
      <c r="G59" s="337">
        <v>60</v>
      </c>
      <c r="H59" s="22">
        <v>15</v>
      </c>
      <c r="J59" s="23">
        <f>H59*J71/H71</f>
        <v>15</v>
      </c>
      <c r="L59" s="290">
        <f t="shared" si="7"/>
        <v>3</v>
      </c>
      <c r="M59" s="287">
        <f t="shared" si="0"/>
        <v>1</v>
      </c>
      <c r="N59" s="287" t="str">
        <f t="shared" si="8"/>
        <v xml:space="preserve">Икра овощная закусочная </v>
      </c>
    </row>
    <row r="60" spans="1:14" ht="12.75" customHeight="1" x14ac:dyDescent="0.35">
      <c r="A60" s="185" t="s">
        <v>230</v>
      </c>
      <c r="B60" s="285">
        <v>7.73</v>
      </c>
      <c r="C60" s="285">
        <v>5.67</v>
      </c>
      <c r="D60" s="285">
        <v>36.9</v>
      </c>
      <c r="E60" s="191">
        <v>232</v>
      </c>
      <c r="F60" s="173" t="s">
        <v>169</v>
      </c>
      <c r="G60" s="362">
        <v>220</v>
      </c>
      <c r="H60" s="22">
        <v>20</v>
      </c>
      <c r="J60" s="23">
        <f>H60*J71/H71</f>
        <v>20</v>
      </c>
      <c r="L60" s="290">
        <f t="shared" si="7"/>
        <v>3</v>
      </c>
      <c r="M60" s="287">
        <f t="shared" si="0"/>
        <v>1</v>
      </c>
      <c r="N60" s="287" t="str">
        <f t="shared" si="8"/>
        <v>Суп картофельный с бобовыми с гренками 200/20</v>
      </c>
    </row>
    <row r="61" spans="1:14" ht="12.75" customHeight="1" x14ac:dyDescent="0.35">
      <c r="A61" s="185" t="s">
        <v>306</v>
      </c>
      <c r="B61" s="285">
        <v>8.84</v>
      </c>
      <c r="C61" s="285">
        <v>11</v>
      </c>
      <c r="D61" s="349">
        <v>9.85</v>
      </c>
      <c r="E61" s="191">
        <v>177</v>
      </c>
      <c r="F61" s="173" t="s">
        <v>101</v>
      </c>
      <c r="G61" s="362">
        <v>90</v>
      </c>
      <c r="H61" s="281">
        <f>5.37+60.81+5.59+5.81</f>
        <v>77.580000000000013</v>
      </c>
      <c r="J61" s="23">
        <f>H61*J71/H71</f>
        <v>77.580000000000013</v>
      </c>
      <c r="L61" s="290">
        <f t="shared" si="7"/>
        <v>3</v>
      </c>
      <c r="M61" s="287">
        <f t="shared" si="0"/>
        <v>1</v>
      </c>
      <c r="N61" s="287" t="str">
        <f t="shared" si="8"/>
        <v>Фрикадельки мясные в сметанно-томатном соусе 60/30 (СОШ_2018)</v>
      </c>
    </row>
    <row r="62" spans="1:14" ht="12.75" customHeight="1" x14ac:dyDescent="0.35">
      <c r="A62" s="185" t="s">
        <v>232</v>
      </c>
      <c r="B62" s="330">
        <v>5.33</v>
      </c>
      <c r="C62" s="330">
        <v>4.8899999999999997</v>
      </c>
      <c r="D62" s="330">
        <v>35.590000000000003</v>
      </c>
      <c r="E62" s="198">
        <v>212</v>
      </c>
      <c r="F62" s="175" t="s">
        <v>308</v>
      </c>
      <c r="G62" s="383">
        <v>150</v>
      </c>
      <c r="H62" s="281">
        <v>20</v>
      </c>
      <c r="J62" s="23">
        <f>H62*J71/H71</f>
        <v>20</v>
      </c>
      <c r="L62" s="290">
        <f t="shared" si="7"/>
        <v>3</v>
      </c>
      <c r="M62" s="287">
        <f t="shared" si="0"/>
        <v>1</v>
      </c>
      <c r="N62" s="287" t="str">
        <f t="shared" si="8"/>
        <v>Макароны отварные</v>
      </c>
    </row>
    <row r="63" spans="1:14" ht="12.75" customHeight="1" x14ac:dyDescent="0.35">
      <c r="A63" s="234" t="s">
        <v>234</v>
      </c>
      <c r="B63" s="51">
        <v>0.68</v>
      </c>
      <c r="C63" s="51">
        <v>0.28000000000000003</v>
      </c>
      <c r="D63" s="51">
        <v>29.62</v>
      </c>
      <c r="E63" s="50">
        <v>136</v>
      </c>
      <c r="F63" s="52" t="s">
        <v>170</v>
      </c>
      <c r="G63" s="147">
        <v>200</v>
      </c>
      <c r="H63" s="281">
        <v>14</v>
      </c>
      <c r="J63" s="23">
        <f>H63*J71/H71</f>
        <v>14</v>
      </c>
      <c r="L63" s="290">
        <f t="shared" si="7"/>
        <v>3</v>
      </c>
      <c r="M63" s="287">
        <f t="shared" si="0"/>
        <v>1</v>
      </c>
      <c r="N63" s="287" t="str">
        <f t="shared" si="8"/>
        <v>Напиток из шиповника</v>
      </c>
    </row>
    <row r="64" spans="1:14" ht="12.75" customHeight="1" x14ac:dyDescent="0.35">
      <c r="A64" s="185" t="s">
        <v>235</v>
      </c>
      <c r="B64" s="285">
        <v>3.95</v>
      </c>
      <c r="C64" s="285">
        <v>0.5</v>
      </c>
      <c r="D64" s="285">
        <v>24.15</v>
      </c>
      <c r="E64" s="191">
        <v>118</v>
      </c>
      <c r="F64" s="173" t="s">
        <v>148</v>
      </c>
      <c r="G64" s="337">
        <v>50</v>
      </c>
      <c r="H64" s="281">
        <v>3</v>
      </c>
      <c r="J64" s="23">
        <f>H64*J71/H71</f>
        <v>3</v>
      </c>
      <c r="L64" s="290">
        <f t="shared" si="7"/>
        <v>3</v>
      </c>
      <c r="M64" s="287">
        <f t="shared" si="0"/>
        <v>1</v>
      </c>
      <c r="N64" s="287" t="str">
        <f t="shared" si="8"/>
        <v>Батон витаминизированный</v>
      </c>
    </row>
    <row r="65" spans="1:26" ht="12.75" customHeight="1" x14ac:dyDescent="0.35">
      <c r="A65" s="185" t="s">
        <v>235</v>
      </c>
      <c r="B65" s="285">
        <v>1.65</v>
      </c>
      <c r="C65" s="285">
        <v>0.3</v>
      </c>
      <c r="D65" s="285">
        <v>8.35</v>
      </c>
      <c r="E65" s="191">
        <v>44</v>
      </c>
      <c r="F65" s="173" t="s">
        <v>309</v>
      </c>
      <c r="G65" s="337">
        <v>25</v>
      </c>
      <c r="H65" s="22">
        <v>1.5</v>
      </c>
      <c r="J65" s="23">
        <f>H65*J71/H71</f>
        <v>1.5</v>
      </c>
      <c r="L65" s="290">
        <f t="shared" si="7"/>
        <v>3</v>
      </c>
      <c r="M65" s="287">
        <f t="shared" si="0"/>
        <v>1</v>
      </c>
      <c r="N65" s="287" t="str">
        <f t="shared" si="8"/>
        <v>Хлеб ржаной</v>
      </c>
    </row>
    <row r="66" spans="1:26" s="1" customFormat="1" ht="12.75" hidden="1" customHeight="1" x14ac:dyDescent="0.25">
      <c r="A66" s="17"/>
      <c r="B66" s="18"/>
      <c r="C66" s="18"/>
      <c r="D66" s="18"/>
      <c r="E66" s="17"/>
      <c r="F66" s="28"/>
      <c r="G66" s="21"/>
      <c r="H66" s="22"/>
      <c r="J66" s="23">
        <f>H66*J71/H71</f>
        <v>0</v>
      </c>
      <c r="L66" s="41">
        <f t="shared" si="7"/>
        <v>3</v>
      </c>
      <c r="M66" s="39">
        <f t="shared" si="0"/>
        <v>1</v>
      </c>
      <c r="N66" s="39">
        <f t="shared" si="8"/>
        <v>0</v>
      </c>
    </row>
    <row r="67" spans="1:26" s="1" customFormat="1" ht="12.75" hidden="1" customHeight="1" x14ac:dyDescent="0.35">
      <c r="A67" s="19"/>
      <c r="B67" s="18"/>
      <c r="C67" s="18"/>
      <c r="D67" s="18"/>
      <c r="E67" s="17"/>
      <c r="F67" s="20"/>
      <c r="G67" s="21"/>
      <c r="H67" s="22"/>
      <c r="J67" s="23">
        <f>H67*J71/H71</f>
        <v>0</v>
      </c>
      <c r="L67" s="41">
        <f t="shared" si="7"/>
        <v>3</v>
      </c>
      <c r="M67" s="39">
        <f t="shared" si="0"/>
        <v>1</v>
      </c>
      <c r="N67" s="39">
        <f t="shared" si="8"/>
        <v>0</v>
      </c>
    </row>
    <row r="68" spans="1:26" s="1" customFormat="1" ht="12.75" hidden="1" customHeight="1" x14ac:dyDescent="0.25">
      <c r="A68" s="17"/>
      <c r="B68" s="18"/>
      <c r="C68" s="18"/>
      <c r="D68" s="18"/>
      <c r="E68" s="17"/>
      <c r="F68" s="28"/>
      <c r="G68" s="21"/>
      <c r="H68" s="22"/>
      <c r="J68" s="23">
        <f>H68*J71/H71</f>
        <v>0</v>
      </c>
      <c r="L68" s="41">
        <f t="shared" si="7"/>
        <v>3</v>
      </c>
      <c r="M68" s="39">
        <f t="shared" si="0"/>
        <v>1</v>
      </c>
      <c r="N68" s="39">
        <f t="shared" si="8"/>
        <v>0</v>
      </c>
    </row>
    <row r="69" spans="1:26" s="1" customFormat="1" ht="12.75" hidden="1" customHeight="1" x14ac:dyDescent="0.35">
      <c r="A69" s="19"/>
      <c r="B69" s="18"/>
      <c r="C69" s="18"/>
      <c r="D69" s="18"/>
      <c r="E69" s="17"/>
      <c r="F69" s="20"/>
      <c r="G69" s="21"/>
      <c r="H69" s="22"/>
      <c r="J69" s="23">
        <f>H69*J71/H71</f>
        <v>0</v>
      </c>
      <c r="L69" s="41">
        <f t="shared" si="7"/>
        <v>3</v>
      </c>
      <c r="M69" s="39">
        <f t="shared" si="7"/>
        <v>1</v>
      </c>
      <c r="N69" s="39">
        <f t="shared" si="8"/>
        <v>0</v>
      </c>
    </row>
    <row r="70" spans="1:26" s="1" customFormat="1" ht="12.75" hidden="1" customHeight="1" x14ac:dyDescent="0.35">
      <c r="A70" s="19"/>
      <c r="B70" s="18"/>
      <c r="C70" s="18"/>
      <c r="D70" s="18"/>
      <c r="E70" s="17"/>
      <c r="F70" s="20"/>
      <c r="G70" s="21"/>
      <c r="H70" s="22"/>
      <c r="J70" s="23">
        <f>H70*J71/H71</f>
        <v>0</v>
      </c>
      <c r="L70" s="41">
        <f t="shared" si="7"/>
        <v>3</v>
      </c>
      <c r="M70" s="39">
        <f t="shared" si="7"/>
        <v>1</v>
      </c>
      <c r="N70" s="39">
        <f t="shared" si="8"/>
        <v>0</v>
      </c>
    </row>
    <row r="71" spans="1:26" ht="12.75" customHeight="1" x14ac:dyDescent="0.35">
      <c r="A71" s="291"/>
      <c r="B71" s="292">
        <f>SUBTOTAL(9,B59:B70)</f>
        <v>29.009999999999994</v>
      </c>
      <c r="C71" s="292">
        <f t="shared" ref="C71:E71" si="10">SUBTOTAL(9,C59:C70)</f>
        <v>25.69</v>
      </c>
      <c r="D71" s="292">
        <f t="shared" si="10"/>
        <v>149.4</v>
      </c>
      <c r="E71" s="293">
        <f t="shared" si="10"/>
        <v>969</v>
      </c>
      <c r="F71" s="294" t="s">
        <v>18</v>
      </c>
      <c r="G71" s="382"/>
      <c r="H71" s="296">
        <f>SUM(H53:H70)</f>
        <v>259</v>
      </c>
      <c r="J71" s="32">
        <f>D50</f>
        <v>259</v>
      </c>
      <c r="L71" s="290">
        <f t="shared" si="7"/>
        <v>3</v>
      </c>
      <c r="M71" s="287">
        <f t="shared" si="7"/>
        <v>1</v>
      </c>
      <c r="N71" s="287">
        <v>1</v>
      </c>
    </row>
    <row r="72" spans="1:26" ht="12.75" customHeight="1" x14ac:dyDescent="0.35">
      <c r="A72" s="297"/>
      <c r="B72" s="298"/>
      <c r="C72" s="298"/>
      <c r="D72" s="298"/>
      <c r="E72" s="299"/>
      <c r="F72" s="300"/>
      <c r="G72" s="301"/>
      <c r="H72" s="302"/>
      <c r="J72" s="38"/>
      <c r="L72" s="290">
        <f t="shared" si="7"/>
        <v>3</v>
      </c>
      <c r="M72" s="287">
        <f t="shared" si="7"/>
        <v>1</v>
      </c>
      <c r="N72" s="287">
        <v>1</v>
      </c>
    </row>
    <row r="73" spans="1:26" ht="21" x14ac:dyDescent="0.35">
      <c r="A73" s="275"/>
      <c r="B73" s="275"/>
      <c r="C73" s="275"/>
      <c r="D73" s="443">
        <f>х!H$6</f>
        <v>303.32</v>
      </c>
      <c r="E73" s="444"/>
      <c r="F73" s="445" t="str">
        <f>х!I$6</f>
        <v>ДОВЗ (5-11)</v>
      </c>
      <c r="G73" s="446"/>
      <c r="H73" s="446"/>
      <c r="I73" s="270"/>
      <c r="J73" s="13"/>
      <c r="K73" s="13"/>
      <c r="L73" s="289">
        <f>L50+1</f>
        <v>4</v>
      </c>
      <c r="M73" s="287">
        <f t="shared" ref="M73:M136" si="11">M72</f>
        <v>1</v>
      </c>
      <c r="N73" s="287">
        <v>1</v>
      </c>
    </row>
    <row r="74" spans="1:26" ht="12.75" customHeight="1" x14ac:dyDescent="0.35">
      <c r="A74" s="437" t="s">
        <v>3</v>
      </c>
      <c r="B74" s="438" t="s">
        <v>4</v>
      </c>
      <c r="C74" s="438"/>
      <c r="D74" s="438"/>
      <c r="E74" s="439" t="s">
        <v>5</v>
      </c>
      <c r="F74" s="440" t="s">
        <v>6</v>
      </c>
      <c r="G74" s="441" t="s">
        <v>7</v>
      </c>
      <c r="H74" s="442" t="s">
        <v>8</v>
      </c>
      <c r="L74" s="290">
        <f>L73</f>
        <v>4</v>
      </c>
      <c r="M74" s="287">
        <f t="shared" si="11"/>
        <v>1</v>
      </c>
      <c r="N74" s="287">
        <v>1</v>
      </c>
    </row>
    <row r="75" spans="1:26" ht="12.75" customHeight="1" x14ac:dyDescent="0.35">
      <c r="A75" s="437"/>
      <c r="B75" s="277" t="s">
        <v>9</v>
      </c>
      <c r="C75" s="278" t="s">
        <v>10</v>
      </c>
      <c r="D75" s="278" t="s">
        <v>11</v>
      </c>
      <c r="E75" s="439"/>
      <c r="F75" s="440"/>
      <c r="G75" s="441"/>
      <c r="H75" s="442"/>
      <c r="L75" s="290">
        <f t="shared" ref="L75:L95" si="12">L74</f>
        <v>4</v>
      </c>
      <c r="M75" s="287">
        <f t="shared" si="11"/>
        <v>1</v>
      </c>
      <c r="N75" s="287">
        <v>1</v>
      </c>
    </row>
    <row r="76" spans="1:26" ht="12.75" customHeight="1" x14ac:dyDescent="0.35">
      <c r="A76" s="228" t="s">
        <v>238</v>
      </c>
      <c r="B76" s="358">
        <v>0.4</v>
      </c>
      <c r="C76" s="358">
        <v>0.4</v>
      </c>
      <c r="D76" s="358">
        <v>9.8000000000000007</v>
      </c>
      <c r="E76" s="238">
        <v>47</v>
      </c>
      <c r="F76" s="381" t="s">
        <v>240</v>
      </c>
      <c r="G76" s="206">
        <v>100</v>
      </c>
      <c r="H76" s="281">
        <v>12</v>
      </c>
      <c r="J76" s="23">
        <f>H76*J94/H94</f>
        <v>12</v>
      </c>
      <c r="L76" s="290">
        <f t="shared" si="12"/>
        <v>4</v>
      </c>
      <c r="M76" s="287">
        <f t="shared" si="11"/>
        <v>1</v>
      </c>
      <c r="N76" s="287" t="str">
        <f>F76</f>
        <v>Яблоко</v>
      </c>
    </row>
    <row r="77" spans="1:26" ht="12.75" customHeight="1" x14ac:dyDescent="0.35">
      <c r="A77" s="185" t="s">
        <v>239</v>
      </c>
      <c r="B77" s="330">
        <v>18.579999999999998</v>
      </c>
      <c r="C77" s="330">
        <v>33.1</v>
      </c>
      <c r="D77" s="330">
        <v>3.52</v>
      </c>
      <c r="E77" s="198">
        <v>386</v>
      </c>
      <c r="F77" s="178" t="s">
        <v>91</v>
      </c>
      <c r="G77" s="357">
        <v>200</v>
      </c>
      <c r="H77" s="281">
        <f>4.49+82.35+4.68+4.87</f>
        <v>96.389999999999986</v>
      </c>
      <c r="J77" s="23">
        <f>H77*J94/H94</f>
        <v>96.389999999999986</v>
      </c>
      <c r="L77" s="290">
        <f t="shared" si="12"/>
        <v>4</v>
      </c>
      <c r="M77" s="287">
        <f t="shared" si="11"/>
        <v>1</v>
      </c>
      <c r="N77" s="287" t="str">
        <f t="shared" ref="N77:N93" si="13">F77</f>
        <v>Омлет натуральный 200 (СОШ_2018)</v>
      </c>
      <c r="R77" s="345"/>
      <c r="S77" s="346"/>
      <c r="T77" s="346"/>
      <c r="U77" s="346"/>
      <c r="V77" s="345"/>
      <c r="W77" s="347"/>
      <c r="X77" s="348"/>
      <c r="Y77" s="350"/>
      <c r="Z77" s="351"/>
    </row>
    <row r="78" spans="1:26" ht="12.75" customHeight="1" x14ac:dyDescent="0.35">
      <c r="A78" s="185" t="s">
        <v>137</v>
      </c>
      <c r="B78" s="330">
        <v>0.1</v>
      </c>
      <c r="C78" s="330">
        <v>0.03</v>
      </c>
      <c r="D78" s="330">
        <v>15.28</v>
      </c>
      <c r="E78" s="198">
        <v>62</v>
      </c>
      <c r="F78" s="175" t="s">
        <v>241</v>
      </c>
      <c r="G78" s="384">
        <v>215</v>
      </c>
      <c r="H78" s="281">
        <v>15</v>
      </c>
      <c r="J78" s="23">
        <f>H78*J94/H94</f>
        <v>15.000000000000002</v>
      </c>
      <c r="L78" s="290">
        <f t="shared" si="12"/>
        <v>4</v>
      </c>
      <c r="M78" s="287">
        <f t="shared" si="11"/>
        <v>1</v>
      </c>
      <c r="N78" s="287" t="str">
        <f t="shared" si="13"/>
        <v>Чай с сахаром 200/15</v>
      </c>
      <c r="R78" s="351"/>
      <c r="S78" s="351"/>
      <c r="T78" s="351"/>
      <c r="U78" s="351"/>
      <c r="V78" s="351"/>
      <c r="W78" s="351"/>
      <c r="X78" s="351"/>
      <c r="Y78" s="351"/>
      <c r="Z78" s="351"/>
    </row>
    <row r="79" spans="1:26" ht="12.75" customHeight="1" x14ac:dyDescent="0.35">
      <c r="A79" s="185" t="s">
        <v>235</v>
      </c>
      <c r="B79" s="285">
        <v>3.95</v>
      </c>
      <c r="C79" s="285">
        <v>0.5</v>
      </c>
      <c r="D79" s="285">
        <v>24.15</v>
      </c>
      <c r="E79" s="191">
        <v>118</v>
      </c>
      <c r="F79" s="173" t="s">
        <v>148</v>
      </c>
      <c r="G79" s="337">
        <v>50</v>
      </c>
      <c r="H79" s="22">
        <v>3</v>
      </c>
      <c r="J79" s="23">
        <f>H79*J94/H94</f>
        <v>3</v>
      </c>
      <c r="L79" s="290">
        <f t="shared" si="12"/>
        <v>4</v>
      </c>
      <c r="M79" s="287">
        <f t="shared" si="11"/>
        <v>1</v>
      </c>
      <c r="N79" s="287" t="str">
        <f t="shared" si="13"/>
        <v>Батон витаминизированный</v>
      </c>
    </row>
    <row r="80" spans="1:26" s="1" customFormat="1" ht="12.75" hidden="1" customHeight="1" x14ac:dyDescent="0.35">
      <c r="A80" s="47"/>
      <c r="B80" s="44"/>
      <c r="C80" s="44"/>
      <c r="D80" s="44"/>
      <c r="E80" s="43"/>
      <c r="F80" s="45"/>
      <c r="G80" s="46"/>
      <c r="H80" s="22"/>
      <c r="J80" s="23">
        <f>H80*J94/H94</f>
        <v>0</v>
      </c>
      <c r="L80" s="41">
        <f t="shared" si="12"/>
        <v>4</v>
      </c>
      <c r="M80" s="39">
        <f t="shared" si="11"/>
        <v>1</v>
      </c>
      <c r="N80" s="39">
        <f t="shared" si="13"/>
        <v>0</v>
      </c>
    </row>
    <row r="81" spans="1:14" ht="12.75" customHeight="1" x14ac:dyDescent="0.35">
      <c r="A81" s="54"/>
      <c r="B81" s="65">
        <f>SUBTOTAL(9,B76:B80)</f>
        <v>23.029999999999998</v>
      </c>
      <c r="C81" s="65">
        <f t="shared" ref="C81:E81" si="14">SUBTOTAL(9,C76:C80)</f>
        <v>34.03</v>
      </c>
      <c r="D81" s="65">
        <f t="shared" si="14"/>
        <v>52.75</v>
      </c>
      <c r="E81" s="66">
        <f t="shared" si="14"/>
        <v>613</v>
      </c>
      <c r="F81" s="264" t="s">
        <v>18</v>
      </c>
      <c r="G81" s="67"/>
      <c r="H81" s="331"/>
      <c r="J81" s="23">
        <f>H81*J94/H94</f>
        <v>0</v>
      </c>
      <c r="L81" s="290">
        <f t="shared" si="12"/>
        <v>4</v>
      </c>
      <c r="M81" s="287">
        <f t="shared" si="11"/>
        <v>1</v>
      </c>
      <c r="N81" s="287" t="str">
        <f t="shared" si="13"/>
        <v>Итого</v>
      </c>
    </row>
    <row r="82" spans="1:14" ht="12.75" customHeight="1" x14ac:dyDescent="0.35">
      <c r="A82" s="185" t="s">
        <v>229</v>
      </c>
      <c r="B82" s="285">
        <v>1.39</v>
      </c>
      <c r="C82" s="285">
        <v>5.08</v>
      </c>
      <c r="D82" s="285">
        <v>8.23</v>
      </c>
      <c r="E82" s="191">
        <v>84</v>
      </c>
      <c r="F82" s="173" t="s">
        <v>305</v>
      </c>
      <c r="G82" s="337">
        <v>100</v>
      </c>
      <c r="H82" s="281">
        <v>25</v>
      </c>
      <c r="J82" s="23">
        <f>H82*J94/H94</f>
        <v>25</v>
      </c>
      <c r="L82" s="290">
        <f t="shared" si="12"/>
        <v>4</v>
      </c>
      <c r="M82" s="287">
        <f t="shared" si="11"/>
        <v>1</v>
      </c>
      <c r="N82" s="287" t="str">
        <f t="shared" si="13"/>
        <v xml:space="preserve">Икра овощная закусочная </v>
      </c>
    </row>
    <row r="83" spans="1:14" ht="12.75" customHeight="1" x14ac:dyDescent="0.35">
      <c r="A83" s="185" t="s">
        <v>230</v>
      </c>
      <c r="B83" s="285">
        <v>8.9</v>
      </c>
      <c r="C83" s="285">
        <v>6.78</v>
      </c>
      <c r="D83" s="285">
        <v>40.89</v>
      </c>
      <c r="E83" s="191">
        <v>262</v>
      </c>
      <c r="F83" s="173" t="s">
        <v>237</v>
      </c>
      <c r="G83" s="362">
        <v>270</v>
      </c>
      <c r="H83" s="281">
        <v>25</v>
      </c>
      <c r="J83" s="23">
        <f>H83*J94/H94</f>
        <v>25</v>
      </c>
      <c r="L83" s="290">
        <f t="shared" si="12"/>
        <v>4</v>
      </c>
      <c r="M83" s="287">
        <f t="shared" si="11"/>
        <v>1</v>
      </c>
      <c r="N83" s="287" t="str">
        <f t="shared" si="13"/>
        <v>Суп картофельный с бобовыми с гренками 250/20</v>
      </c>
    </row>
    <row r="84" spans="1:14" ht="12.75" customHeight="1" x14ac:dyDescent="0.35">
      <c r="A84" s="185" t="s">
        <v>306</v>
      </c>
      <c r="B84" s="285">
        <v>10.23</v>
      </c>
      <c r="C84" s="285">
        <v>12.59</v>
      </c>
      <c r="D84" s="349">
        <v>11.14</v>
      </c>
      <c r="E84" s="191">
        <v>202</v>
      </c>
      <c r="F84" s="173" t="s">
        <v>370</v>
      </c>
      <c r="G84" s="362">
        <v>100</v>
      </c>
      <c r="H84" s="281">
        <f>6.29+66.79+6.54+6.81</f>
        <v>86.430000000000021</v>
      </c>
      <c r="J84" s="23">
        <f>H84*J94/H94</f>
        <v>86.430000000000021</v>
      </c>
      <c r="L84" s="290">
        <f t="shared" si="12"/>
        <v>4</v>
      </c>
      <c r="M84" s="287">
        <f t="shared" si="11"/>
        <v>1</v>
      </c>
      <c r="N84" s="287" t="str">
        <f t="shared" si="13"/>
        <v>Фрикадельки мясные в сметанно-томатном соусе 70/30 (СОШ_2018)</v>
      </c>
    </row>
    <row r="85" spans="1:14" ht="12.75" customHeight="1" x14ac:dyDescent="0.35">
      <c r="A85" s="185" t="s">
        <v>232</v>
      </c>
      <c r="B85" s="330">
        <v>6.4</v>
      </c>
      <c r="C85" s="330">
        <v>5.87</v>
      </c>
      <c r="D85" s="330">
        <v>42.71</v>
      </c>
      <c r="E85" s="198">
        <v>254</v>
      </c>
      <c r="F85" s="175" t="s">
        <v>308</v>
      </c>
      <c r="G85" s="383">
        <v>180</v>
      </c>
      <c r="H85" s="281">
        <v>22</v>
      </c>
      <c r="J85" s="23">
        <f>H85*J94/H94</f>
        <v>22</v>
      </c>
      <c r="L85" s="290">
        <f t="shared" si="12"/>
        <v>4</v>
      </c>
      <c r="M85" s="287">
        <f t="shared" si="11"/>
        <v>1</v>
      </c>
      <c r="N85" s="287" t="str">
        <f t="shared" si="13"/>
        <v>Макароны отварные</v>
      </c>
    </row>
    <row r="86" spans="1:14" ht="12.75" customHeight="1" x14ac:dyDescent="0.35">
      <c r="A86" s="234" t="s">
        <v>234</v>
      </c>
      <c r="B86" s="51">
        <v>0.68</v>
      </c>
      <c r="C86" s="51">
        <v>0.28000000000000003</v>
      </c>
      <c r="D86" s="51">
        <v>29.62</v>
      </c>
      <c r="E86" s="50">
        <v>136</v>
      </c>
      <c r="F86" s="52" t="s">
        <v>170</v>
      </c>
      <c r="G86" s="147">
        <v>200</v>
      </c>
      <c r="H86" s="281">
        <v>14</v>
      </c>
      <c r="J86" s="23">
        <f>H86*J94/H94</f>
        <v>13.999999999999998</v>
      </c>
      <c r="L86" s="290">
        <f t="shared" si="12"/>
        <v>4</v>
      </c>
      <c r="M86" s="287">
        <f t="shared" si="11"/>
        <v>1</v>
      </c>
      <c r="N86" s="287" t="str">
        <f t="shared" si="13"/>
        <v>Напиток из шиповника</v>
      </c>
    </row>
    <row r="87" spans="1:14" ht="12.75" customHeight="1" x14ac:dyDescent="0.35">
      <c r="A87" s="185" t="s">
        <v>235</v>
      </c>
      <c r="B87" s="285">
        <v>3.95</v>
      </c>
      <c r="C87" s="285">
        <v>0.5</v>
      </c>
      <c r="D87" s="285">
        <v>24.15</v>
      </c>
      <c r="E87" s="191">
        <v>118</v>
      </c>
      <c r="F87" s="173" t="s">
        <v>148</v>
      </c>
      <c r="G87" s="337">
        <v>50</v>
      </c>
      <c r="H87" s="281">
        <v>3</v>
      </c>
      <c r="J87" s="23">
        <f>H87*J94/H94</f>
        <v>3</v>
      </c>
      <c r="L87" s="290">
        <f t="shared" si="12"/>
        <v>4</v>
      </c>
      <c r="M87" s="287">
        <f t="shared" si="11"/>
        <v>1</v>
      </c>
      <c r="N87" s="287" t="str">
        <f t="shared" si="13"/>
        <v>Батон витаминизированный</v>
      </c>
    </row>
    <row r="88" spans="1:14" ht="12.75" customHeight="1" x14ac:dyDescent="0.35">
      <c r="A88" s="185" t="s">
        <v>235</v>
      </c>
      <c r="B88" s="285">
        <v>1.65</v>
      </c>
      <c r="C88" s="285">
        <v>0.3</v>
      </c>
      <c r="D88" s="285">
        <v>8.35</v>
      </c>
      <c r="E88" s="191">
        <v>44</v>
      </c>
      <c r="F88" s="173" t="s">
        <v>309</v>
      </c>
      <c r="G88" s="337">
        <v>25</v>
      </c>
      <c r="H88" s="22">
        <v>1.5</v>
      </c>
      <c r="J88" s="23">
        <f>H88*J94/H94</f>
        <v>1.5</v>
      </c>
      <c r="L88" s="290">
        <f t="shared" si="12"/>
        <v>4</v>
      </c>
      <c r="M88" s="287">
        <f t="shared" si="11"/>
        <v>1</v>
      </c>
      <c r="N88" s="287" t="str">
        <f t="shared" si="13"/>
        <v>Хлеб ржаной</v>
      </c>
    </row>
    <row r="89" spans="1:14" s="1" customFormat="1" ht="12.75" hidden="1" customHeight="1" x14ac:dyDescent="0.25">
      <c r="A89" s="17"/>
      <c r="B89" s="18"/>
      <c r="C89" s="18"/>
      <c r="D89" s="18"/>
      <c r="E89" s="17"/>
      <c r="F89" s="28"/>
      <c r="G89" s="21"/>
      <c r="H89" s="22"/>
      <c r="J89" s="23">
        <f>H89*J94/H94</f>
        <v>0</v>
      </c>
      <c r="L89" s="41">
        <f t="shared" si="12"/>
        <v>4</v>
      </c>
      <c r="M89" s="39">
        <f t="shared" si="11"/>
        <v>1</v>
      </c>
      <c r="N89" s="39">
        <f t="shared" si="13"/>
        <v>0</v>
      </c>
    </row>
    <row r="90" spans="1:14" s="1" customFormat="1" ht="12.75" hidden="1" customHeight="1" x14ac:dyDescent="0.35">
      <c r="A90" s="19"/>
      <c r="B90" s="18"/>
      <c r="C90" s="18"/>
      <c r="D90" s="18"/>
      <c r="E90" s="17"/>
      <c r="F90" s="20"/>
      <c r="G90" s="21"/>
      <c r="H90" s="22"/>
      <c r="J90" s="23">
        <f>H90*J94/H94</f>
        <v>0</v>
      </c>
      <c r="L90" s="41">
        <f t="shared" si="12"/>
        <v>4</v>
      </c>
      <c r="M90" s="39">
        <f t="shared" si="11"/>
        <v>1</v>
      </c>
      <c r="N90" s="39">
        <f t="shared" si="13"/>
        <v>0</v>
      </c>
    </row>
    <row r="91" spans="1:14" s="1" customFormat="1" ht="12.75" hidden="1" customHeight="1" x14ac:dyDescent="0.25">
      <c r="A91" s="17"/>
      <c r="B91" s="18"/>
      <c r="C91" s="18"/>
      <c r="D91" s="18"/>
      <c r="E91" s="17"/>
      <c r="F91" s="28"/>
      <c r="G91" s="21"/>
      <c r="H91" s="22"/>
      <c r="J91" s="23">
        <f>H91*J94/H94</f>
        <v>0</v>
      </c>
      <c r="L91" s="41">
        <f t="shared" si="12"/>
        <v>4</v>
      </c>
      <c r="M91" s="39">
        <f t="shared" si="11"/>
        <v>1</v>
      </c>
      <c r="N91" s="39">
        <f t="shared" si="13"/>
        <v>0</v>
      </c>
    </row>
    <row r="92" spans="1:14" s="1" customFormat="1" ht="12.75" hidden="1" customHeight="1" x14ac:dyDescent="0.35">
      <c r="A92" s="19"/>
      <c r="B92" s="18"/>
      <c r="C92" s="18"/>
      <c r="D92" s="18"/>
      <c r="E92" s="17"/>
      <c r="F92" s="20"/>
      <c r="G92" s="21"/>
      <c r="H92" s="22"/>
      <c r="J92" s="23">
        <f>H92*J94/H94</f>
        <v>0</v>
      </c>
      <c r="L92" s="41">
        <f t="shared" si="12"/>
        <v>4</v>
      </c>
      <c r="M92" s="39">
        <f t="shared" si="11"/>
        <v>1</v>
      </c>
      <c r="N92" s="39">
        <f t="shared" si="13"/>
        <v>0</v>
      </c>
    </row>
    <row r="93" spans="1:14" s="1" customFormat="1" ht="12.75" hidden="1" customHeight="1" x14ac:dyDescent="0.35">
      <c r="A93" s="19"/>
      <c r="B93" s="18"/>
      <c r="C93" s="18"/>
      <c r="D93" s="18"/>
      <c r="E93" s="17"/>
      <c r="F93" s="20"/>
      <c r="G93" s="21"/>
      <c r="H93" s="22"/>
      <c r="J93" s="23">
        <f>H93*J94/H94</f>
        <v>0</v>
      </c>
      <c r="L93" s="41">
        <f t="shared" si="12"/>
        <v>4</v>
      </c>
      <c r="M93" s="39">
        <f t="shared" si="11"/>
        <v>1</v>
      </c>
      <c r="N93" s="39">
        <f t="shared" si="13"/>
        <v>0</v>
      </c>
    </row>
    <row r="94" spans="1:14" ht="12.75" customHeight="1" x14ac:dyDescent="0.35">
      <c r="A94" s="291"/>
      <c r="B94" s="292">
        <f>SUBTOTAL(9,B82:B93)</f>
        <v>33.200000000000003</v>
      </c>
      <c r="C94" s="292">
        <f t="shared" ref="C94:E94" si="15">SUBTOTAL(9,C82:C93)</f>
        <v>31.400000000000002</v>
      </c>
      <c r="D94" s="292">
        <f t="shared" si="15"/>
        <v>165.09</v>
      </c>
      <c r="E94" s="293">
        <f t="shared" si="15"/>
        <v>1100</v>
      </c>
      <c r="F94" s="294" t="s">
        <v>18</v>
      </c>
      <c r="G94" s="295"/>
      <c r="H94" s="296">
        <f>SUM(H76:H93)</f>
        <v>303.32</v>
      </c>
      <c r="J94" s="32">
        <f>D73</f>
        <v>303.32</v>
      </c>
      <c r="L94" s="290">
        <f t="shared" si="12"/>
        <v>4</v>
      </c>
      <c r="M94" s="287">
        <f t="shared" si="11"/>
        <v>1</v>
      </c>
      <c r="N94" s="287">
        <v>1</v>
      </c>
    </row>
    <row r="95" spans="1:14" ht="12.75" customHeight="1" x14ac:dyDescent="0.35">
      <c r="A95" s="297"/>
      <c r="B95" s="298"/>
      <c r="C95" s="298"/>
      <c r="D95" s="298"/>
      <c r="E95" s="299"/>
      <c r="F95" s="300"/>
      <c r="G95" s="301"/>
      <c r="H95" s="302"/>
      <c r="J95" s="38"/>
      <c r="L95" s="290">
        <f t="shared" si="12"/>
        <v>4</v>
      </c>
      <c r="M95" s="287">
        <f t="shared" si="11"/>
        <v>1</v>
      </c>
      <c r="N95" s="287">
        <v>1</v>
      </c>
    </row>
    <row r="96" spans="1:14" ht="21" x14ac:dyDescent="0.35">
      <c r="A96" s="275"/>
      <c r="B96" s="275"/>
      <c r="C96" s="275"/>
      <c r="D96" s="443">
        <f>х!H$7</f>
        <v>107.91</v>
      </c>
      <c r="E96" s="444"/>
      <c r="F96" s="445" t="str">
        <f>х!I$7</f>
        <v>Завтрак 1-4 (льготное питание)</v>
      </c>
      <c r="G96" s="446"/>
      <c r="H96" s="446"/>
      <c r="I96" s="270"/>
      <c r="J96" s="13"/>
      <c r="K96" s="13"/>
      <c r="L96" s="289">
        <f>L73+1</f>
        <v>5</v>
      </c>
      <c r="M96" s="287">
        <f t="shared" si="11"/>
        <v>1</v>
      </c>
      <c r="N96" s="287">
        <v>1</v>
      </c>
    </row>
    <row r="97" spans="1:14" ht="12.75" customHeight="1" x14ac:dyDescent="0.35">
      <c r="A97" s="437" t="s">
        <v>3</v>
      </c>
      <c r="B97" s="438" t="s">
        <v>4</v>
      </c>
      <c r="C97" s="438"/>
      <c r="D97" s="438"/>
      <c r="E97" s="439" t="s">
        <v>5</v>
      </c>
      <c r="F97" s="440" t="s">
        <v>6</v>
      </c>
      <c r="G97" s="441" t="s">
        <v>7</v>
      </c>
      <c r="H97" s="442" t="s">
        <v>8</v>
      </c>
      <c r="L97" s="290">
        <f>L96</f>
        <v>5</v>
      </c>
      <c r="M97" s="287">
        <f t="shared" si="11"/>
        <v>1</v>
      </c>
      <c r="N97" s="287">
        <v>1</v>
      </c>
    </row>
    <row r="98" spans="1:14" ht="12.75" customHeight="1" x14ac:dyDescent="0.35">
      <c r="A98" s="437"/>
      <c r="B98" s="277" t="s">
        <v>9</v>
      </c>
      <c r="C98" s="278" t="s">
        <v>10</v>
      </c>
      <c r="D98" s="278" t="s">
        <v>11</v>
      </c>
      <c r="E98" s="439"/>
      <c r="F98" s="440"/>
      <c r="G98" s="441"/>
      <c r="H98" s="442"/>
      <c r="L98" s="290">
        <f t="shared" ref="L98:L118" si="16">L97</f>
        <v>5</v>
      </c>
      <c r="M98" s="287">
        <f t="shared" si="11"/>
        <v>1</v>
      </c>
      <c r="N98" s="287">
        <v>1</v>
      </c>
    </row>
    <row r="99" spans="1:14" ht="12.75" customHeight="1" x14ac:dyDescent="0.35">
      <c r="A99" s="228" t="s">
        <v>238</v>
      </c>
      <c r="B99" s="358">
        <v>0.4</v>
      </c>
      <c r="C99" s="358">
        <v>0.4</v>
      </c>
      <c r="D99" s="358">
        <v>9.8000000000000007</v>
      </c>
      <c r="E99" s="238">
        <v>47</v>
      </c>
      <c r="F99" s="381" t="s">
        <v>240</v>
      </c>
      <c r="G99" s="206">
        <v>100</v>
      </c>
      <c r="H99" s="281">
        <v>12</v>
      </c>
      <c r="J99" s="23">
        <f>H99*J117/H117</f>
        <v>12</v>
      </c>
      <c r="L99" s="290">
        <f t="shared" si="16"/>
        <v>5</v>
      </c>
      <c r="M99" s="287">
        <f t="shared" si="11"/>
        <v>1</v>
      </c>
      <c r="N99" s="287" t="str">
        <f>F99</f>
        <v>Яблоко</v>
      </c>
    </row>
    <row r="100" spans="1:14" ht="12.75" customHeight="1" x14ac:dyDescent="0.35">
      <c r="A100" s="185" t="s">
        <v>239</v>
      </c>
      <c r="B100" s="330">
        <v>13.94</v>
      </c>
      <c r="C100" s="330">
        <v>24.83</v>
      </c>
      <c r="D100" s="330">
        <v>2.64</v>
      </c>
      <c r="E100" s="198">
        <v>289</v>
      </c>
      <c r="F100" s="178" t="s">
        <v>88</v>
      </c>
      <c r="G100" s="357">
        <v>150</v>
      </c>
      <c r="H100" s="281">
        <f>3.84+65.93+3.99+4.15</f>
        <v>77.910000000000011</v>
      </c>
      <c r="J100" s="23">
        <f>H100*J117/H117</f>
        <v>77.91</v>
      </c>
      <c r="L100" s="290">
        <f t="shared" si="16"/>
        <v>5</v>
      </c>
      <c r="M100" s="287">
        <f t="shared" si="11"/>
        <v>1</v>
      </c>
      <c r="N100" s="287" t="str">
        <f t="shared" ref="N100:N116" si="17">F100</f>
        <v>Омлет натуральный 150 (СОШ_2018)</v>
      </c>
    </row>
    <row r="101" spans="1:14" ht="12.75" customHeight="1" x14ac:dyDescent="0.35">
      <c r="A101" s="185" t="s">
        <v>137</v>
      </c>
      <c r="B101" s="330">
        <v>0.1</v>
      </c>
      <c r="C101" s="330">
        <v>0.03</v>
      </c>
      <c r="D101" s="330">
        <v>15.28</v>
      </c>
      <c r="E101" s="198">
        <v>62</v>
      </c>
      <c r="F101" s="175" t="s">
        <v>241</v>
      </c>
      <c r="G101" s="384">
        <v>215</v>
      </c>
      <c r="H101" s="281">
        <v>15</v>
      </c>
      <c r="J101" s="23">
        <f>H101*J117/H117</f>
        <v>14.999999999999996</v>
      </c>
      <c r="L101" s="290">
        <f t="shared" si="16"/>
        <v>5</v>
      </c>
      <c r="M101" s="287">
        <f t="shared" si="11"/>
        <v>1</v>
      </c>
      <c r="N101" s="287" t="str">
        <f t="shared" si="17"/>
        <v>Чай с сахаром 200/15</v>
      </c>
    </row>
    <row r="102" spans="1:14" ht="12.75" customHeight="1" x14ac:dyDescent="0.35">
      <c r="A102" s="185" t="s">
        <v>235</v>
      </c>
      <c r="B102" s="285">
        <v>3.95</v>
      </c>
      <c r="C102" s="285">
        <v>0.5</v>
      </c>
      <c r="D102" s="285">
        <v>24.15</v>
      </c>
      <c r="E102" s="191">
        <v>118</v>
      </c>
      <c r="F102" s="173" t="s">
        <v>148</v>
      </c>
      <c r="G102" s="337">
        <v>50</v>
      </c>
      <c r="H102" s="22">
        <v>3</v>
      </c>
      <c r="J102" s="23">
        <f>H102*J117/H117</f>
        <v>3</v>
      </c>
      <c r="L102" s="290">
        <f t="shared" si="16"/>
        <v>5</v>
      </c>
      <c r="M102" s="287">
        <f t="shared" si="11"/>
        <v>1</v>
      </c>
      <c r="N102" s="287" t="str">
        <f t="shared" si="17"/>
        <v>Батон витаминизированный</v>
      </c>
    </row>
    <row r="103" spans="1:14" s="1" customFormat="1" ht="12.75" hidden="1" customHeight="1" x14ac:dyDescent="0.35">
      <c r="A103" s="47"/>
      <c r="B103" s="44"/>
      <c r="C103" s="44"/>
      <c r="D103" s="44"/>
      <c r="E103" s="43"/>
      <c r="F103" s="45"/>
      <c r="G103" s="46"/>
      <c r="H103" s="22"/>
      <c r="J103" s="23">
        <f>H103*J117/H117</f>
        <v>0</v>
      </c>
      <c r="L103" s="41">
        <f t="shared" si="16"/>
        <v>5</v>
      </c>
      <c r="M103" s="39">
        <f t="shared" si="11"/>
        <v>1</v>
      </c>
      <c r="N103" s="39">
        <f t="shared" si="17"/>
        <v>0</v>
      </c>
    </row>
    <row r="104" spans="1:14" s="1" customFormat="1" ht="12.75" hidden="1" customHeight="1" x14ac:dyDescent="0.35">
      <c r="A104" s="17"/>
      <c r="B104" s="18"/>
      <c r="C104" s="18"/>
      <c r="D104" s="18"/>
      <c r="E104" s="17"/>
      <c r="F104" s="20"/>
      <c r="G104" s="21"/>
      <c r="H104" s="22"/>
      <c r="J104" s="23">
        <f>H104*J117/H117</f>
        <v>0</v>
      </c>
      <c r="L104" s="41">
        <f t="shared" si="16"/>
        <v>5</v>
      </c>
      <c r="M104" s="39">
        <f t="shared" si="11"/>
        <v>1</v>
      </c>
      <c r="N104" s="39">
        <f t="shared" si="17"/>
        <v>0</v>
      </c>
    </row>
    <row r="105" spans="1:14" s="1" customFormat="1" ht="12.75" hidden="1" customHeight="1" x14ac:dyDescent="0.35">
      <c r="A105" s="17"/>
      <c r="B105" s="18"/>
      <c r="C105" s="18"/>
      <c r="D105" s="18"/>
      <c r="E105" s="17"/>
      <c r="F105" s="20"/>
      <c r="G105" s="24"/>
      <c r="H105" s="22"/>
      <c r="J105" s="23">
        <f>H105*J117/H117</f>
        <v>0</v>
      </c>
      <c r="L105" s="41">
        <f t="shared" si="16"/>
        <v>5</v>
      </c>
      <c r="M105" s="39">
        <f t="shared" si="11"/>
        <v>1</v>
      </c>
      <c r="N105" s="39">
        <f t="shared" si="17"/>
        <v>0</v>
      </c>
    </row>
    <row r="106" spans="1:14" s="1" customFormat="1" ht="12.75" hidden="1" customHeight="1" x14ac:dyDescent="0.35">
      <c r="A106" s="19"/>
      <c r="B106" s="18"/>
      <c r="C106" s="18"/>
      <c r="D106" s="18"/>
      <c r="E106" s="17"/>
      <c r="F106" s="20"/>
      <c r="G106" s="21"/>
      <c r="H106" s="22"/>
      <c r="J106" s="23">
        <f>H106*J117/H117</f>
        <v>0</v>
      </c>
      <c r="L106" s="41">
        <f t="shared" si="16"/>
        <v>5</v>
      </c>
      <c r="M106" s="39">
        <f t="shared" si="11"/>
        <v>1</v>
      </c>
      <c r="N106" s="39">
        <f t="shared" si="17"/>
        <v>0</v>
      </c>
    </row>
    <row r="107" spans="1:14" s="1" customFormat="1" ht="12.75" hidden="1" customHeight="1" x14ac:dyDescent="0.35">
      <c r="A107" s="19"/>
      <c r="B107" s="25"/>
      <c r="C107" s="25"/>
      <c r="D107" s="25"/>
      <c r="E107" s="26"/>
      <c r="F107" s="27"/>
      <c r="G107" s="27"/>
      <c r="H107" s="22"/>
      <c r="J107" s="23">
        <f>H107*J117/H117</f>
        <v>0</v>
      </c>
      <c r="L107" s="41">
        <f t="shared" si="16"/>
        <v>5</v>
      </c>
      <c r="M107" s="39">
        <f t="shared" si="11"/>
        <v>1</v>
      </c>
      <c r="N107" s="39">
        <f t="shared" si="17"/>
        <v>0</v>
      </c>
    </row>
    <row r="108" spans="1:14" s="1" customFormat="1" ht="12.75" hidden="1" customHeight="1" x14ac:dyDescent="0.35">
      <c r="A108" s="17"/>
      <c r="B108" s="18"/>
      <c r="C108" s="18"/>
      <c r="D108" s="18"/>
      <c r="E108" s="17"/>
      <c r="F108" s="20"/>
      <c r="G108" s="21"/>
      <c r="H108" s="22"/>
      <c r="J108" s="23">
        <f>H108*J117/H117</f>
        <v>0</v>
      </c>
      <c r="L108" s="41">
        <f t="shared" si="16"/>
        <v>5</v>
      </c>
      <c r="M108" s="39">
        <f t="shared" si="11"/>
        <v>1</v>
      </c>
      <c r="N108" s="39">
        <f t="shared" si="17"/>
        <v>0</v>
      </c>
    </row>
    <row r="109" spans="1:14" s="1" customFormat="1" ht="12.75" hidden="1" customHeight="1" x14ac:dyDescent="0.35">
      <c r="A109" s="17"/>
      <c r="B109" s="18"/>
      <c r="C109" s="18"/>
      <c r="D109" s="18"/>
      <c r="E109" s="17"/>
      <c r="F109" s="20"/>
      <c r="G109" s="24"/>
      <c r="H109" s="22"/>
      <c r="J109" s="23">
        <f>H109*J117/H117</f>
        <v>0</v>
      </c>
      <c r="L109" s="41">
        <f t="shared" si="16"/>
        <v>5</v>
      </c>
      <c r="M109" s="39">
        <f t="shared" si="11"/>
        <v>1</v>
      </c>
      <c r="N109" s="39">
        <f t="shared" si="17"/>
        <v>0</v>
      </c>
    </row>
    <row r="110" spans="1:14" s="1" customFormat="1" ht="12.75" hidden="1" customHeight="1" x14ac:dyDescent="0.35">
      <c r="A110" s="17"/>
      <c r="B110" s="18"/>
      <c r="C110" s="18"/>
      <c r="D110" s="18"/>
      <c r="E110" s="17"/>
      <c r="F110" s="20"/>
      <c r="G110" s="24"/>
      <c r="H110" s="22"/>
      <c r="J110" s="23">
        <f>H110*J117/H117</f>
        <v>0</v>
      </c>
      <c r="L110" s="41">
        <f t="shared" si="16"/>
        <v>5</v>
      </c>
      <c r="M110" s="39">
        <f t="shared" si="11"/>
        <v>1</v>
      </c>
      <c r="N110" s="39">
        <f t="shared" si="17"/>
        <v>0</v>
      </c>
    </row>
    <row r="111" spans="1:14" s="1" customFormat="1" ht="12.75" hidden="1" customHeight="1" x14ac:dyDescent="0.35">
      <c r="A111" s="19"/>
      <c r="B111" s="18"/>
      <c r="C111" s="18"/>
      <c r="D111" s="18"/>
      <c r="E111" s="17"/>
      <c r="F111" s="20"/>
      <c r="G111" s="21"/>
      <c r="H111" s="22"/>
      <c r="J111" s="23">
        <f>H111*J117/H117</f>
        <v>0</v>
      </c>
      <c r="L111" s="41">
        <f t="shared" si="16"/>
        <v>5</v>
      </c>
      <c r="M111" s="39">
        <f t="shared" si="11"/>
        <v>1</v>
      </c>
      <c r="N111" s="39">
        <f t="shared" si="17"/>
        <v>0</v>
      </c>
    </row>
    <row r="112" spans="1:14" s="1" customFormat="1" ht="12.75" hidden="1" customHeight="1" x14ac:dyDescent="0.25">
      <c r="A112" s="17"/>
      <c r="B112" s="18"/>
      <c r="C112" s="18"/>
      <c r="D112" s="18"/>
      <c r="E112" s="17"/>
      <c r="F112" s="28"/>
      <c r="G112" s="21"/>
      <c r="H112" s="22"/>
      <c r="J112" s="23">
        <f>H112*J117/H117</f>
        <v>0</v>
      </c>
      <c r="L112" s="41">
        <f t="shared" si="16"/>
        <v>5</v>
      </c>
      <c r="M112" s="39">
        <f t="shared" si="11"/>
        <v>1</v>
      </c>
      <c r="N112" s="39">
        <f t="shared" si="17"/>
        <v>0</v>
      </c>
    </row>
    <row r="113" spans="1:14" s="1" customFormat="1" ht="12.75" hidden="1" customHeight="1" x14ac:dyDescent="0.35">
      <c r="A113" s="19"/>
      <c r="B113" s="18"/>
      <c r="C113" s="18"/>
      <c r="D113" s="18"/>
      <c r="E113" s="17"/>
      <c r="F113" s="20"/>
      <c r="G113" s="21"/>
      <c r="H113" s="22"/>
      <c r="J113" s="23">
        <f>H113*J117/H117</f>
        <v>0</v>
      </c>
      <c r="L113" s="41">
        <f t="shared" si="16"/>
        <v>5</v>
      </c>
      <c r="M113" s="39">
        <f t="shared" si="11"/>
        <v>1</v>
      </c>
      <c r="N113" s="39">
        <f t="shared" si="17"/>
        <v>0</v>
      </c>
    </row>
    <row r="114" spans="1:14" s="1" customFormat="1" ht="12.75" hidden="1" customHeight="1" x14ac:dyDescent="0.25">
      <c r="A114" s="17"/>
      <c r="B114" s="18"/>
      <c r="C114" s="18"/>
      <c r="D114" s="18"/>
      <c r="E114" s="17"/>
      <c r="F114" s="28"/>
      <c r="G114" s="21"/>
      <c r="H114" s="22"/>
      <c r="J114" s="23">
        <f>H114*J117/H117</f>
        <v>0</v>
      </c>
      <c r="L114" s="41">
        <f t="shared" si="16"/>
        <v>5</v>
      </c>
      <c r="M114" s="39">
        <f t="shared" si="11"/>
        <v>1</v>
      </c>
      <c r="N114" s="39">
        <f t="shared" si="17"/>
        <v>0</v>
      </c>
    </row>
    <row r="115" spans="1:14" s="1" customFormat="1" ht="12.75" hidden="1" customHeight="1" x14ac:dyDescent="0.35">
      <c r="A115" s="19"/>
      <c r="B115" s="18"/>
      <c r="C115" s="18"/>
      <c r="D115" s="18"/>
      <c r="E115" s="17"/>
      <c r="F115" s="20"/>
      <c r="G115" s="21"/>
      <c r="H115" s="22"/>
      <c r="J115" s="23">
        <f>H115*J117/H117</f>
        <v>0</v>
      </c>
      <c r="L115" s="41">
        <f t="shared" si="16"/>
        <v>5</v>
      </c>
      <c r="M115" s="39">
        <f t="shared" si="11"/>
        <v>1</v>
      </c>
      <c r="N115" s="39">
        <f t="shared" si="17"/>
        <v>0</v>
      </c>
    </row>
    <row r="116" spans="1:14" s="1" customFormat="1" ht="12.75" hidden="1" customHeight="1" x14ac:dyDescent="0.35">
      <c r="A116" s="19"/>
      <c r="B116" s="18"/>
      <c r="C116" s="18"/>
      <c r="D116" s="18"/>
      <c r="E116" s="17"/>
      <c r="F116" s="20"/>
      <c r="G116" s="21"/>
      <c r="H116" s="22"/>
      <c r="J116" s="23">
        <f>H116*J117/H117</f>
        <v>0</v>
      </c>
      <c r="L116" s="41">
        <f t="shared" si="16"/>
        <v>5</v>
      </c>
      <c r="M116" s="39">
        <f t="shared" si="11"/>
        <v>1</v>
      </c>
      <c r="N116" s="39">
        <f t="shared" si="17"/>
        <v>0</v>
      </c>
    </row>
    <row r="117" spans="1:14" ht="12.75" customHeight="1" x14ac:dyDescent="0.35">
      <c r="A117" s="291"/>
      <c r="B117" s="292">
        <f>SUBTOTAL(9,B99:B116)</f>
        <v>18.39</v>
      </c>
      <c r="C117" s="292">
        <f t="shared" ref="C117:E117" si="18">SUBTOTAL(9,C99:C116)</f>
        <v>25.759999999999998</v>
      </c>
      <c r="D117" s="292">
        <f t="shared" si="18"/>
        <v>51.87</v>
      </c>
      <c r="E117" s="293">
        <f t="shared" si="18"/>
        <v>516</v>
      </c>
      <c r="F117" s="294" t="s">
        <v>18</v>
      </c>
      <c r="G117" s="295"/>
      <c r="H117" s="296">
        <f>SUM(H99:H116)</f>
        <v>107.91000000000001</v>
      </c>
      <c r="J117" s="32">
        <f>D96</f>
        <v>107.91</v>
      </c>
      <c r="L117" s="290">
        <f t="shared" si="16"/>
        <v>5</v>
      </c>
      <c r="M117" s="287">
        <f t="shared" si="11"/>
        <v>1</v>
      </c>
      <c r="N117" s="287">
        <v>1</v>
      </c>
    </row>
    <row r="118" spans="1:14" ht="8.25" customHeight="1" x14ac:dyDescent="0.35">
      <c r="A118" s="297"/>
      <c r="B118" s="298"/>
      <c r="C118" s="298"/>
      <c r="D118" s="298"/>
      <c r="E118" s="299"/>
      <c r="F118" s="300"/>
      <c r="G118" s="301"/>
      <c r="H118" s="302"/>
      <c r="J118" s="38"/>
      <c r="L118" s="290">
        <f t="shared" si="16"/>
        <v>5</v>
      </c>
      <c r="M118" s="287">
        <f t="shared" si="11"/>
        <v>1</v>
      </c>
      <c r="N118" s="287">
        <v>1</v>
      </c>
    </row>
    <row r="119" spans="1:14" ht="21" x14ac:dyDescent="0.35">
      <c r="A119" s="275"/>
      <c r="B119" s="275"/>
      <c r="C119" s="275"/>
      <c r="D119" s="443">
        <f>х!H$8</f>
        <v>126.38</v>
      </c>
      <c r="E119" s="444"/>
      <c r="F119" s="445" t="str">
        <f>х!I$8</f>
        <v>Завтрак 5-11 (льготное питание)</v>
      </c>
      <c r="G119" s="446"/>
      <c r="H119" s="446"/>
      <c r="I119" s="270"/>
      <c r="J119" s="13"/>
      <c r="K119" s="13"/>
      <c r="L119" s="289">
        <f>L96+1</f>
        <v>6</v>
      </c>
      <c r="M119" s="287">
        <f t="shared" si="11"/>
        <v>1</v>
      </c>
      <c r="N119" s="287">
        <v>1</v>
      </c>
    </row>
    <row r="120" spans="1:14" ht="12.75" customHeight="1" x14ac:dyDescent="0.35">
      <c r="A120" s="437" t="s">
        <v>3</v>
      </c>
      <c r="B120" s="438" t="s">
        <v>4</v>
      </c>
      <c r="C120" s="438"/>
      <c r="D120" s="438"/>
      <c r="E120" s="439" t="s">
        <v>5</v>
      </c>
      <c r="F120" s="440" t="s">
        <v>6</v>
      </c>
      <c r="G120" s="441" t="s">
        <v>7</v>
      </c>
      <c r="H120" s="442" t="s">
        <v>8</v>
      </c>
      <c r="L120" s="290">
        <f>L119</f>
        <v>6</v>
      </c>
      <c r="M120" s="287">
        <f t="shared" si="11"/>
        <v>1</v>
      </c>
      <c r="N120" s="287">
        <v>1</v>
      </c>
    </row>
    <row r="121" spans="1:14" ht="12.75" customHeight="1" x14ac:dyDescent="0.35">
      <c r="A121" s="437"/>
      <c r="B121" s="277" t="s">
        <v>9</v>
      </c>
      <c r="C121" s="278" t="s">
        <v>10</v>
      </c>
      <c r="D121" s="278" t="s">
        <v>11</v>
      </c>
      <c r="E121" s="439"/>
      <c r="F121" s="440"/>
      <c r="G121" s="441"/>
      <c r="H121" s="442"/>
      <c r="L121" s="290">
        <f t="shared" ref="L121:M141" si="19">L120</f>
        <v>6</v>
      </c>
      <c r="M121" s="287">
        <f t="shared" si="11"/>
        <v>1</v>
      </c>
      <c r="N121" s="287">
        <v>1</v>
      </c>
    </row>
    <row r="122" spans="1:14" ht="12.75" customHeight="1" x14ac:dyDescent="0.35">
      <c r="A122" s="228" t="s">
        <v>238</v>
      </c>
      <c r="B122" s="358">
        <v>0.4</v>
      </c>
      <c r="C122" s="358">
        <v>0.4</v>
      </c>
      <c r="D122" s="358">
        <v>9.8000000000000007</v>
      </c>
      <c r="E122" s="238">
        <v>47</v>
      </c>
      <c r="F122" s="381" t="s">
        <v>240</v>
      </c>
      <c r="G122" s="206">
        <v>100</v>
      </c>
      <c r="H122" s="281">
        <v>12</v>
      </c>
      <c r="J122" s="23">
        <f>H122*J140/H140</f>
        <v>12.000000000000002</v>
      </c>
      <c r="L122" s="290">
        <f t="shared" si="19"/>
        <v>6</v>
      </c>
      <c r="M122" s="287">
        <f t="shared" si="11"/>
        <v>1</v>
      </c>
      <c r="N122" s="287" t="str">
        <f t="shared" ref="N122" si="20">F122</f>
        <v>Яблоко</v>
      </c>
    </row>
    <row r="123" spans="1:14" ht="12.75" customHeight="1" x14ac:dyDescent="0.35">
      <c r="A123" s="185" t="s">
        <v>239</v>
      </c>
      <c r="B123" s="330">
        <v>18.579999999999998</v>
      </c>
      <c r="C123" s="330">
        <v>33.1</v>
      </c>
      <c r="D123" s="330">
        <v>3.52</v>
      </c>
      <c r="E123" s="198">
        <v>386</v>
      </c>
      <c r="F123" s="178" t="s">
        <v>91</v>
      </c>
      <c r="G123" s="357">
        <v>200</v>
      </c>
      <c r="H123" s="281">
        <f>4.49+82.35+4.68+4.86</f>
        <v>96.379999999999981</v>
      </c>
      <c r="J123" s="23">
        <f>H123*J140/H140</f>
        <v>96.38</v>
      </c>
      <c r="L123" s="290">
        <f t="shared" si="19"/>
        <v>6</v>
      </c>
      <c r="M123" s="287">
        <f t="shared" si="11"/>
        <v>1</v>
      </c>
      <c r="N123" s="287" t="str">
        <f>F123</f>
        <v>Омлет натуральный 200 (СОШ_2018)</v>
      </c>
    </row>
    <row r="124" spans="1:14" ht="12.75" customHeight="1" x14ac:dyDescent="0.35">
      <c r="A124" s="185" t="s">
        <v>137</v>
      </c>
      <c r="B124" s="330">
        <v>0.1</v>
      </c>
      <c r="C124" s="330">
        <v>0.03</v>
      </c>
      <c r="D124" s="330">
        <v>15.28</v>
      </c>
      <c r="E124" s="198">
        <v>62</v>
      </c>
      <c r="F124" s="175" t="s">
        <v>241</v>
      </c>
      <c r="G124" s="384">
        <v>215</v>
      </c>
      <c r="H124" s="281">
        <v>15</v>
      </c>
      <c r="J124" s="23">
        <f>H124*J140/H140</f>
        <v>15</v>
      </c>
      <c r="L124" s="290">
        <f t="shared" si="19"/>
        <v>6</v>
      </c>
      <c r="M124" s="287">
        <f t="shared" si="11"/>
        <v>1</v>
      </c>
      <c r="N124" s="287" t="str">
        <f t="shared" ref="N124:N139" si="21">F124</f>
        <v>Чай с сахаром 200/15</v>
      </c>
    </row>
    <row r="125" spans="1:14" ht="12.75" customHeight="1" x14ac:dyDescent="0.35">
      <c r="A125" s="185" t="s">
        <v>235</v>
      </c>
      <c r="B125" s="285">
        <v>3.95</v>
      </c>
      <c r="C125" s="285">
        <v>0.5</v>
      </c>
      <c r="D125" s="285">
        <v>24.15</v>
      </c>
      <c r="E125" s="191">
        <v>118</v>
      </c>
      <c r="F125" s="173" t="s">
        <v>148</v>
      </c>
      <c r="G125" s="337">
        <v>50</v>
      </c>
      <c r="H125" s="22">
        <v>3</v>
      </c>
      <c r="J125" s="23">
        <f>H125*J140/H140</f>
        <v>3.0000000000000004</v>
      </c>
      <c r="L125" s="290">
        <f t="shared" si="19"/>
        <v>6</v>
      </c>
      <c r="M125" s="287">
        <f t="shared" si="11"/>
        <v>1</v>
      </c>
      <c r="N125" s="287" t="str">
        <f t="shared" si="21"/>
        <v>Батон витаминизированный</v>
      </c>
    </row>
    <row r="126" spans="1:14" s="1" customFormat="1" ht="12.75" hidden="1" customHeight="1" x14ac:dyDescent="0.35">
      <c r="A126" s="47"/>
      <c r="B126" s="44"/>
      <c r="C126" s="44"/>
      <c r="D126" s="44"/>
      <c r="E126" s="43"/>
      <c r="F126" s="45"/>
      <c r="G126" s="46"/>
      <c r="H126" s="22"/>
      <c r="J126" s="23">
        <f>H126*J140/H140</f>
        <v>0</v>
      </c>
      <c r="L126" s="41">
        <f t="shared" si="19"/>
        <v>6</v>
      </c>
      <c r="M126" s="39">
        <f t="shared" si="11"/>
        <v>1</v>
      </c>
      <c r="N126" s="39">
        <f t="shared" si="21"/>
        <v>0</v>
      </c>
    </row>
    <row r="127" spans="1:14" s="1" customFormat="1" ht="12.75" hidden="1" customHeight="1" x14ac:dyDescent="0.35">
      <c r="A127" s="17"/>
      <c r="B127" s="18"/>
      <c r="C127" s="18"/>
      <c r="D127" s="18"/>
      <c r="E127" s="17"/>
      <c r="F127" s="20"/>
      <c r="G127" s="21"/>
      <c r="H127" s="22"/>
      <c r="J127" s="23">
        <f>H127*J140/H140</f>
        <v>0</v>
      </c>
      <c r="L127" s="41">
        <f t="shared" si="19"/>
        <v>6</v>
      </c>
      <c r="M127" s="39">
        <f t="shared" si="11"/>
        <v>1</v>
      </c>
      <c r="N127" s="39">
        <f t="shared" si="21"/>
        <v>0</v>
      </c>
    </row>
    <row r="128" spans="1:14" s="1" customFormat="1" ht="12.75" hidden="1" customHeight="1" x14ac:dyDescent="0.35">
      <c r="A128" s="17"/>
      <c r="B128" s="18"/>
      <c r="C128" s="18"/>
      <c r="D128" s="18"/>
      <c r="E128" s="17"/>
      <c r="F128" s="20"/>
      <c r="G128" s="24"/>
      <c r="H128" s="22"/>
      <c r="J128" s="23">
        <f>H128*J140/H140</f>
        <v>0</v>
      </c>
      <c r="L128" s="41">
        <f t="shared" si="19"/>
        <v>6</v>
      </c>
      <c r="M128" s="39">
        <f t="shared" si="11"/>
        <v>1</v>
      </c>
      <c r="N128" s="39">
        <f t="shared" si="21"/>
        <v>0</v>
      </c>
    </row>
    <row r="129" spans="1:14" s="1" customFormat="1" ht="12.75" hidden="1" customHeight="1" x14ac:dyDescent="0.35">
      <c r="A129" s="19"/>
      <c r="B129" s="18"/>
      <c r="C129" s="18"/>
      <c r="D129" s="18"/>
      <c r="E129" s="17"/>
      <c r="F129" s="20"/>
      <c r="G129" s="21"/>
      <c r="H129" s="22"/>
      <c r="J129" s="23">
        <f>H129*J140/H140</f>
        <v>0</v>
      </c>
      <c r="L129" s="41">
        <f t="shared" si="19"/>
        <v>6</v>
      </c>
      <c r="M129" s="39">
        <f t="shared" si="11"/>
        <v>1</v>
      </c>
      <c r="N129" s="39">
        <f t="shared" si="21"/>
        <v>0</v>
      </c>
    </row>
    <row r="130" spans="1:14" s="1" customFormat="1" ht="12.75" hidden="1" customHeight="1" x14ac:dyDescent="0.35">
      <c r="A130" s="19"/>
      <c r="B130" s="25"/>
      <c r="C130" s="25"/>
      <c r="D130" s="25"/>
      <c r="E130" s="26"/>
      <c r="F130" s="27"/>
      <c r="G130" s="27"/>
      <c r="H130" s="22"/>
      <c r="J130" s="23">
        <f>H130*J140/H140</f>
        <v>0</v>
      </c>
      <c r="L130" s="41">
        <f t="shared" si="19"/>
        <v>6</v>
      </c>
      <c r="M130" s="39">
        <f t="shared" si="11"/>
        <v>1</v>
      </c>
      <c r="N130" s="39">
        <f t="shared" si="21"/>
        <v>0</v>
      </c>
    </row>
    <row r="131" spans="1:14" s="1" customFormat="1" ht="12.75" hidden="1" customHeight="1" x14ac:dyDescent="0.35">
      <c r="A131" s="17"/>
      <c r="B131" s="18"/>
      <c r="C131" s="18"/>
      <c r="D131" s="18"/>
      <c r="E131" s="17"/>
      <c r="F131" s="20"/>
      <c r="G131" s="21"/>
      <c r="H131" s="22"/>
      <c r="J131" s="23">
        <f>H131*J140/H140</f>
        <v>0</v>
      </c>
      <c r="L131" s="41">
        <f t="shared" si="19"/>
        <v>6</v>
      </c>
      <c r="M131" s="39">
        <f t="shared" si="11"/>
        <v>1</v>
      </c>
      <c r="N131" s="39">
        <f t="shared" si="21"/>
        <v>0</v>
      </c>
    </row>
    <row r="132" spans="1:14" s="1" customFormat="1" ht="12.75" hidden="1" customHeight="1" x14ac:dyDescent="0.35">
      <c r="A132" s="17"/>
      <c r="B132" s="18"/>
      <c r="C132" s="18"/>
      <c r="D132" s="18"/>
      <c r="E132" s="17"/>
      <c r="F132" s="20"/>
      <c r="G132" s="24"/>
      <c r="H132" s="22"/>
      <c r="J132" s="23">
        <f>H132*J140/H140</f>
        <v>0</v>
      </c>
      <c r="L132" s="41">
        <f t="shared" si="19"/>
        <v>6</v>
      </c>
      <c r="M132" s="39">
        <f t="shared" si="11"/>
        <v>1</v>
      </c>
      <c r="N132" s="39">
        <f t="shared" si="21"/>
        <v>0</v>
      </c>
    </row>
    <row r="133" spans="1:14" s="1" customFormat="1" ht="12.75" hidden="1" customHeight="1" x14ac:dyDescent="0.35">
      <c r="A133" s="17"/>
      <c r="B133" s="18"/>
      <c r="C133" s="18"/>
      <c r="D133" s="18"/>
      <c r="E133" s="17"/>
      <c r="F133" s="20"/>
      <c r="G133" s="24"/>
      <c r="H133" s="22"/>
      <c r="J133" s="23">
        <f>H133*J140/H140</f>
        <v>0</v>
      </c>
      <c r="L133" s="41">
        <f t="shared" si="19"/>
        <v>6</v>
      </c>
      <c r="M133" s="39">
        <f t="shared" si="11"/>
        <v>1</v>
      </c>
      <c r="N133" s="39">
        <f t="shared" si="21"/>
        <v>0</v>
      </c>
    </row>
    <row r="134" spans="1:14" s="1" customFormat="1" ht="12.75" hidden="1" customHeight="1" x14ac:dyDescent="0.35">
      <c r="A134" s="19"/>
      <c r="B134" s="18"/>
      <c r="C134" s="18"/>
      <c r="D134" s="18"/>
      <c r="E134" s="17"/>
      <c r="F134" s="20"/>
      <c r="G134" s="21"/>
      <c r="H134" s="22"/>
      <c r="J134" s="23">
        <f>H134*J140/H140</f>
        <v>0</v>
      </c>
      <c r="L134" s="41">
        <f t="shared" si="19"/>
        <v>6</v>
      </c>
      <c r="M134" s="39">
        <f t="shared" si="11"/>
        <v>1</v>
      </c>
      <c r="N134" s="39">
        <f t="shared" si="21"/>
        <v>0</v>
      </c>
    </row>
    <row r="135" spans="1:14" s="1" customFormat="1" ht="12.75" hidden="1" customHeight="1" x14ac:dyDescent="0.25">
      <c r="A135" s="17"/>
      <c r="B135" s="18"/>
      <c r="C135" s="18"/>
      <c r="D135" s="18"/>
      <c r="E135" s="17"/>
      <c r="F135" s="28"/>
      <c r="G135" s="21"/>
      <c r="H135" s="22"/>
      <c r="J135" s="23">
        <f>H135*J140/H140</f>
        <v>0</v>
      </c>
      <c r="L135" s="41">
        <f t="shared" si="19"/>
        <v>6</v>
      </c>
      <c r="M135" s="39">
        <f t="shared" si="11"/>
        <v>1</v>
      </c>
      <c r="N135" s="39">
        <f t="shared" si="21"/>
        <v>0</v>
      </c>
    </row>
    <row r="136" spans="1:14" s="1" customFormat="1" ht="12.75" hidden="1" customHeight="1" x14ac:dyDescent="0.35">
      <c r="A136" s="19"/>
      <c r="B136" s="18"/>
      <c r="C136" s="18"/>
      <c r="D136" s="18"/>
      <c r="E136" s="17"/>
      <c r="F136" s="20"/>
      <c r="G136" s="21"/>
      <c r="H136" s="22"/>
      <c r="J136" s="23">
        <f>H136*J140/H140</f>
        <v>0</v>
      </c>
      <c r="L136" s="41">
        <f t="shared" si="19"/>
        <v>6</v>
      </c>
      <c r="M136" s="39">
        <f t="shared" si="11"/>
        <v>1</v>
      </c>
      <c r="N136" s="39">
        <f t="shared" si="21"/>
        <v>0</v>
      </c>
    </row>
    <row r="137" spans="1:14" s="1" customFormat="1" ht="12.75" hidden="1" customHeight="1" x14ac:dyDescent="0.25">
      <c r="A137" s="17"/>
      <c r="B137" s="18"/>
      <c r="C137" s="18"/>
      <c r="D137" s="18"/>
      <c r="E137" s="17"/>
      <c r="F137" s="28"/>
      <c r="G137" s="21"/>
      <c r="H137" s="22"/>
      <c r="J137" s="23">
        <f>H137*J140/H140</f>
        <v>0</v>
      </c>
      <c r="L137" s="41">
        <f t="shared" si="19"/>
        <v>6</v>
      </c>
      <c r="M137" s="39">
        <f t="shared" si="19"/>
        <v>1</v>
      </c>
      <c r="N137" s="39">
        <f t="shared" si="21"/>
        <v>0</v>
      </c>
    </row>
    <row r="138" spans="1:14" s="1" customFormat="1" ht="12.75" hidden="1" customHeight="1" x14ac:dyDescent="0.35">
      <c r="A138" s="19"/>
      <c r="B138" s="18"/>
      <c r="C138" s="18"/>
      <c r="D138" s="18"/>
      <c r="E138" s="17"/>
      <c r="F138" s="20"/>
      <c r="G138" s="21"/>
      <c r="H138" s="22"/>
      <c r="J138" s="23">
        <f>H138*J140/H140</f>
        <v>0</v>
      </c>
      <c r="L138" s="41">
        <f t="shared" si="19"/>
        <v>6</v>
      </c>
      <c r="M138" s="39">
        <f t="shared" si="19"/>
        <v>1</v>
      </c>
      <c r="N138" s="39">
        <f t="shared" si="21"/>
        <v>0</v>
      </c>
    </row>
    <row r="139" spans="1:14" s="1" customFormat="1" ht="12.75" hidden="1" customHeight="1" x14ac:dyDescent="0.35">
      <c r="A139" s="19"/>
      <c r="B139" s="18"/>
      <c r="C139" s="18"/>
      <c r="D139" s="18"/>
      <c r="E139" s="17"/>
      <c r="F139" s="20"/>
      <c r="G139" s="21"/>
      <c r="H139" s="22"/>
      <c r="J139" s="23">
        <f>H139*J140/H140</f>
        <v>0</v>
      </c>
      <c r="L139" s="41">
        <f t="shared" si="19"/>
        <v>6</v>
      </c>
      <c r="M139" s="39">
        <f t="shared" si="19"/>
        <v>1</v>
      </c>
      <c r="N139" s="39">
        <f t="shared" si="21"/>
        <v>0</v>
      </c>
    </row>
    <row r="140" spans="1:14" ht="12.75" customHeight="1" x14ac:dyDescent="0.35">
      <c r="A140" s="291"/>
      <c r="B140" s="292">
        <f>SUBTOTAL(9,B122:B139)</f>
        <v>23.029999999999998</v>
      </c>
      <c r="C140" s="292">
        <f t="shared" ref="C140:E140" si="22">SUBTOTAL(9,C122:C139)</f>
        <v>34.03</v>
      </c>
      <c r="D140" s="292">
        <f t="shared" si="22"/>
        <v>52.75</v>
      </c>
      <c r="E140" s="293">
        <f t="shared" si="22"/>
        <v>613</v>
      </c>
      <c r="F140" s="294" t="s">
        <v>18</v>
      </c>
      <c r="G140" s="295"/>
      <c r="H140" s="296">
        <f>SUM(H122:H139)</f>
        <v>126.37999999999998</v>
      </c>
      <c r="J140" s="32">
        <f>D119</f>
        <v>126.38</v>
      </c>
      <c r="L140" s="290">
        <f t="shared" si="19"/>
        <v>6</v>
      </c>
      <c r="M140" s="287">
        <f t="shared" si="19"/>
        <v>1</v>
      </c>
      <c r="N140" s="287">
        <v>1</v>
      </c>
    </row>
    <row r="141" spans="1:14" ht="7.5" customHeight="1" x14ac:dyDescent="0.35">
      <c r="A141" s="297"/>
      <c r="B141" s="298"/>
      <c r="C141" s="298"/>
      <c r="D141" s="298"/>
      <c r="E141" s="299"/>
      <c r="F141" s="300"/>
      <c r="G141" s="301"/>
      <c r="H141" s="302"/>
      <c r="J141" s="38"/>
      <c r="L141" s="290">
        <f t="shared" si="19"/>
        <v>6</v>
      </c>
      <c r="M141" s="287">
        <f t="shared" si="19"/>
        <v>1</v>
      </c>
      <c r="N141" s="287">
        <v>1</v>
      </c>
    </row>
    <row r="142" spans="1:14" ht="21" hidden="1" x14ac:dyDescent="0.35">
      <c r="A142" s="275"/>
      <c r="B142" s="275"/>
      <c r="C142" s="275"/>
      <c r="D142" s="443">
        <f>х!H$9</f>
        <v>86</v>
      </c>
      <c r="E142" s="444"/>
      <c r="F142" s="445" t="str">
        <f>х!I$9</f>
        <v>Абонемент платного питания №1 (Завтрак 1-4)</v>
      </c>
      <c r="G142" s="446"/>
      <c r="H142" s="446"/>
      <c r="I142" s="270"/>
      <c r="J142" s="13"/>
      <c r="K142" s="13"/>
      <c r="L142" s="289">
        <f>L119+1</f>
        <v>7</v>
      </c>
      <c r="M142" s="287">
        <f t="shared" ref="M142:M205" si="23">M141</f>
        <v>1</v>
      </c>
      <c r="N142" s="287">
        <v>1</v>
      </c>
    </row>
    <row r="143" spans="1:14" ht="12.75" hidden="1" customHeight="1" x14ac:dyDescent="0.35">
      <c r="A143" s="437" t="s">
        <v>3</v>
      </c>
      <c r="B143" s="438" t="s">
        <v>4</v>
      </c>
      <c r="C143" s="438"/>
      <c r="D143" s="438"/>
      <c r="E143" s="439" t="s">
        <v>5</v>
      </c>
      <c r="F143" s="440" t="s">
        <v>6</v>
      </c>
      <c r="G143" s="441" t="s">
        <v>7</v>
      </c>
      <c r="H143" s="442" t="s">
        <v>8</v>
      </c>
      <c r="L143" s="290">
        <f>L142</f>
        <v>7</v>
      </c>
      <c r="M143" s="287">
        <f t="shared" si="23"/>
        <v>1</v>
      </c>
      <c r="N143" s="287">
        <v>1</v>
      </c>
    </row>
    <row r="144" spans="1:14" ht="12.75" hidden="1" customHeight="1" x14ac:dyDescent="0.35">
      <c r="A144" s="437"/>
      <c r="B144" s="277" t="s">
        <v>9</v>
      </c>
      <c r="C144" s="278" t="s">
        <v>10</v>
      </c>
      <c r="D144" s="278" t="s">
        <v>11</v>
      </c>
      <c r="E144" s="439"/>
      <c r="F144" s="440"/>
      <c r="G144" s="441"/>
      <c r="H144" s="442"/>
      <c r="L144" s="290">
        <f t="shared" ref="L144:L164" si="24">L143</f>
        <v>7</v>
      </c>
      <c r="M144" s="287">
        <f t="shared" si="23"/>
        <v>1</v>
      </c>
      <c r="N144" s="287">
        <v>1</v>
      </c>
    </row>
    <row r="145" spans="1:14" ht="12.75" hidden="1" customHeight="1" x14ac:dyDescent="0.35">
      <c r="A145" s="50">
        <v>22</v>
      </c>
      <c r="B145" s="51">
        <v>0.05</v>
      </c>
      <c r="C145" s="51">
        <v>8.25</v>
      </c>
      <c r="D145" s="51">
        <v>0.08</v>
      </c>
      <c r="E145" s="50">
        <v>75</v>
      </c>
      <c r="F145" s="52" t="s">
        <v>187</v>
      </c>
      <c r="G145" s="147">
        <v>10</v>
      </c>
      <c r="H145" s="449">
        <f>D142</f>
        <v>86</v>
      </c>
      <c r="J145" s="23" t="e">
        <f>H145*J163/H163</f>
        <v>#DIV/0!</v>
      </c>
      <c r="L145" s="290">
        <f t="shared" si="24"/>
        <v>7</v>
      </c>
      <c r="M145" s="287">
        <f t="shared" si="23"/>
        <v>1</v>
      </c>
      <c r="N145" s="287" t="str">
        <f>F145</f>
        <v>Масло сливочное</v>
      </c>
    </row>
    <row r="146" spans="1:14" ht="12.75" hidden="1" customHeight="1" x14ac:dyDescent="0.35">
      <c r="A146" s="50">
        <v>284</v>
      </c>
      <c r="B146" s="51">
        <v>10.02</v>
      </c>
      <c r="C146" s="51">
        <v>13.96</v>
      </c>
      <c r="D146" s="51">
        <v>1.82</v>
      </c>
      <c r="E146" s="50">
        <v>173</v>
      </c>
      <c r="F146" s="52" t="s">
        <v>193</v>
      </c>
      <c r="G146" s="147">
        <v>100</v>
      </c>
      <c r="H146" s="450"/>
      <c r="J146" s="23" t="e">
        <f>H146*J163/H163</f>
        <v>#DIV/0!</v>
      </c>
      <c r="L146" s="290">
        <f t="shared" si="24"/>
        <v>7</v>
      </c>
      <c r="M146" s="287">
        <f t="shared" si="23"/>
        <v>1</v>
      </c>
      <c r="N146" s="287" t="str">
        <f t="shared" ref="N146:N162" si="25">F146</f>
        <v>Омлет натуральный 100</v>
      </c>
    </row>
    <row r="147" spans="1:14" ht="12.75" hidden="1" customHeight="1" x14ac:dyDescent="0.35">
      <c r="A147" s="50">
        <v>628</v>
      </c>
      <c r="B147" s="51">
        <v>0.1</v>
      </c>
      <c r="C147" s="51">
        <v>0.03</v>
      </c>
      <c r="D147" s="51">
        <v>15.28</v>
      </c>
      <c r="E147" s="50">
        <v>62</v>
      </c>
      <c r="F147" s="52" t="s">
        <v>241</v>
      </c>
      <c r="G147" s="148">
        <v>215</v>
      </c>
      <c r="H147" s="450"/>
      <c r="J147" s="23" t="e">
        <f>H147*J163/H163</f>
        <v>#DIV/0!</v>
      </c>
      <c r="L147" s="290">
        <f t="shared" si="24"/>
        <v>7</v>
      </c>
      <c r="M147" s="287">
        <f t="shared" si="23"/>
        <v>1</v>
      </c>
      <c r="N147" s="287" t="str">
        <f t="shared" si="25"/>
        <v>Чай с сахаром 200/15</v>
      </c>
    </row>
    <row r="148" spans="1:14" ht="12.75" hidden="1" customHeight="1" x14ac:dyDescent="0.35">
      <c r="A148" s="54" t="s">
        <v>16</v>
      </c>
      <c r="B148" s="51">
        <v>3.95</v>
      </c>
      <c r="C148" s="51">
        <v>0.5</v>
      </c>
      <c r="D148" s="51">
        <v>24.15</v>
      </c>
      <c r="E148" s="50">
        <v>118</v>
      </c>
      <c r="F148" s="52" t="s">
        <v>348</v>
      </c>
      <c r="G148" s="147">
        <v>50</v>
      </c>
      <c r="H148" s="450"/>
      <c r="J148" s="23" t="e">
        <f>H148*J163/H163</f>
        <v>#DIV/0!</v>
      </c>
      <c r="L148" s="290">
        <f t="shared" si="24"/>
        <v>7</v>
      </c>
      <c r="M148" s="287">
        <f t="shared" si="23"/>
        <v>1</v>
      </c>
      <c r="N148" s="287" t="str">
        <f t="shared" si="25"/>
        <v>Батон витаминизированный 50</v>
      </c>
    </row>
    <row r="149" spans="1:14" s="1" customFormat="1" ht="12.75" hidden="1" customHeight="1" x14ac:dyDescent="0.35">
      <c r="A149" s="17"/>
      <c r="B149" s="18"/>
      <c r="C149" s="18"/>
      <c r="D149" s="19"/>
      <c r="E149" s="17"/>
      <c r="F149" s="20"/>
      <c r="G149" s="21"/>
      <c r="H149" s="451"/>
      <c r="J149" s="23" t="e">
        <f>H149*J163/H163</f>
        <v>#DIV/0!</v>
      </c>
      <c r="L149" s="41">
        <f t="shared" si="24"/>
        <v>7</v>
      </c>
      <c r="M149" s="39">
        <f t="shared" si="23"/>
        <v>1</v>
      </c>
      <c r="N149" s="39">
        <f t="shared" si="25"/>
        <v>0</v>
      </c>
    </row>
    <row r="150" spans="1:14" s="1" customFormat="1" ht="12.75" hidden="1" customHeight="1" x14ac:dyDescent="0.35">
      <c r="A150" s="17"/>
      <c r="B150" s="18"/>
      <c r="C150" s="18"/>
      <c r="D150" s="18"/>
      <c r="E150" s="17"/>
      <c r="F150" s="20"/>
      <c r="G150" s="21"/>
      <c r="H150" s="451"/>
      <c r="J150" s="23" t="e">
        <f>H150*J163/H163</f>
        <v>#DIV/0!</v>
      </c>
      <c r="L150" s="41">
        <f t="shared" si="24"/>
        <v>7</v>
      </c>
      <c r="M150" s="39">
        <f t="shared" si="23"/>
        <v>1</v>
      </c>
      <c r="N150" s="39">
        <f t="shared" si="25"/>
        <v>0</v>
      </c>
    </row>
    <row r="151" spans="1:14" s="1" customFormat="1" ht="12.75" hidden="1" customHeight="1" x14ac:dyDescent="0.35">
      <c r="A151" s="17"/>
      <c r="B151" s="18"/>
      <c r="C151" s="18"/>
      <c r="D151" s="18"/>
      <c r="E151" s="17"/>
      <c r="F151" s="20"/>
      <c r="G151" s="24"/>
      <c r="H151" s="451"/>
      <c r="J151" s="23" t="e">
        <f>H151*J163/H163</f>
        <v>#DIV/0!</v>
      </c>
      <c r="L151" s="41">
        <f t="shared" si="24"/>
        <v>7</v>
      </c>
      <c r="M151" s="39">
        <f t="shared" si="23"/>
        <v>1</v>
      </c>
      <c r="N151" s="39">
        <f t="shared" si="25"/>
        <v>0</v>
      </c>
    </row>
    <row r="152" spans="1:14" s="1" customFormat="1" ht="12.75" hidden="1" customHeight="1" x14ac:dyDescent="0.35">
      <c r="A152" s="19"/>
      <c r="B152" s="18"/>
      <c r="C152" s="18"/>
      <c r="D152" s="18"/>
      <c r="E152" s="17"/>
      <c r="F152" s="20"/>
      <c r="G152" s="21"/>
      <c r="H152" s="451"/>
      <c r="J152" s="23" t="e">
        <f>H152*J163/H163</f>
        <v>#DIV/0!</v>
      </c>
      <c r="L152" s="41">
        <f t="shared" si="24"/>
        <v>7</v>
      </c>
      <c r="M152" s="39">
        <f t="shared" si="23"/>
        <v>1</v>
      </c>
      <c r="N152" s="39">
        <f t="shared" si="25"/>
        <v>0</v>
      </c>
    </row>
    <row r="153" spans="1:14" s="1" customFormat="1" ht="12.75" hidden="1" customHeight="1" x14ac:dyDescent="0.35">
      <c r="A153" s="19"/>
      <c r="B153" s="25"/>
      <c r="C153" s="25"/>
      <c r="D153" s="25"/>
      <c r="E153" s="26"/>
      <c r="F153" s="27"/>
      <c r="G153" s="27"/>
      <c r="H153" s="451"/>
      <c r="J153" s="23" t="e">
        <f>H153*J163/H163</f>
        <v>#DIV/0!</v>
      </c>
      <c r="L153" s="41">
        <f t="shared" si="24"/>
        <v>7</v>
      </c>
      <c r="M153" s="39">
        <f t="shared" si="23"/>
        <v>1</v>
      </c>
      <c r="N153" s="39">
        <f t="shared" si="25"/>
        <v>0</v>
      </c>
    </row>
    <row r="154" spans="1:14" s="1" customFormat="1" ht="12.75" hidden="1" customHeight="1" x14ac:dyDescent="0.35">
      <c r="A154" s="17"/>
      <c r="B154" s="18"/>
      <c r="C154" s="18"/>
      <c r="D154" s="18"/>
      <c r="E154" s="17"/>
      <c r="F154" s="20"/>
      <c r="G154" s="21"/>
      <c r="H154" s="451"/>
      <c r="J154" s="23" t="e">
        <f>H154*J163/H163</f>
        <v>#DIV/0!</v>
      </c>
      <c r="L154" s="41">
        <f t="shared" si="24"/>
        <v>7</v>
      </c>
      <c r="M154" s="39">
        <f t="shared" si="23"/>
        <v>1</v>
      </c>
      <c r="N154" s="39">
        <f t="shared" si="25"/>
        <v>0</v>
      </c>
    </row>
    <row r="155" spans="1:14" s="1" customFormat="1" ht="12.75" hidden="1" customHeight="1" x14ac:dyDescent="0.35">
      <c r="A155" s="17"/>
      <c r="B155" s="18"/>
      <c r="C155" s="18"/>
      <c r="D155" s="18"/>
      <c r="E155" s="17"/>
      <c r="F155" s="20"/>
      <c r="G155" s="24"/>
      <c r="H155" s="451"/>
      <c r="J155" s="23" t="e">
        <f>H155*J163/H163</f>
        <v>#DIV/0!</v>
      </c>
      <c r="L155" s="41">
        <f t="shared" si="24"/>
        <v>7</v>
      </c>
      <c r="M155" s="39">
        <f t="shared" si="23"/>
        <v>1</v>
      </c>
      <c r="N155" s="39">
        <f t="shared" si="25"/>
        <v>0</v>
      </c>
    </row>
    <row r="156" spans="1:14" s="1" customFormat="1" ht="12.75" hidden="1" customHeight="1" x14ac:dyDescent="0.35">
      <c r="A156" s="17"/>
      <c r="B156" s="18"/>
      <c r="C156" s="18"/>
      <c r="D156" s="18"/>
      <c r="E156" s="17"/>
      <c r="F156" s="20"/>
      <c r="G156" s="24"/>
      <c r="H156" s="451"/>
      <c r="J156" s="23" t="e">
        <f>H156*J163/H163</f>
        <v>#DIV/0!</v>
      </c>
      <c r="L156" s="41">
        <f t="shared" si="24"/>
        <v>7</v>
      </c>
      <c r="M156" s="39">
        <f t="shared" si="23"/>
        <v>1</v>
      </c>
      <c r="N156" s="39">
        <f t="shared" si="25"/>
        <v>0</v>
      </c>
    </row>
    <row r="157" spans="1:14" s="1" customFormat="1" ht="12.75" hidden="1" customHeight="1" x14ac:dyDescent="0.35">
      <c r="A157" s="19"/>
      <c r="B157" s="18"/>
      <c r="C157" s="18"/>
      <c r="D157" s="18"/>
      <c r="E157" s="17"/>
      <c r="F157" s="20"/>
      <c r="G157" s="21"/>
      <c r="H157" s="451"/>
      <c r="J157" s="23" t="e">
        <f>H157*J163/H163</f>
        <v>#DIV/0!</v>
      </c>
      <c r="L157" s="41">
        <f t="shared" si="24"/>
        <v>7</v>
      </c>
      <c r="M157" s="39">
        <f t="shared" si="23"/>
        <v>1</v>
      </c>
      <c r="N157" s="39">
        <f t="shared" si="25"/>
        <v>0</v>
      </c>
    </row>
    <row r="158" spans="1:14" s="1" customFormat="1" ht="12.75" hidden="1" customHeight="1" x14ac:dyDescent="0.25">
      <c r="A158" s="17"/>
      <c r="B158" s="18"/>
      <c r="C158" s="18"/>
      <c r="D158" s="18"/>
      <c r="E158" s="17"/>
      <c r="F158" s="28"/>
      <c r="G158" s="21"/>
      <c r="H158" s="451"/>
      <c r="J158" s="23" t="e">
        <f>H158*J163/H163</f>
        <v>#DIV/0!</v>
      </c>
      <c r="L158" s="41">
        <f t="shared" si="24"/>
        <v>7</v>
      </c>
      <c r="M158" s="39">
        <f t="shared" si="23"/>
        <v>1</v>
      </c>
      <c r="N158" s="39">
        <f t="shared" si="25"/>
        <v>0</v>
      </c>
    </row>
    <row r="159" spans="1:14" s="1" customFormat="1" ht="12.75" hidden="1" customHeight="1" x14ac:dyDescent="0.35">
      <c r="A159" s="19"/>
      <c r="B159" s="18"/>
      <c r="C159" s="18"/>
      <c r="D159" s="18"/>
      <c r="E159" s="17"/>
      <c r="F159" s="20"/>
      <c r="G159" s="21"/>
      <c r="H159" s="451"/>
      <c r="J159" s="23" t="e">
        <f>H159*J163/H163</f>
        <v>#DIV/0!</v>
      </c>
      <c r="L159" s="41">
        <f t="shared" si="24"/>
        <v>7</v>
      </c>
      <c r="M159" s="39">
        <f t="shared" si="23"/>
        <v>1</v>
      </c>
      <c r="N159" s="39">
        <f t="shared" si="25"/>
        <v>0</v>
      </c>
    </row>
    <row r="160" spans="1:14" s="1" customFormat="1" ht="12.75" hidden="1" customHeight="1" x14ac:dyDescent="0.25">
      <c r="A160" s="17"/>
      <c r="B160" s="18"/>
      <c r="C160" s="18"/>
      <c r="D160" s="18"/>
      <c r="E160" s="17"/>
      <c r="F160" s="28"/>
      <c r="G160" s="21"/>
      <c r="H160" s="451"/>
      <c r="J160" s="23" t="e">
        <f>H160*J163/H163</f>
        <v>#DIV/0!</v>
      </c>
      <c r="L160" s="41">
        <f t="shared" si="24"/>
        <v>7</v>
      </c>
      <c r="M160" s="39">
        <f t="shared" si="23"/>
        <v>1</v>
      </c>
      <c r="N160" s="39">
        <f t="shared" si="25"/>
        <v>0</v>
      </c>
    </row>
    <row r="161" spans="1:14" s="1" customFormat="1" ht="12.75" hidden="1" customHeight="1" x14ac:dyDescent="0.35">
      <c r="A161" s="19"/>
      <c r="B161" s="18"/>
      <c r="C161" s="18"/>
      <c r="D161" s="18"/>
      <c r="E161" s="17"/>
      <c r="F161" s="20"/>
      <c r="G161" s="21"/>
      <c r="H161" s="451"/>
      <c r="J161" s="23" t="e">
        <f>H161*J163/H163</f>
        <v>#DIV/0!</v>
      </c>
      <c r="L161" s="41">
        <f t="shared" si="24"/>
        <v>7</v>
      </c>
      <c r="M161" s="39">
        <f t="shared" si="23"/>
        <v>1</v>
      </c>
      <c r="N161" s="39">
        <f t="shared" si="25"/>
        <v>0</v>
      </c>
    </row>
    <row r="162" spans="1:14" s="1" customFormat="1" ht="12.75" hidden="1" customHeight="1" x14ac:dyDescent="0.35">
      <c r="A162" s="19"/>
      <c r="B162" s="18"/>
      <c r="C162" s="18"/>
      <c r="D162" s="18"/>
      <c r="E162" s="17"/>
      <c r="F162" s="20"/>
      <c r="G162" s="21"/>
      <c r="H162" s="451"/>
      <c r="J162" s="23" t="e">
        <f>H162*J163/H163</f>
        <v>#DIV/0!</v>
      </c>
      <c r="L162" s="41">
        <f t="shared" si="24"/>
        <v>7</v>
      </c>
      <c r="M162" s="39">
        <f t="shared" si="23"/>
        <v>1</v>
      </c>
      <c r="N162" s="39">
        <f t="shared" si="25"/>
        <v>0</v>
      </c>
    </row>
    <row r="163" spans="1:14" ht="12.75" hidden="1" customHeight="1" x14ac:dyDescent="0.35">
      <c r="A163" s="291"/>
      <c r="B163" s="292">
        <f>SUBTOTAL(9,B145:B162)</f>
        <v>0</v>
      </c>
      <c r="C163" s="292">
        <f t="shared" ref="C163:E163" si="26">SUBTOTAL(9,C145:C162)</f>
        <v>0</v>
      </c>
      <c r="D163" s="292">
        <f t="shared" si="26"/>
        <v>0</v>
      </c>
      <c r="E163" s="293">
        <f t="shared" si="26"/>
        <v>0</v>
      </c>
      <c r="F163" s="294" t="s">
        <v>18</v>
      </c>
      <c r="G163" s="335"/>
      <c r="H163" s="452"/>
      <c r="J163" s="32">
        <f>D142</f>
        <v>86</v>
      </c>
      <c r="L163" s="290">
        <f t="shared" si="24"/>
        <v>7</v>
      </c>
      <c r="M163" s="287">
        <f t="shared" si="23"/>
        <v>1</v>
      </c>
      <c r="N163" s="287">
        <v>1</v>
      </c>
    </row>
    <row r="164" spans="1:14" ht="8.25" hidden="1" customHeight="1" x14ac:dyDescent="0.35">
      <c r="A164" s="297"/>
      <c r="B164" s="298"/>
      <c r="C164" s="298"/>
      <c r="D164" s="298"/>
      <c r="E164" s="299"/>
      <c r="F164" s="300"/>
      <c r="G164" s="301"/>
      <c r="H164" s="302"/>
      <c r="J164" s="38"/>
      <c r="L164" s="290">
        <f t="shared" si="24"/>
        <v>7</v>
      </c>
      <c r="M164" s="287">
        <f t="shared" si="23"/>
        <v>1</v>
      </c>
      <c r="N164" s="287">
        <v>1</v>
      </c>
    </row>
    <row r="165" spans="1:14" s="1" customFormat="1" ht="21" hidden="1" x14ac:dyDescent="0.35">
      <c r="A165" s="14"/>
      <c r="B165" s="14"/>
      <c r="C165" s="14"/>
      <c r="D165" s="427">
        <f>х!H$10</f>
        <v>88</v>
      </c>
      <c r="E165" s="428"/>
      <c r="F165" s="429" t="str">
        <f>х!I$10</f>
        <v>Абонемент платного питания №2 (Завтрак 5-11)</v>
      </c>
      <c r="G165" s="430"/>
      <c r="H165" s="430"/>
      <c r="I165" s="13"/>
      <c r="J165" s="13"/>
      <c r="K165" s="13"/>
      <c r="L165" s="40">
        <f>L142+1</f>
        <v>8</v>
      </c>
      <c r="M165" s="39">
        <f t="shared" si="23"/>
        <v>1</v>
      </c>
      <c r="N165" s="39">
        <v>1</v>
      </c>
    </row>
    <row r="166" spans="1:14" s="1" customFormat="1" ht="12.75" hidden="1" customHeight="1" x14ac:dyDescent="0.35">
      <c r="A166" s="431" t="s">
        <v>3</v>
      </c>
      <c r="B166" s="432" t="s">
        <v>4</v>
      </c>
      <c r="C166" s="432"/>
      <c r="D166" s="432"/>
      <c r="E166" s="433" t="s">
        <v>5</v>
      </c>
      <c r="F166" s="434" t="s">
        <v>6</v>
      </c>
      <c r="G166" s="435" t="s">
        <v>7</v>
      </c>
      <c r="H166" s="436" t="s">
        <v>8</v>
      </c>
      <c r="L166" s="41">
        <f>L165</f>
        <v>8</v>
      </c>
      <c r="M166" s="39">
        <f t="shared" si="23"/>
        <v>1</v>
      </c>
      <c r="N166" s="39">
        <v>1</v>
      </c>
    </row>
    <row r="167" spans="1:14" s="1" customFormat="1" ht="12.75" hidden="1" customHeight="1" x14ac:dyDescent="0.35">
      <c r="A167" s="431"/>
      <c r="B167" s="15" t="s">
        <v>9</v>
      </c>
      <c r="C167" s="16" t="s">
        <v>10</v>
      </c>
      <c r="D167" s="16" t="s">
        <v>11</v>
      </c>
      <c r="E167" s="433"/>
      <c r="F167" s="434"/>
      <c r="G167" s="435"/>
      <c r="H167" s="436"/>
      <c r="L167" s="41">
        <f t="shared" ref="L167:L187" si="27">L166</f>
        <v>8</v>
      </c>
      <c r="M167" s="39">
        <f t="shared" si="23"/>
        <v>1</v>
      </c>
      <c r="N167" s="39">
        <v>1</v>
      </c>
    </row>
    <row r="168" spans="1:14" s="1" customFormat="1" ht="12.75" hidden="1" customHeight="1" x14ac:dyDescent="0.35">
      <c r="A168" s="50">
        <v>22</v>
      </c>
      <c r="B168" s="51">
        <v>0.05</v>
      </c>
      <c r="C168" s="51">
        <v>8.25</v>
      </c>
      <c r="D168" s="51">
        <v>0.08</v>
      </c>
      <c r="E168" s="50">
        <v>75</v>
      </c>
      <c r="F168" s="52" t="s">
        <v>187</v>
      </c>
      <c r="G168" s="49">
        <v>10</v>
      </c>
      <c r="H168" s="453">
        <f>D165</f>
        <v>88</v>
      </c>
      <c r="J168" s="23" t="e">
        <f>H168*J186/H186</f>
        <v>#DIV/0!</v>
      </c>
      <c r="L168" s="41">
        <f t="shared" si="27"/>
        <v>8</v>
      </c>
      <c r="M168" s="39">
        <f t="shared" si="23"/>
        <v>1</v>
      </c>
      <c r="N168" s="39" t="str">
        <f>F168</f>
        <v>Масло сливочное</v>
      </c>
    </row>
    <row r="169" spans="1:14" s="1" customFormat="1" ht="12.75" hidden="1" customHeight="1" x14ac:dyDescent="0.35">
      <c r="A169" s="50">
        <v>284</v>
      </c>
      <c r="B169" s="51">
        <v>11.07</v>
      </c>
      <c r="C169" s="51">
        <v>15.4</v>
      </c>
      <c r="D169" s="51">
        <v>2.04</v>
      </c>
      <c r="E169" s="50">
        <v>191</v>
      </c>
      <c r="F169" s="52" t="s">
        <v>349</v>
      </c>
      <c r="G169" s="49">
        <v>110</v>
      </c>
      <c r="H169" s="451"/>
      <c r="J169" s="23" t="e">
        <f>H169*J186/H186</f>
        <v>#DIV/0!</v>
      </c>
      <c r="L169" s="41">
        <f t="shared" si="27"/>
        <v>8</v>
      </c>
      <c r="M169" s="39">
        <f t="shared" si="23"/>
        <v>1</v>
      </c>
      <c r="N169" s="39" t="str">
        <f t="shared" ref="N169:N185" si="28">F169</f>
        <v>Омлет натуральный 110</v>
      </c>
    </row>
    <row r="170" spans="1:14" s="1" customFormat="1" ht="12.75" hidden="1" customHeight="1" x14ac:dyDescent="0.35">
      <c r="A170" s="50">
        <v>628</v>
      </c>
      <c r="B170" s="51">
        <v>0.1</v>
      </c>
      <c r="C170" s="51">
        <v>0.03</v>
      </c>
      <c r="D170" s="51">
        <v>15.28</v>
      </c>
      <c r="E170" s="50">
        <v>62</v>
      </c>
      <c r="F170" s="52" t="s">
        <v>241</v>
      </c>
      <c r="G170" s="53">
        <v>215</v>
      </c>
      <c r="H170" s="451"/>
      <c r="J170" s="23" t="e">
        <f>H170*J186/H186</f>
        <v>#DIV/0!</v>
      </c>
      <c r="L170" s="41">
        <f t="shared" si="27"/>
        <v>8</v>
      </c>
      <c r="M170" s="39">
        <f t="shared" si="23"/>
        <v>1</v>
      </c>
      <c r="N170" s="39" t="str">
        <f t="shared" si="28"/>
        <v>Чай с сахаром 200/15</v>
      </c>
    </row>
    <row r="171" spans="1:14" s="1" customFormat="1" ht="12.75" hidden="1" customHeight="1" x14ac:dyDescent="0.35">
      <c r="A171" s="54" t="s">
        <v>16</v>
      </c>
      <c r="B171" s="51">
        <v>3.95</v>
      </c>
      <c r="C171" s="51">
        <v>0.5</v>
      </c>
      <c r="D171" s="51">
        <v>24.15</v>
      </c>
      <c r="E171" s="50">
        <v>118</v>
      </c>
      <c r="F171" s="52" t="s">
        <v>348</v>
      </c>
      <c r="G171" s="49">
        <v>50</v>
      </c>
      <c r="H171" s="451"/>
      <c r="J171" s="23" t="e">
        <f>H171*J186/H186</f>
        <v>#DIV/0!</v>
      </c>
      <c r="L171" s="41">
        <f t="shared" si="27"/>
        <v>8</v>
      </c>
      <c r="M171" s="39">
        <f t="shared" si="23"/>
        <v>1</v>
      </c>
      <c r="N171" s="39" t="str">
        <f t="shared" si="28"/>
        <v>Батон витаминизированный 50</v>
      </c>
    </row>
    <row r="172" spans="1:14" s="1" customFormat="1" ht="12.75" hidden="1" customHeight="1" x14ac:dyDescent="0.35">
      <c r="A172" s="17"/>
      <c r="B172" s="18"/>
      <c r="C172" s="18"/>
      <c r="D172" s="19"/>
      <c r="E172" s="17"/>
      <c r="F172" s="20"/>
      <c r="G172" s="21"/>
      <c r="H172" s="451"/>
      <c r="J172" s="23" t="e">
        <f>H172*J186/H186</f>
        <v>#DIV/0!</v>
      </c>
      <c r="L172" s="41">
        <f t="shared" si="27"/>
        <v>8</v>
      </c>
      <c r="M172" s="39">
        <f t="shared" si="23"/>
        <v>1</v>
      </c>
      <c r="N172" s="39">
        <f t="shared" si="28"/>
        <v>0</v>
      </c>
    </row>
    <row r="173" spans="1:14" s="1" customFormat="1" ht="12.75" hidden="1" customHeight="1" x14ac:dyDescent="0.35">
      <c r="A173" s="17"/>
      <c r="B173" s="18"/>
      <c r="C173" s="18"/>
      <c r="D173" s="18"/>
      <c r="E173" s="17"/>
      <c r="F173" s="20"/>
      <c r="G173" s="21"/>
      <c r="H173" s="451"/>
      <c r="J173" s="23" t="e">
        <f>H173*J186/H186</f>
        <v>#DIV/0!</v>
      </c>
      <c r="L173" s="41">
        <f t="shared" si="27"/>
        <v>8</v>
      </c>
      <c r="M173" s="39">
        <f t="shared" si="23"/>
        <v>1</v>
      </c>
      <c r="N173" s="39">
        <f t="shared" si="28"/>
        <v>0</v>
      </c>
    </row>
    <row r="174" spans="1:14" s="1" customFormat="1" ht="12.75" hidden="1" customHeight="1" x14ac:dyDescent="0.35">
      <c r="A174" s="17"/>
      <c r="B174" s="18"/>
      <c r="C174" s="18"/>
      <c r="D174" s="18"/>
      <c r="E174" s="17"/>
      <c r="F174" s="20"/>
      <c r="G174" s="24"/>
      <c r="H174" s="451"/>
      <c r="J174" s="23" t="e">
        <f>H174*J186/H186</f>
        <v>#DIV/0!</v>
      </c>
      <c r="L174" s="41">
        <f t="shared" si="27"/>
        <v>8</v>
      </c>
      <c r="M174" s="39">
        <f t="shared" si="23"/>
        <v>1</v>
      </c>
      <c r="N174" s="39">
        <f t="shared" si="28"/>
        <v>0</v>
      </c>
    </row>
    <row r="175" spans="1:14" s="1" customFormat="1" ht="12.75" hidden="1" customHeight="1" x14ac:dyDescent="0.35">
      <c r="A175" s="19"/>
      <c r="B175" s="18"/>
      <c r="C175" s="18"/>
      <c r="D175" s="18"/>
      <c r="E175" s="17"/>
      <c r="F175" s="20"/>
      <c r="G175" s="21"/>
      <c r="H175" s="451"/>
      <c r="J175" s="23" t="e">
        <f>H175*J186/H186</f>
        <v>#DIV/0!</v>
      </c>
      <c r="L175" s="41">
        <f t="shared" si="27"/>
        <v>8</v>
      </c>
      <c r="M175" s="39">
        <f t="shared" si="23"/>
        <v>1</v>
      </c>
      <c r="N175" s="39">
        <f t="shared" si="28"/>
        <v>0</v>
      </c>
    </row>
    <row r="176" spans="1:14" s="1" customFormat="1" ht="12.75" hidden="1" customHeight="1" x14ac:dyDescent="0.35">
      <c r="A176" s="19"/>
      <c r="B176" s="25"/>
      <c r="C176" s="25"/>
      <c r="D176" s="25"/>
      <c r="E176" s="26"/>
      <c r="F176" s="27"/>
      <c r="G176" s="27"/>
      <c r="H176" s="451"/>
      <c r="J176" s="23" t="e">
        <f>H176*J186/H186</f>
        <v>#DIV/0!</v>
      </c>
      <c r="L176" s="41">
        <f t="shared" si="27"/>
        <v>8</v>
      </c>
      <c r="M176" s="39">
        <f t="shared" si="23"/>
        <v>1</v>
      </c>
      <c r="N176" s="39">
        <f t="shared" si="28"/>
        <v>0</v>
      </c>
    </row>
    <row r="177" spans="1:14" s="1" customFormat="1" ht="12.75" hidden="1" customHeight="1" x14ac:dyDescent="0.35">
      <c r="A177" s="17"/>
      <c r="B177" s="18"/>
      <c r="C177" s="18"/>
      <c r="D177" s="18"/>
      <c r="E177" s="17"/>
      <c r="F177" s="20"/>
      <c r="G177" s="21"/>
      <c r="H177" s="451"/>
      <c r="J177" s="23" t="e">
        <f>H177*J186/H186</f>
        <v>#DIV/0!</v>
      </c>
      <c r="L177" s="41">
        <f t="shared" si="27"/>
        <v>8</v>
      </c>
      <c r="M177" s="39">
        <f t="shared" si="23"/>
        <v>1</v>
      </c>
      <c r="N177" s="39">
        <f t="shared" si="28"/>
        <v>0</v>
      </c>
    </row>
    <row r="178" spans="1:14" s="1" customFormat="1" ht="12.75" hidden="1" customHeight="1" x14ac:dyDescent="0.35">
      <c r="A178" s="17"/>
      <c r="B178" s="18"/>
      <c r="C178" s="18"/>
      <c r="D178" s="18"/>
      <c r="E178" s="17"/>
      <c r="F178" s="20"/>
      <c r="G178" s="24"/>
      <c r="H178" s="451"/>
      <c r="J178" s="23" t="e">
        <f>H178*J186/H186</f>
        <v>#DIV/0!</v>
      </c>
      <c r="L178" s="41">
        <f t="shared" si="27"/>
        <v>8</v>
      </c>
      <c r="M178" s="39">
        <f t="shared" si="23"/>
        <v>1</v>
      </c>
      <c r="N178" s="39">
        <f t="shared" si="28"/>
        <v>0</v>
      </c>
    </row>
    <row r="179" spans="1:14" s="1" customFormat="1" ht="12.75" hidden="1" customHeight="1" x14ac:dyDescent="0.35">
      <c r="A179" s="17"/>
      <c r="B179" s="18"/>
      <c r="C179" s="18"/>
      <c r="D179" s="18"/>
      <c r="E179" s="17"/>
      <c r="F179" s="20"/>
      <c r="G179" s="24"/>
      <c r="H179" s="451"/>
      <c r="J179" s="23" t="e">
        <f>H179*J186/H186</f>
        <v>#DIV/0!</v>
      </c>
      <c r="L179" s="41">
        <f t="shared" si="27"/>
        <v>8</v>
      </c>
      <c r="M179" s="39">
        <f t="shared" si="23"/>
        <v>1</v>
      </c>
      <c r="N179" s="39">
        <f t="shared" si="28"/>
        <v>0</v>
      </c>
    </row>
    <row r="180" spans="1:14" s="1" customFormat="1" ht="12.75" hidden="1" customHeight="1" x14ac:dyDescent="0.35">
      <c r="A180" s="19"/>
      <c r="B180" s="18"/>
      <c r="C180" s="18"/>
      <c r="D180" s="18"/>
      <c r="E180" s="17"/>
      <c r="F180" s="20"/>
      <c r="G180" s="21"/>
      <c r="H180" s="451"/>
      <c r="J180" s="23" t="e">
        <f>H180*J186/H186</f>
        <v>#DIV/0!</v>
      </c>
      <c r="L180" s="41">
        <f t="shared" si="27"/>
        <v>8</v>
      </c>
      <c r="M180" s="39">
        <f t="shared" si="23"/>
        <v>1</v>
      </c>
      <c r="N180" s="39">
        <f t="shared" si="28"/>
        <v>0</v>
      </c>
    </row>
    <row r="181" spans="1:14" s="1" customFormat="1" ht="12.75" hidden="1" customHeight="1" x14ac:dyDescent="0.25">
      <c r="A181" s="17"/>
      <c r="B181" s="18"/>
      <c r="C181" s="18"/>
      <c r="D181" s="18"/>
      <c r="E181" s="17"/>
      <c r="F181" s="28"/>
      <c r="G181" s="21"/>
      <c r="H181" s="451"/>
      <c r="J181" s="23" t="e">
        <f>H181*J186/H186</f>
        <v>#DIV/0!</v>
      </c>
      <c r="L181" s="41">
        <f t="shared" si="27"/>
        <v>8</v>
      </c>
      <c r="M181" s="39">
        <f t="shared" si="23"/>
        <v>1</v>
      </c>
      <c r="N181" s="39">
        <f t="shared" si="28"/>
        <v>0</v>
      </c>
    </row>
    <row r="182" spans="1:14" s="1" customFormat="1" ht="12.75" hidden="1" customHeight="1" x14ac:dyDescent="0.35">
      <c r="A182" s="19"/>
      <c r="B182" s="18"/>
      <c r="C182" s="18"/>
      <c r="D182" s="18"/>
      <c r="E182" s="17"/>
      <c r="F182" s="20"/>
      <c r="G182" s="21"/>
      <c r="H182" s="451"/>
      <c r="J182" s="23" t="e">
        <f>H182*J186/H186</f>
        <v>#DIV/0!</v>
      </c>
      <c r="L182" s="41">
        <f t="shared" si="27"/>
        <v>8</v>
      </c>
      <c r="M182" s="39">
        <f t="shared" si="23"/>
        <v>1</v>
      </c>
      <c r="N182" s="39">
        <f t="shared" si="28"/>
        <v>0</v>
      </c>
    </row>
    <row r="183" spans="1:14" s="1" customFormat="1" ht="12.75" hidden="1" customHeight="1" x14ac:dyDescent="0.25">
      <c r="A183" s="17"/>
      <c r="B183" s="18"/>
      <c r="C183" s="18"/>
      <c r="D183" s="18"/>
      <c r="E183" s="17"/>
      <c r="F183" s="28"/>
      <c r="G183" s="21"/>
      <c r="H183" s="451"/>
      <c r="J183" s="23" t="e">
        <f>H183*J186/H186</f>
        <v>#DIV/0!</v>
      </c>
      <c r="L183" s="41">
        <f t="shared" si="27"/>
        <v>8</v>
      </c>
      <c r="M183" s="39">
        <f t="shared" si="23"/>
        <v>1</v>
      </c>
      <c r="N183" s="39">
        <f t="shared" si="28"/>
        <v>0</v>
      </c>
    </row>
    <row r="184" spans="1:14" s="1" customFormat="1" ht="12.75" hidden="1" customHeight="1" x14ac:dyDescent="0.35">
      <c r="A184" s="19"/>
      <c r="B184" s="18"/>
      <c r="C184" s="18"/>
      <c r="D184" s="18"/>
      <c r="E184" s="17"/>
      <c r="F184" s="20"/>
      <c r="G184" s="21"/>
      <c r="H184" s="451"/>
      <c r="J184" s="23" t="e">
        <f>H184*J186/H186</f>
        <v>#DIV/0!</v>
      </c>
      <c r="L184" s="41">
        <f t="shared" si="27"/>
        <v>8</v>
      </c>
      <c r="M184" s="39">
        <f t="shared" si="23"/>
        <v>1</v>
      </c>
      <c r="N184" s="39">
        <f t="shared" si="28"/>
        <v>0</v>
      </c>
    </row>
    <row r="185" spans="1:14" s="1" customFormat="1" ht="12.75" hidden="1" customHeight="1" x14ac:dyDescent="0.35">
      <c r="A185" s="19"/>
      <c r="B185" s="18"/>
      <c r="C185" s="18"/>
      <c r="D185" s="18"/>
      <c r="E185" s="17"/>
      <c r="F185" s="20"/>
      <c r="G185" s="21"/>
      <c r="H185" s="451"/>
      <c r="J185" s="23" t="e">
        <f>H185*J186/H186</f>
        <v>#DIV/0!</v>
      </c>
      <c r="L185" s="41">
        <f t="shared" si="27"/>
        <v>8</v>
      </c>
      <c r="M185" s="39">
        <f t="shared" si="23"/>
        <v>1</v>
      </c>
      <c r="N185" s="39">
        <f t="shared" si="28"/>
        <v>0</v>
      </c>
    </row>
    <row r="186" spans="1:14" s="1" customFormat="1" ht="12.75" hidden="1" customHeight="1" x14ac:dyDescent="0.35">
      <c r="A186" s="19"/>
      <c r="B186" s="25">
        <f>SUBTOTAL(9,B168:B185)</f>
        <v>0</v>
      </c>
      <c r="C186" s="25">
        <f t="shared" ref="C186:E186" si="29">SUBTOTAL(9,C168:C185)</f>
        <v>0</v>
      </c>
      <c r="D186" s="25">
        <f t="shared" si="29"/>
        <v>0</v>
      </c>
      <c r="E186" s="26">
        <f t="shared" si="29"/>
        <v>0</v>
      </c>
      <c r="F186" s="29" t="s">
        <v>18</v>
      </c>
      <c r="G186" s="27"/>
      <c r="H186" s="454"/>
      <c r="J186" s="32">
        <f>D165</f>
        <v>88</v>
      </c>
      <c r="L186" s="41">
        <f t="shared" si="27"/>
        <v>8</v>
      </c>
      <c r="M186" s="39">
        <f t="shared" si="23"/>
        <v>1</v>
      </c>
      <c r="N186" s="39">
        <v>1</v>
      </c>
    </row>
    <row r="187" spans="1:14" s="1" customFormat="1" ht="12.75" hidden="1" customHeight="1" x14ac:dyDescent="0.35">
      <c r="A187" s="33"/>
      <c r="B187" s="34"/>
      <c r="C187" s="34"/>
      <c r="D187" s="34"/>
      <c r="E187" s="35"/>
      <c r="F187" s="36"/>
      <c r="G187" s="37"/>
      <c r="H187" s="38"/>
      <c r="J187" s="38"/>
      <c r="L187" s="41">
        <f t="shared" si="27"/>
        <v>8</v>
      </c>
      <c r="M187" s="39">
        <f t="shared" si="23"/>
        <v>1</v>
      </c>
      <c r="N187" s="39">
        <v>1</v>
      </c>
    </row>
    <row r="188" spans="1:14" ht="21" x14ac:dyDescent="0.35">
      <c r="A188" s="275"/>
      <c r="B188" s="275"/>
      <c r="C188" s="275"/>
      <c r="D188" s="443">
        <f>х!H$11</f>
        <v>132</v>
      </c>
      <c r="E188" s="444"/>
      <c r="F188" s="445" t="str">
        <f>х!I$11</f>
        <v>Абонемент платного питания №3 (Обед 5-11)</v>
      </c>
      <c r="G188" s="446"/>
      <c r="H188" s="446"/>
      <c r="I188" s="270"/>
      <c r="J188" s="13"/>
      <c r="K188" s="13"/>
      <c r="L188" s="289">
        <f>L165+1</f>
        <v>9</v>
      </c>
      <c r="M188" s="287">
        <f t="shared" si="23"/>
        <v>1</v>
      </c>
      <c r="N188" s="287">
        <v>1</v>
      </c>
    </row>
    <row r="189" spans="1:14" ht="12.75" customHeight="1" x14ac:dyDescent="0.35">
      <c r="A189" s="437" t="s">
        <v>3</v>
      </c>
      <c r="B189" s="438" t="s">
        <v>4</v>
      </c>
      <c r="C189" s="438"/>
      <c r="D189" s="438"/>
      <c r="E189" s="439" t="s">
        <v>5</v>
      </c>
      <c r="F189" s="440" t="s">
        <v>6</v>
      </c>
      <c r="G189" s="441" t="s">
        <v>7</v>
      </c>
      <c r="H189" s="442" t="s">
        <v>8</v>
      </c>
      <c r="L189" s="290">
        <f>L188</f>
        <v>9</v>
      </c>
      <c r="M189" s="287">
        <f t="shared" si="23"/>
        <v>1</v>
      </c>
      <c r="N189" s="287">
        <v>1</v>
      </c>
    </row>
    <row r="190" spans="1:14" ht="12.75" customHeight="1" x14ac:dyDescent="0.35">
      <c r="A190" s="437"/>
      <c r="B190" s="277" t="s">
        <v>9</v>
      </c>
      <c r="C190" s="278" t="s">
        <v>10</v>
      </c>
      <c r="D190" s="278" t="s">
        <v>11</v>
      </c>
      <c r="E190" s="439"/>
      <c r="F190" s="440"/>
      <c r="G190" s="441"/>
      <c r="H190" s="442"/>
      <c r="L190" s="290">
        <f t="shared" ref="L190:M210" si="30">L189</f>
        <v>9</v>
      </c>
      <c r="M190" s="287">
        <f t="shared" si="23"/>
        <v>1</v>
      </c>
      <c r="N190" s="287">
        <v>1</v>
      </c>
    </row>
    <row r="191" spans="1:14" ht="12.75" customHeight="1" x14ac:dyDescent="0.35">
      <c r="A191" s="185" t="s">
        <v>230</v>
      </c>
      <c r="B191" s="285">
        <v>7.73</v>
      </c>
      <c r="C191" s="285">
        <v>5.67</v>
      </c>
      <c r="D191" s="285">
        <v>36.9</v>
      </c>
      <c r="E191" s="191">
        <v>232</v>
      </c>
      <c r="F191" s="173" t="s">
        <v>169</v>
      </c>
      <c r="G191" s="362">
        <v>220</v>
      </c>
      <c r="H191" s="449">
        <f>D188</f>
        <v>132</v>
      </c>
      <c r="J191" s="23" t="e">
        <f>H191*J209/H209</f>
        <v>#DIV/0!</v>
      </c>
      <c r="L191" s="290">
        <f t="shared" si="30"/>
        <v>9</v>
      </c>
      <c r="M191" s="287">
        <f t="shared" si="23"/>
        <v>1</v>
      </c>
      <c r="N191" s="287" t="str">
        <f>F191</f>
        <v>Суп картофельный с бобовыми с гренками 200/20</v>
      </c>
    </row>
    <row r="192" spans="1:14" ht="12.75" customHeight="1" x14ac:dyDescent="0.35">
      <c r="A192" s="185" t="s">
        <v>306</v>
      </c>
      <c r="B192" s="285">
        <v>8.84</v>
      </c>
      <c r="C192" s="285">
        <v>11</v>
      </c>
      <c r="D192" s="349">
        <v>9.85</v>
      </c>
      <c r="E192" s="191">
        <v>177</v>
      </c>
      <c r="F192" s="173" t="s">
        <v>101</v>
      </c>
      <c r="G192" s="362">
        <v>90</v>
      </c>
      <c r="H192" s="450"/>
      <c r="J192" s="23" t="e">
        <f>H192*J209/H209</f>
        <v>#DIV/0!</v>
      </c>
      <c r="L192" s="290">
        <f t="shared" si="30"/>
        <v>9</v>
      </c>
      <c r="M192" s="287">
        <f t="shared" si="23"/>
        <v>1</v>
      </c>
      <c r="N192" s="287" t="str">
        <f t="shared" ref="N192:N208" si="31">F192</f>
        <v>Фрикадельки мясные в сметанно-томатном соусе 60/30 (СОШ_2018)</v>
      </c>
    </row>
    <row r="193" spans="1:14" ht="12.75" customHeight="1" x14ac:dyDescent="0.35">
      <c r="A193" s="185" t="s">
        <v>232</v>
      </c>
      <c r="B193" s="330">
        <v>5.33</v>
      </c>
      <c r="C193" s="330">
        <v>4.8899999999999997</v>
      </c>
      <c r="D193" s="330">
        <v>35.590000000000003</v>
      </c>
      <c r="E193" s="198">
        <v>212</v>
      </c>
      <c r="F193" s="175" t="s">
        <v>308</v>
      </c>
      <c r="G193" s="383">
        <v>150</v>
      </c>
      <c r="H193" s="450"/>
      <c r="J193" s="23" t="e">
        <f>H193*J209/H209</f>
        <v>#DIV/0!</v>
      </c>
      <c r="L193" s="290">
        <f t="shared" si="30"/>
        <v>9</v>
      </c>
      <c r="M193" s="287">
        <f t="shared" si="23"/>
        <v>1</v>
      </c>
      <c r="N193" s="287" t="str">
        <f t="shared" si="31"/>
        <v>Макароны отварные</v>
      </c>
    </row>
    <row r="194" spans="1:14" ht="12.75" customHeight="1" x14ac:dyDescent="0.35">
      <c r="A194" s="50">
        <v>376</v>
      </c>
      <c r="B194" s="51">
        <v>7.0000000000000007E-2</v>
      </c>
      <c r="C194" s="51">
        <v>0.02</v>
      </c>
      <c r="D194" s="51">
        <v>15</v>
      </c>
      <c r="E194" s="50">
        <v>60</v>
      </c>
      <c r="F194" s="52" t="s">
        <v>115</v>
      </c>
      <c r="G194" s="148">
        <v>215</v>
      </c>
      <c r="H194" s="450"/>
      <c r="J194" s="23" t="e">
        <f>H194*J209/H209</f>
        <v>#DIV/0!</v>
      </c>
      <c r="L194" s="290">
        <f t="shared" si="30"/>
        <v>9</v>
      </c>
      <c r="M194" s="287">
        <f t="shared" si="23"/>
        <v>1</v>
      </c>
      <c r="N194" s="287" t="str">
        <f t="shared" si="31"/>
        <v>Чай с сахаром 200/15 (СОШ_2018)</v>
      </c>
    </row>
    <row r="195" spans="1:14" ht="12.75" customHeight="1" x14ac:dyDescent="0.35">
      <c r="A195" s="185" t="s">
        <v>235</v>
      </c>
      <c r="B195" s="285">
        <v>3.95</v>
      </c>
      <c r="C195" s="285">
        <v>0.5</v>
      </c>
      <c r="D195" s="285">
        <v>24.15</v>
      </c>
      <c r="E195" s="191">
        <v>118</v>
      </c>
      <c r="F195" s="173" t="s">
        <v>148</v>
      </c>
      <c r="G195" s="337">
        <v>50</v>
      </c>
      <c r="H195" s="450"/>
      <c r="J195" s="23" t="e">
        <f>H195*J209/H209</f>
        <v>#DIV/0!</v>
      </c>
      <c r="L195" s="290">
        <f t="shared" si="30"/>
        <v>9</v>
      </c>
      <c r="M195" s="287">
        <f t="shared" si="23"/>
        <v>1</v>
      </c>
      <c r="N195" s="287" t="str">
        <f t="shared" si="31"/>
        <v>Батон витаминизированный</v>
      </c>
    </row>
    <row r="196" spans="1:14" ht="12.75" customHeight="1" x14ac:dyDescent="0.35">
      <c r="A196" s="185" t="s">
        <v>235</v>
      </c>
      <c r="B196" s="285">
        <v>1.65</v>
      </c>
      <c r="C196" s="285">
        <v>0.3</v>
      </c>
      <c r="D196" s="285">
        <v>8.35</v>
      </c>
      <c r="E196" s="191">
        <v>44</v>
      </c>
      <c r="F196" s="173" t="s">
        <v>309</v>
      </c>
      <c r="G196" s="337">
        <v>25</v>
      </c>
      <c r="H196" s="450"/>
      <c r="J196" s="23" t="e">
        <f>H196*J209/H209</f>
        <v>#DIV/0!</v>
      </c>
      <c r="L196" s="290">
        <f t="shared" si="30"/>
        <v>9</v>
      </c>
      <c r="M196" s="287">
        <f t="shared" si="23"/>
        <v>1</v>
      </c>
      <c r="N196" s="287" t="str">
        <f t="shared" si="31"/>
        <v>Хлеб ржаной</v>
      </c>
    </row>
    <row r="197" spans="1:14" ht="12.75" customHeight="1" x14ac:dyDescent="0.35">
      <c r="A197" s="50">
        <v>424</v>
      </c>
      <c r="B197" s="51">
        <v>4.53</v>
      </c>
      <c r="C197" s="51">
        <v>6.7</v>
      </c>
      <c r="D197" s="51">
        <v>30.44</v>
      </c>
      <c r="E197" s="50">
        <v>198</v>
      </c>
      <c r="F197" s="52" t="s">
        <v>119</v>
      </c>
      <c r="G197" s="147">
        <v>50</v>
      </c>
      <c r="H197" s="450"/>
      <c r="J197" s="23" t="e">
        <f>H197*J209/H209</f>
        <v>#DIV/0!</v>
      </c>
      <c r="L197" s="290">
        <f t="shared" si="30"/>
        <v>9</v>
      </c>
      <c r="M197" s="287">
        <f t="shared" si="23"/>
        <v>1</v>
      </c>
      <c r="N197" s="287" t="str">
        <f t="shared" si="31"/>
        <v>Булочка Домашняя 50</v>
      </c>
    </row>
    <row r="198" spans="1:14" s="1" customFormat="1" ht="12.75" hidden="1" customHeight="1" x14ac:dyDescent="0.35">
      <c r="A198" s="19"/>
      <c r="B198" s="18"/>
      <c r="C198" s="18"/>
      <c r="D198" s="18"/>
      <c r="E198" s="17"/>
      <c r="F198" s="20"/>
      <c r="G198" s="21"/>
      <c r="H198" s="451"/>
      <c r="J198" s="23" t="e">
        <f>H198*J209/H209</f>
        <v>#DIV/0!</v>
      </c>
      <c r="L198" s="41">
        <f t="shared" si="30"/>
        <v>9</v>
      </c>
      <c r="M198" s="39">
        <f t="shared" si="23"/>
        <v>1</v>
      </c>
      <c r="N198" s="39">
        <f t="shared" si="31"/>
        <v>0</v>
      </c>
    </row>
    <row r="199" spans="1:14" s="1" customFormat="1" ht="12.75" hidden="1" customHeight="1" x14ac:dyDescent="0.35">
      <c r="A199" s="19"/>
      <c r="B199" s="25"/>
      <c r="C199" s="25"/>
      <c r="D199" s="25"/>
      <c r="E199" s="26"/>
      <c r="F199" s="42"/>
      <c r="G199" s="42"/>
      <c r="H199" s="451"/>
      <c r="J199" s="23" t="e">
        <f>H199*J209/H209</f>
        <v>#DIV/0!</v>
      </c>
      <c r="L199" s="41">
        <f t="shared" si="30"/>
        <v>9</v>
      </c>
      <c r="M199" s="39">
        <f t="shared" si="23"/>
        <v>1</v>
      </c>
      <c r="N199" s="39">
        <f t="shared" si="31"/>
        <v>0</v>
      </c>
    </row>
    <row r="200" spans="1:14" s="1" customFormat="1" ht="12.75" hidden="1" customHeight="1" x14ac:dyDescent="0.35">
      <c r="A200" s="17"/>
      <c r="B200" s="18"/>
      <c r="C200" s="18"/>
      <c r="D200" s="18"/>
      <c r="E200" s="17"/>
      <c r="F200" s="20"/>
      <c r="G200" s="21"/>
      <c r="H200" s="451"/>
      <c r="J200" s="23" t="e">
        <f>H200*J209/H209</f>
        <v>#DIV/0!</v>
      </c>
      <c r="L200" s="41">
        <f t="shared" si="30"/>
        <v>9</v>
      </c>
      <c r="M200" s="39">
        <f t="shared" si="23"/>
        <v>1</v>
      </c>
      <c r="N200" s="39">
        <f t="shared" si="31"/>
        <v>0</v>
      </c>
    </row>
    <row r="201" spans="1:14" s="1" customFormat="1" ht="12.75" hidden="1" customHeight="1" x14ac:dyDescent="0.35">
      <c r="A201" s="17"/>
      <c r="B201" s="18"/>
      <c r="C201" s="18"/>
      <c r="D201" s="18"/>
      <c r="E201" s="17"/>
      <c r="F201" s="20"/>
      <c r="G201" s="24"/>
      <c r="H201" s="451"/>
      <c r="J201" s="23" t="e">
        <f>H201*J209/H209</f>
        <v>#DIV/0!</v>
      </c>
      <c r="L201" s="41">
        <f t="shared" si="30"/>
        <v>9</v>
      </c>
      <c r="M201" s="39">
        <f t="shared" si="23"/>
        <v>1</v>
      </c>
      <c r="N201" s="39">
        <f t="shared" si="31"/>
        <v>0</v>
      </c>
    </row>
    <row r="202" spans="1:14" s="1" customFormat="1" ht="12.75" hidden="1" customHeight="1" x14ac:dyDescent="0.35">
      <c r="A202" s="17"/>
      <c r="B202" s="18"/>
      <c r="C202" s="18"/>
      <c r="D202" s="18"/>
      <c r="E202" s="17"/>
      <c r="F202" s="20"/>
      <c r="G202" s="24"/>
      <c r="H202" s="451"/>
      <c r="J202" s="23" t="e">
        <f>H202*J209/H209</f>
        <v>#DIV/0!</v>
      </c>
      <c r="L202" s="41">
        <f t="shared" si="30"/>
        <v>9</v>
      </c>
      <c r="M202" s="39">
        <f t="shared" si="23"/>
        <v>1</v>
      </c>
      <c r="N202" s="39">
        <f t="shared" si="31"/>
        <v>0</v>
      </c>
    </row>
    <row r="203" spans="1:14" s="1" customFormat="1" ht="12.75" hidden="1" customHeight="1" x14ac:dyDescent="0.35">
      <c r="A203" s="19"/>
      <c r="B203" s="18"/>
      <c r="C203" s="18"/>
      <c r="D203" s="18"/>
      <c r="E203" s="17"/>
      <c r="F203" s="20"/>
      <c r="G203" s="21"/>
      <c r="H203" s="451"/>
      <c r="J203" s="23" t="e">
        <f>H203*J209/H209</f>
        <v>#DIV/0!</v>
      </c>
      <c r="L203" s="41">
        <f t="shared" si="30"/>
        <v>9</v>
      </c>
      <c r="M203" s="39">
        <f t="shared" si="23"/>
        <v>1</v>
      </c>
      <c r="N203" s="39">
        <f t="shared" si="31"/>
        <v>0</v>
      </c>
    </row>
    <row r="204" spans="1:14" s="1" customFormat="1" ht="12.75" hidden="1" customHeight="1" x14ac:dyDescent="0.25">
      <c r="A204" s="17"/>
      <c r="B204" s="18"/>
      <c r="C204" s="18"/>
      <c r="D204" s="18"/>
      <c r="E204" s="17"/>
      <c r="F204" s="28"/>
      <c r="G204" s="21"/>
      <c r="H204" s="451"/>
      <c r="J204" s="23" t="e">
        <f>H204*J209/H209</f>
        <v>#DIV/0!</v>
      </c>
      <c r="L204" s="41">
        <f t="shared" si="30"/>
        <v>9</v>
      </c>
      <c r="M204" s="39">
        <f t="shared" si="23"/>
        <v>1</v>
      </c>
      <c r="N204" s="39">
        <f t="shared" si="31"/>
        <v>0</v>
      </c>
    </row>
    <row r="205" spans="1:14" s="1" customFormat="1" ht="12.75" hidden="1" customHeight="1" x14ac:dyDescent="0.35">
      <c r="A205" s="19"/>
      <c r="B205" s="18"/>
      <c r="C205" s="18"/>
      <c r="D205" s="18"/>
      <c r="E205" s="17"/>
      <c r="F205" s="20"/>
      <c r="G205" s="21"/>
      <c r="H205" s="451"/>
      <c r="J205" s="23" t="e">
        <f>H205*J209/H209</f>
        <v>#DIV/0!</v>
      </c>
      <c r="L205" s="41">
        <f t="shared" si="30"/>
        <v>9</v>
      </c>
      <c r="M205" s="39">
        <f t="shared" si="23"/>
        <v>1</v>
      </c>
      <c r="N205" s="39">
        <f t="shared" si="31"/>
        <v>0</v>
      </c>
    </row>
    <row r="206" spans="1:14" s="1" customFormat="1" ht="12.75" hidden="1" customHeight="1" x14ac:dyDescent="0.25">
      <c r="A206" s="17"/>
      <c r="B206" s="18"/>
      <c r="C206" s="18"/>
      <c r="D206" s="18"/>
      <c r="E206" s="17"/>
      <c r="F206" s="28"/>
      <c r="G206" s="21"/>
      <c r="H206" s="451"/>
      <c r="J206" s="23" t="e">
        <f>H206*J209/H209</f>
        <v>#DIV/0!</v>
      </c>
      <c r="L206" s="41">
        <f t="shared" si="30"/>
        <v>9</v>
      </c>
      <c r="M206" s="39">
        <f t="shared" si="30"/>
        <v>1</v>
      </c>
      <c r="N206" s="39">
        <f t="shared" si="31"/>
        <v>0</v>
      </c>
    </row>
    <row r="207" spans="1:14" s="1" customFormat="1" ht="12.75" hidden="1" customHeight="1" x14ac:dyDescent="0.35">
      <c r="A207" s="19"/>
      <c r="B207" s="18"/>
      <c r="C207" s="18"/>
      <c r="D207" s="18"/>
      <c r="E207" s="17"/>
      <c r="F207" s="20"/>
      <c r="G207" s="21"/>
      <c r="H207" s="451"/>
      <c r="J207" s="23" t="e">
        <f>H207*J209/H209</f>
        <v>#DIV/0!</v>
      </c>
      <c r="L207" s="41">
        <f t="shared" si="30"/>
        <v>9</v>
      </c>
      <c r="M207" s="39">
        <f t="shared" si="30"/>
        <v>1</v>
      </c>
      <c r="N207" s="39">
        <f t="shared" si="31"/>
        <v>0</v>
      </c>
    </row>
    <row r="208" spans="1:14" s="1" customFormat="1" ht="12.75" hidden="1" customHeight="1" x14ac:dyDescent="0.35">
      <c r="A208" s="19"/>
      <c r="B208" s="18"/>
      <c r="C208" s="18"/>
      <c r="D208" s="18"/>
      <c r="E208" s="17"/>
      <c r="F208" s="20"/>
      <c r="G208" s="21"/>
      <c r="H208" s="451"/>
      <c r="J208" s="23" t="e">
        <f>H208*J209/H209</f>
        <v>#DIV/0!</v>
      </c>
      <c r="L208" s="41">
        <f t="shared" si="30"/>
        <v>9</v>
      </c>
      <c r="M208" s="39">
        <f t="shared" si="30"/>
        <v>1</v>
      </c>
      <c r="N208" s="39">
        <f t="shared" si="31"/>
        <v>0</v>
      </c>
    </row>
    <row r="209" spans="1:14" ht="12.75" customHeight="1" x14ac:dyDescent="0.35">
      <c r="A209" s="291"/>
      <c r="B209" s="292">
        <f>SUBTOTAL(9,B191:B208)</f>
        <v>32.099999999999994</v>
      </c>
      <c r="C209" s="292">
        <f t="shared" ref="C209:E209" si="32">SUBTOTAL(9,C191:C208)</f>
        <v>29.080000000000002</v>
      </c>
      <c r="D209" s="292">
        <f t="shared" si="32"/>
        <v>160.28</v>
      </c>
      <c r="E209" s="293">
        <f t="shared" si="32"/>
        <v>1041</v>
      </c>
      <c r="F209" s="294" t="s">
        <v>18</v>
      </c>
      <c r="G209" s="295"/>
      <c r="H209" s="452"/>
      <c r="J209" s="32">
        <f>D188</f>
        <v>132</v>
      </c>
      <c r="L209" s="290">
        <f t="shared" si="30"/>
        <v>9</v>
      </c>
      <c r="M209" s="287">
        <f t="shared" si="30"/>
        <v>1</v>
      </c>
      <c r="N209" s="287">
        <v>1</v>
      </c>
    </row>
    <row r="210" spans="1:14" ht="3.75" customHeight="1" x14ac:dyDescent="0.35">
      <c r="A210" s="297"/>
      <c r="B210" s="298"/>
      <c r="C210" s="298"/>
      <c r="D210" s="298"/>
      <c r="E210" s="299"/>
      <c r="F210" s="300"/>
      <c r="G210" s="301"/>
      <c r="H210" s="302"/>
      <c r="J210" s="38"/>
      <c r="L210" s="290">
        <f t="shared" si="30"/>
        <v>9</v>
      </c>
      <c r="M210" s="287">
        <f t="shared" si="30"/>
        <v>1</v>
      </c>
      <c r="N210" s="287">
        <v>1</v>
      </c>
    </row>
    <row r="211" spans="1:14" s="1" customFormat="1" ht="21" hidden="1" x14ac:dyDescent="0.35">
      <c r="A211" s="14"/>
      <c r="B211" s="14"/>
      <c r="C211" s="14"/>
      <c r="D211" s="427">
        <f>х!H$12</f>
        <v>125</v>
      </c>
      <c r="E211" s="428"/>
      <c r="F211" s="429" t="str">
        <f>х!I$12</f>
        <v>Абонемент платного питания №4 (СОШ № 9 (5-11))</v>
      </c>
      <c r="G211" s="430"/>
      <c r="H211" s="430"/>
      <c r="I211" s="13"/>
      <c r="J211" s="13"/>
      <c r="K211" s="13"/>
      <c r="L211" s="40">
        <f>L188+1</f>
        <v>10</v>
      </c>
      <c r="M211" s="39">
        <f t="shared" ref="M211:M274" si="33">M210</f>
        <v>1</v>
      </c>
      <c r="N211" s="39">
        <v>1</v>
      </c>
    </row>
    <row r="212" spans="1:14" s="1" customFormat="1" ht="12.75" hidden="1" customHeight="1" x14ac:dyDescent="0.35">
      <c r="A212" s="431" t="s">
        <v>3</v>
      </c>
      <c r="B212" s="432" t="s">
        <v>4</v>
      </c>
      <c r="C212" s="432"/>
      <c r="D212" s="432"/>
      <c r="E212" s="433" t="s">
        <v>5</v>
      </c>
      <c r="F212" s="434" t="s">
        <v>6</v>
      </c>
      <c r="G212" s="435" t="s">
        <v>7</v>
      </c>
      <c r="H212" s="436" t="s">
        <v>8</v>
      </c>
      <c r="L212" s="41">
        <f>L211</f>
        <v>10</v>
      </c>
      <c r="M212" s="39">
        <f t="shared" si="33"/>
        <v>1</v>
      </c>
      <c r="N212" s="39">
        <v>1</v>
      </c>
    </row>
    <row r="213" spans="1:14" s="1" customFormat="1" ht="12.75" hidden="1" customHeight="1" x14ac:dyDescent="0.35">
      <c r="A213" s="431"/>
      <c r="B213" s="15" t="s">
        <v>9</v>
      </c>
      <c r="C213" s="16" t="s">
        <v>10</v>
      </c>
      <c r="D213" s="16" t="s">
        <v>11</v>
      </c>
      <c r="E213" s="433"/>
      <c r="F213" s="434"/>
      <c r="G213" s="435"/>
      <c r="H213" s="436"/>
      <c r="L213" s="41">
        <f t="shared" ref="L213:L233" si="34">L212</f>
        <v>10</v>
      </c>
      <c r="M213" s="39">
        <f t="shared" si="33"/>
        <v>1</v>
      </c>
      <c r="N213" s="39">
        <v>1</v>
      </c>
    </row>
    <row r="214" spans="1:14" s="1" customFormat="1" ht="12.75" hidden="1" customHeight="1" x14ac:dyDescent="0.35">
      <c r="A214" s="50">
        <v>280</v>
      </c>
      <c r="B214" s="51">
        <v>8.84</v>
      </c>
      <c r="C214" s="51">
        <v>11</v>
      </c>
      <c r="D214" s="51">
        <v>9.85</v>
      </c>
      <c r="E214" s="50">
        <v>177</v>
      </c>
      <c r="F214" s="52" t="s">
        <v>101</v>
      </c>
      <c r="G214" s="53">
        <v>90</v>
      </c>
      <c r="H214" s="453">
        <f>D211</f>
        <v>125</v>
      </c>
      <c r="J214" s="23" t="e">
        <f>H214*J232/H232</f>
        <v>#DIV/0!</v>
      </c>
      <c r="L214" s="41">
        <f t="shared" si="34"/>
        <v>10</v>
      </c>
      <c r="M214" s="39">
        <f t="shared" si="33"/>
        <v>1</v>
      </c>
      <c r="N214" s="39" t="str">
        <f>F214</f>
        <v>Фрикадельки мясные в сметанно-томатном соусе 60/30 (СОШ_2018)</v>
      </c>
    </row>
    <row r="215" spans="1:14" s="1" customFormat="1" ht="12.75" hidden="1" customHeight="1" x14ac:dyDescent="0.35">
      <c r="A215" s="54" t="s">
        <v>14</v>
      </c>
      <c r="B215" s="51">
        <v>5.33</v>
      </c>
      <c r="C215" s="51">
        <v>4.8899999999999997</v>
      </c>
      <c r="D215" s="51">
        <v>35.590000000000003</v>
      </c>
      <c r="E215" s="50">
        <v>212</v>
      </c>
      <c r="F215" s="52" t="s">
        <v>15</v>
      </c>
      <c r="G215" s="49">
        <v>150</v>
      </c>
      <c r="H215" s="451"/>
      <c r="J215" s="23" t="e">
        <f>H215*J232/H232</f>
        <v>#DIV/0!</v>
      </c>
      <c r="L215" s="41">
        <f t="shared" si="34"/>
        <v>10</v>
      </c>
      <c r="M215" s="39">
        <f t="shared" si="33"/>
        <v>1</v>
      </c>
      <c r="N215" s="39" t="str">
        <f t="shared" ref="N215:N231" si="35">F215</f>
        <v>Макароны отварные 150</v>
      </c>
    </row>
    <row r="216" spans="1:14" s="1" customFormat="1" ht="12.75" hidden="1" customHeight="1" x14ac:dyDescent="0.35">
      <c r="A216" s="50">
        <v>628</v>
      </c>
      <c r="B216" s="51">
        <v>0.1</v>
      </c>
      <c r="C216" s="51">
        <v>0.03</v>
      </c>
      <c r="D216" s="51">
        <v>15.28</v>
      </c>
      <c r="E216" s="50">
        <v>62</v>
      </c>
      <c r="F216" s="52" t="s">
        <v>241</v>
      </c>
      <c r="G216" s="53">
        <v>215</v>
      </c>
      <c r="H216" s="451"/>
      <c r="J216" s="23" t="e">
        <f>H216*J232/H232</f>
        <v>#DIV/0!</v>
      </c>
      <c r="L216" s="41">
        <f t="shared" si="34"/>
        <v>10</v>
      </c>
      <c r="M216" s="39">
        <f t="shared" si="33"/>
        <v>1</v>
      </c>
      <c r="N216" s="39" t="str">
        <f t="shared" si="35"/>
        <v>Чай с сахаром 200/15</v>
      </c>
    </row>
    <row r="217" spans="1:14" s="1" customFormat="1" ht="12.75" hidden="1" customHeight="1" x14ac:dyDescent="0.35">
      <c r="A217" s="50">
        <v>424</v>
      </c>
      <c r="B217" s="51">
        <v>4.53</v>
      </c>
      <c r="C217" s="51">
        <v>6.7</v>
      </c>
      <c r="D217" s="51">
        <v>30.44</v>
      </c>
      <c r="E217" s="50">
        <v>198</v>
      </c>
      <c r="F217" s="59" t="s">
        <v>119</v>
      </c>
      <c r="G217" s="49">
        <v>50</v>
      </c>
      <c r="H217" s="451"/>
      <c r="J217" s="23" t="e">
        <f>H217*J232/H232</f>
        <v>#DIV/0!</v>
      </c>
      <c r="L217" s="41">
        <f t="shared" si="34"/>
        <v>10</v>
      </c>
      <c r="M217" s="39">
        <f t="shared" si="33"/>
        <v>1</v>
      </c>
      <c r="N217" s="39" t="str">
        <f t="shared" si="35"/>
        <v>Булочка Домашняя 50</v>
      </c>
    </row>
    <row r="218" spans="1:14" s="1" customFormat="1" ht="12.75" hidden="1" customHeight="1" x14ac:dyDescent="0.35">
      <c r="A218" s="54" t="s">
        <v>16</v>
      </c>
      <c r="B218" s="51">
        <v>1.65</v>
      </c>
      <c r="C218" s="51">
        <v>0.3</v>
      </c>
      <c r="D218" s="51">
        <v>8.35</v>
      </c>
      <c r="E218" s="50">
        <v>44</v>
      </c>
      <c r="F218" s="52" t="s">
        <v>17</v>
      </c>
      <c r="G218" s="49">
        <v>25</v>
      </c>
      <c r="H218" s="451"/>
      <c r="J218" s="23" t="e">
        <f>H218*J232/H232</f>
        <v>#DIV/0!</v>
      </c>
      <c r="L218" s="41">
        <f t="shared" si="34"/>
        <v>10</v>
      </c>
      <c r="M218" s="39">
        <f t="shared" si="33"/>
        <v>1</v>
      </c>
      <c r="N218" s="39" t="str">
        <f t="shared" si="35"/>
        <v>Хлеб  ржаной 25</v>
      </c>
    </row>
    <row r="219" spans="1:14" s="1" customFormat="1" ht="12.75" hidden="1" customHeight="1" x14ac:dyDescent="0.35">
      <c r="A219" s="17"/>
      <c r="B219" s="18"/>
      <c r="C219" s="18"/>
      <c r="D219" s="18"/>
      <c r="E219" s="17"/>
      <c r="F219" s="20"/>
      <c r="G219" s="21"/>
      <c r="H219" s="451"/>
      <c r="J219" s="23" t="e">
        <f>H219*J232/H232</f>
        <v>#DIV/0!</v>
      </c>
      <c r="L219" s="41">
        <f t="shared" si="34"/>
        <v>10</v>
      </c>
      <c r="M219" s="39">
        <f t="shared" si="33"/>
        <v>1</v>
      </c>
      <c r="N219" s="39">
        <f t="shared" si="35"/>
        <v>0</v>
      </c>
    </row>
    <row r="220" spans="1:14" s="1" customFormat="1" ht="12.75" hidden="1" customHeight="1" x14ac:dyDescent="0.35">
      <c r="A220" s="17"/>
      <c r="B220" s="18"/>
      <c r="C220" s="18"/>
      <c r="D220" s="18"/>
      <c r="E220" s="17"/>
      <c r="F220" s="20"/>
      <c r="G220" s="24"/>
      <c r="H220" s="451"/>
      <c r="J220" s="23" t="e">
        <f>H220*J232/H232</f>
        <v>#DIV/0!</v>
      </c>
      <c r="L220" s="41">
        <f t="shared" si="34"/>
        <v>10</v>
      </c>
      <c r="M220" s="39">
        <f t="shared" si="33"/>
        <v>1</v>
      </c>
      <c r="N220" s="39">
        <f t="shared" si="35"/>
        <v>0</v>
      </c>
    </row>
    <row r="221" spans="1:14" s="1" customFormat="1" ht="12.75" hidden="1" customHeight="1" x14ac:dyDescent="0.35">
      <c r="A221" s="19"/>
      <c r="B221" s="18"/>
      <c r="C221" s="18"/>
      <c r="D221" s="18"/>
      <c r="E221" s="17"/>
      <c r="F221" s="20"/>
      <c r="G221" s="21"/>
      <c r="H221" s="451"/>
      <c r="J221" s="23" t="e">
        <f>H221*J232/H232</f>
        <v>#DIV/0!</v>
      </c>
      <c r="L221" s="41">
        <f t="shared" si="34"/>
        <v>10</v>
      </c>
      <c r="M221" s="39">
        <f t="shared" si="33"/>
        <v>1</v>
      </c>
      <c r="N221" s="39">
        <f t="shared" si="35"/>
        <v>0</v>
      </c>
    </row>
    <row r="222" spans="1:14" s="1" customFormat="1" ht="12.75" hidden="1" customHeight="1" x14ac:dyDescent="0.35">
      <c r="A222" s="19"/>
      <c r="B222" s="25"/>
      <c r="C222" s="25"/>
      <c r="D222" s="25"/>
      <c r="E222" s="26"/>
      <c r="F222" s="27"/>
      <c r="G222" s="27"/>
      <c r="H222" s="451"/>
      <c r="J222" s="23" t="e">
        <f>H222*J232/H232</f>
        <v>#DIV/0!</v>
      </c>
      <c r="L222" s="41">
        <f t="shared" si="34"/>
        <v>10</v>
      </c>
      <c r="M222" s="39">
        <f t="shared" si="33"/>
        <v>1</v>
      </c>
      <c r="N222" s="39">
        <f t="shared" si="35"/>
        <v>0</v>
      </c>
    </row>
    <row r="223" spans="1:14" s="1" customFormat="1" ht="12.75" hidden="1" customHeight="1" x14ac:dyDescent="0.35">
      <c r="A223" s="17"/>
      <c r="B223" s="18"/>
      <c r="C223" s="18"/>
      <c r="D223" s="18"/>
      <c r="E223" s="17"/>
      <c r="F223" s="20"/>
      <c r="G223" s="21"/>
      <c r="H223" s="451"/>
      <c r="J223" s="23" t="e">
        <f>H223*J232/H232</f>
        <v>#DIV/0!</v>
      </c>
      <c r="L223" s="41">
        <f t="shared" si="34"/>
        <v>10</v>
      </c>
      <c r="M223" s="39">
        <f t="shared" si="33"/>
        <v>1</v>
      </c>
      <c r="N223" s="39">
        <f t="shared" si="35"/>
        <v>0</v>
      </c>
    </row>
    <row r="224" spans="1:14" s="1" customFormat="1" ht="12.75" hidden="1" customHeight="1" x14ac:dyDescent="0.35">
      <c r="A224" s="17"/>
      <c r="B224" s="18"/>
      <c r="C224" s="18"/>
      <c r="D224" s="18"/>
      <c r="E224" s="17"/>
      <c r="F224" s="20"/>
      <c r="G224" s="24"/>
      <c r="H224" s="451"/>
      <c r="J224" s="23" t="e">
        <f>H224*J232/H232</f>
        <v>#DIV/0!</v>
      </c>
      <c r="L224" s="41">
        <f t="shared" si="34"/>
        <v>10</v>
      </c>
      <c r="M224" s="39">
        <f t="shared" si="33"/>
        <v>1</v>
      </c>
      <c r="N224" s="39">
        <f t="shared" si="35"/>
        <v>0</v>
      </c>
    </row>
    <row r="225" spans="1:14" s="1" customFormat="1" ht="12.75" hidden="1" customHeight="1" x14ac:dyDescent="0.35">
      <c r="A225" s="17"/>
      <c r="B225" s="18"/>
      <c r="C225" s="18"/>
      <c r="D225" s="18"/>
      <c r="E225" s="17"/>
      <c r="F225" s="20"/>
      <c r="G225" s="24"/>
      <c r="H225" s="451"/>
      <c r="J225" s="23" t="e">
        <f>H225*J232/H232</f>
        <v>#DIV/0!</v>
      </c>
      <c r="L225" s="41">
        <f t="shared" si="34"/>
        <v>10</v>
      </c>
      <c r="M225" s="39">
        <f t="shared" si="33"/>
        <v>1</v>
      </c>
      <c r="N225" s="39">
        <f t="shared" si="35"/>
        <v>0</v>
      </c>
    </row>
    <row r="226" spans="1:14" s="1" customFormat="1" ht="12.75" hidden="1" customHeight="1" x14ac:dyDescent="0.35">
      <c r="A226" s="19"/>
      <c r="B226" s="18"/>
      <c r="C226" s="18"/>
      <c r="D226" s="18"/>
      <c r="E226" s="17"/>
      <c r="F226" s="20"/>
      <c r="G226" s="21"/>
      <c r="H226" s="451"/>
      <c r="J226" s="23" t="e">
        <f>H226*J232/H232</f>
        <v>#DIV/0!</v>
      </c>
      <c r="L226" s="41">
        <f t="shared" si="34"/>
        <v>10</v>
      </c>
      <c r="M226" s="39">
        <f t="shared" si="33"/>
        <v>1</v>
      </c>
      <c r="N226" s="39">
        <f t="shared" si="35"/>
        <v>0</v>
      </c>
    </row>
    <row r="227" spans="1:14" s="1" customFormat="1" ht="12.75" hidden="1" customHeight="1" x14ac:dyDescent="0.25">
      <c r="A227" s="17"/>
      <c r="B227" s="18"/>
      <c r="C227" s="18"/>
      <c r="D227" s="18"/>
      <c r="E227" s="17"/>
      <c r="F227" s="28"/>
      <c r="G227" s="21"/>
      <c r="H227" s="451"/>
      <c r="J227" s="23" t="e">
        <f>H227*J232/H232</f>
        <v>#DIV/0!</v>
      </c>
      <c r="L227" s="41">
        <f t="shared" si="34"/>
        <v>10</v>
      </c>
      <c r="M227" s="39">
        <f t="shared" si="33"/>
        <v>1</v>
      </c>
      <c r="N227" s="39">
        <f t="shared" si="35"/>
        <v>0</v>
      </c>
    </row>
    <row r="228" spans="1:14" s="1" customFormat="1" ht="12.75" hidden="1" customHeight="1" x14ac:dyDescent="0.35">
      <c r="A228" s="19"/>
      <c r="B228" s="18"/>
      <c r="C228" s="18"/>
      <c r="D228" s="18"/>
      <c r="E228" s="17"/>
      <c r="F228" s="20"/>
      <c r="G228" s="21"/>
      <c r="H228" s="451"/>
      <c r="J228" s="23" t="e">
        <f>H228*J232/H232</f>
        <v>#DIV/0!</v>
      </c>
      <c r="L228" s="41">
        <f t="shared" si="34"/>
        <v>10</v>
      </c>
      <c r="M228" s="39">
        <f t="shared" si="33"/>
        <v>1</v>
      </c>
      <c r="N228" s="39">
        <f t="shared" si="35"/>
        <v>0</v>
      </c>
    </row>
    <row r="229" spans="1:14" s="1" customFormat="1" ht="12.75" hidden="1" customHeight="1" x14ac:dyDescent="0.25">
      <c r="A229" s="17"/>
      <c r="B229" s="18"/>
      <c r="C229" s="18"/>
      <c r="D229" s="18"/>
      <c r="E229" s="17"/>
      <c r="F229" s="28"/>
      <c r="G229" s="21"/>
      <c r="H229" s="451"/>
      <c r="J229" s="23" t="e">
        <f>H229*J232/H232</f>
        <v>#DIV/0!</v>
      </c>
      <c r="L229" s="41">
        <f t="shared" si="34"/>
        <v>10</v>
      </c>
      <c r="M229" s="39">
        <f t="shared" si="33"/>
        <v>1</v>
      </c>
      <c r="N229" s="39">
        <f t="shared" si="35"/>
        <v>0</v>
      </c>
    </row>
    <row r="230" spans="1:14" s="1" customFormat="1" ht="12.75" hidden="1" customHeight="1" x14ac:dyDescent="0.35">
      <c r="A230" s="19"/>
      <c r="B230" s="18"/>
      <c r="C230" s="18"/>
      <c r="D230" s="18"/>
      <c r="E230" s="17"/>
      <c r="F230" s="20"/>
      <c r="G230" s="21"/>
      <c r="H230" s="451"/>
      <c r="J230" s="23" t="e">
        <f>H230*J232/H232</f>
        <v>#DIV/0!</v>
      </c>
      <c r="L230" s="41">
        <f t="shared" si="34"/>
        <v>10</v>
      </c>
      <c r="M230" s="39">
        <f t="shared" si="33"/>
        <v>1</v>
      </c>
      <c r="N230" s="39">
        <f t="shared" si="35"/>
        <v>0</v>
      </c>
    </row>
    <row r="231" spans="1:14" s="1" customFormat="1" ht="12.75" hidden="1" customHeight="1" x14ac:dyDescent="0.35">
      <c r="A231" s="19"/>
      <c r="B231" s="18"/>
      <c r="C231" s="18"/>
      <c r="D231" s="18"/>
      <c r="E231" s="17"/>
      <c r="F231" s="20"/>
      <c r="G231" s="21"/>
      <c r="H231" s="451"/>
      <c r="J231" s="23" t="e">
        <f>H231*J232/H232</f>
        <v>#DIV/0!</v>
      </c>
      <c r="L231" s="41">
        <f t="shared" si="34"/>
        <v>10</v>
      </c>
      <c r="M231" s="39">
        <f t="shared" si="33"/>
        <v>1</v>
      </c>
      <c r="N231" s="39">
        <f t="shared" si="35"/>
        <v>0</v>
      </c>
    </row>
    <row r="232" spans="1:14" s="1" customFormat="1" ht="12.75" hidden="1" customHeight="1" x14ac:dyDescent="0.35">
      <c r="A232" s="19"/>
      <c r="B232" s="25">
        <f>SUBTOTAL(9,B214:B231)</f>
        <v>0</v>
      </c>
      <c r="C232" s="25">
        <f t="shared" ref="C232:E232" si="36">SUBTOTAL(9,C214:C231)</f>
        <v>0</v>
      </c>
      <c r="D232" s="25">
        <f t="shared" si="36"/>
        <v>0</v>
      </c>
      <c r="E232" s="26">
        <f t="shared" si="36"/>
        <v>0</v>
      </c>
      <c r="F232" s="29" t="s">
        <v>18</v>
      </c>
      <c r="G232" s="27"/>
      <c r="H232" s="454"/>
      <c r="J232" s="32">
        <f>D211</f>
        <v>125</v>
      </c>
      <c r="L232" s="41">
        <f t="shared" si="34"/>
        <v>10</v>
      </c>
      <c r="M232" s="39">
        <f t="shared" si="33"/>
        <v>1</v>
      </c>
      <c r="N232" s="39">
        <v>1</v>
      </c>
    </row>
    <row r="233" spans="1:14" s="1" customFormat="1" ht="12.75" hidden="1" customHeight="1" x14ac:dyDescent="0.35">
      <c r="A233" s="33"/>
      <c r="B233" s="34"/>
      <c r="C233" s="34"/>
      <c r="D233" s="34"/>
      <c r="E233" s="35"/>
      <c r="F233" s="36"/>
      <c r="G233" s="37"/>
      <c r="H233" s="38"/>
      <c r="J233" s="38"/>
      <c r="L233" s="41">
        <f t="shared" si="34"/>
        <v>10</v>
      </c>
      <c r="M233" s="39">
        <f t="shared" si="33"/>
        <v>1</v>
      </c>
      <c r="N233" s="39">
        <v>1</v>
      </c>
    </row>
    <row r="234" spans="1:14" s="1" customFormat="1" ht="21" hidden="1" x14ac:dyDescent="0.35">
      <c r="A234" s="14"/>
      <c r="B234" s="14"/>
      <c r="C234" s="14"/>
      <c r="D234" s="427">
        <f>х!H$13</f>
        <v>79</v>
      </c>
      <c r="E234" s="428"/>
      <c r="F234" s="429" t="str">
        <f>х!I$13</f>
        <v>Абонемент платного питания №5 (Обед 5-11)</v>
      </c>
      <c r="G234" s="430"/>
      <c r="H234" s="430"/>
      <c r="I234" s="13"/>
      <c r="J234" s="13"/>
      <c r="K234" s="13"/>
      <c r="L234" s="40">
        <f>L211+1</f>
        <v>11</v>
      </c>
      <c r="M234" s="39">
        <f t="shared" si="33"/>
        <v>1</v>
      </c>
      <c r="N234" s="39">
        <v>1</v>
      </c>
    </row>
    <row r="235" spans="1:14" s="1" customFormat="1" ht="12.75" hidden="1" customHeight="1" x14ac:dyDescent="0.35">
      <c r="A235" s="431" t="s">
        <v>3</v>
      </c>
      <c r="B235" s="432" t="s">
        <v>4</v>
      </c>
      <c r="C235" s="432"/>
      <c r="D235" s="432"/>
      <c r="E235" s="433" t="s">
        <v>5</v>
      </c>
      <c r="F235" s="434" t="s">
        <v>6</v>
      </c>
      <c r="G235" s="435" t="s">
        <v>7</v>
      </c>
      <c r="H235" s="436" t="s">
        <v>8</v>
      </c>
      <c r="L235" s="41">
        <f>L234</f>
        <v>11</v>
      </c>
      <c r="M235" s="39">
        <f t="shared" si="33"/>
        <v>1</v>
      </c>
      <c r="N235" s="39">
        <v>1</v>
      </c>
    </row>
    <row r="236" spans="1:14" s="1" customFormat="1" ht="12.75" hidden="1" customHeight="1" x14ac:dyDescent="0.35">
      <c r="A236" s="431"/>
      <c r="B236" s="15" t="s">
        <v>9</v>
      </c>
      <c r="C236" s="16" t="s">
        <v>10</v>
      </c>
      <c r="D236" s="16" t="s">
        <v>11</v>
      </c>
      <c r="E236" s="433"/>
      <c r="F236" s="434"/>
      <c r="G236" s="435"/>
      <c r="H236" s="436"/>
      <c r="L236" s="41">
        <f t="shared" ref="L236:L256" si="37">L235</f>
        <v>11</v>
      </c>
      <c r="M236" s="39">
        <f t="shared" si="33"/>
        <v>1</v>
      </c>
      <c r="N236" s="39">
        <v>1</v>
      </c>
    </row>
    <row r="237" spans="1:14" s="1" customFormat="1" ht="12.75" hidden="1" customHeight="1" x14ac:dyDescent="0.35">
      <c r="A237" s="50">
        <v>102</v>
      </c>
      <c r="B237" s="51">
        <v>5.49</v>
      </c>
      <c r="C237" s="51">
        <v>5.27</v>
      </c>
      <c r="D237" s="51">
        <v>16.53</v>
      </c>
      <c r="E237" s="50">
        <v>148</v>
      </c>
      <c r="F237" s="52" t="s">
        <v>354</v>
      </c>
      <c r="G237" s="49">
        <v>270</v>
      </c>
      <c r="H237" s="453">
        <f>D234</f>
        <v>79</v>
      </c>
      <c r="J237" s="23" t="e">
        <f>H237*J255/H255</f>
        <v>#DIV/0!</v>
      </c>
      <c r="L237" s="41">
        <f t="shared" si="37"/>
        <v>11</v>
      </c>
      <c r="M237" s="39">
        <f t="shared" si="33"/>
        <v>1</v>
      </c>
      <c r="N237" s="39" t="str">
        <f>F237</f>
        <v>Суп картофельный с бобовыми с гренками 250/20 (СОШ_2018)</v>
      </c>
    </row>
    <row r="238" spans="1:14" s="1" customFormat="1" ht="12.75" hidden="1" customHeight="1" x14ac:dyDescent="0.35">
      <c r="A238" s="50">
        <v>628</v>
      </c>
      <c r="B238" s="51">
        <v>0.1</v>
      </c>
      <c r="C238" s="51">
        <v>0.03</v>
      </c>
      <c r="D238" s="51">
        <v>15.28</v>
      </c>
      <c r="E238" s="50">
        <v>62</v>
      </c>
      <c r="F238" s="52" t="s">
        <v>241</v>
      </c>
      <c r="G238" s="53">
        <v>215</v>
      </c>
      <c r="H238" s="451"/>
      <c r="J238" s="23" t="e">
        <f>H238*J255/H255</f>
        <v>#DIV/0!</v>
      </c>
      <c r="L238" s="41">
        <f t="shared" si="37"/>
        <v>11</v>
      </c>
      <c r="M238" s="39">
        <f t="shared" si="33"/>
        <v>1</v>
      </c>
      <c r="N238" s="39" t="str">
        <f t="shared" ref="N238:N254" si="38">F238</f>
        <v>Чай с сахаром 200/15</v>
      </c>
    </row>
    <row r="239" spans="1:14" s="1" customFormat="1" ht="12.75" hidden="1" customHeight="1" x14ac:dyDescent="0.35">
      <c r="A239" s="50">
        <v>424</v>
      </c>
      <c r="B239" s="51">
        <v>4.53</v>
      </c>
      <c r="C239" s="51">
        <v>6.7</v>
      </c>
      <c r="D239" s="51">
        <v>30.44</v>
      </c>
      <c r="E239" s="50">
        <v>198</v>
      </c>
      <c r="F239" s="52" t="s">
        <v>119</v>
      </c>
      <c r="G239" s="147">
        <v>50</v>
      </c>
      <c r="H239" s="451"/>
      <c r="J239" s="23" t="e">
        <f>H239*J255/H255</f>
        <v>#DIV/0!</v>
      </c>
      <c r="L239" s="41">
        <f t="shared" si="37"/>
        <v>11</v>
      </c>
      <c r="M239" s="39">
        <f t="shared" si="33"/>
        <v>1</v>
      </c>
      <c r="N239" s="39" t="str">
        <f t="shared" si="38"/>
        <v>Булочка Домашняя 50</v>
      </c>
    </row>
    <row r="240" spans="1:14" s="1" customFormat="1" ht="12.75" hidden="1" customHeight="1" x14ac:dyDescent="0.35">
      <c r="A240" s="54" t="s">
        <v>16</v>
      </c>
      <c r="B240" s="51">
        <v>3.95</v>
      </c>
      <c r="C240" s="51">
        <v>0.5</v>
      </c>
      <c r="D240" s="51">
        <v>24.15</v>
      </c>
      <c r="E240" s="50">
        <v>118</v>
      </c>
      <c r="F240" s="52" t="s">
        <v>348</v>
      </c>
      <c r="G240" s="49">
        <v>50</v>
      </c>
      <c r="H240" s="451"/>
      <c r="J240" s="23" t="e">
        <f>H240*J255/H255</f>
        <v>#DIV/0!</v>
      </c>
      <c r="L240" s="41">
        <f t="shared" si="37"/>
        <v>11</v>
      </c>
      <c r="M240" s="39">
        <f t="shared" si="33"/>
        <v>1</v>
      </c>
      <c r="N240" s="39" t="str">
        <f t="shared" si="38"/>
        <v>Батон витаминизированный 50</v>
      </c>
    </row>
    <row r="241" spans="1:14" s="1" customFormat="1" ht="12.75" hidden="1" customHeight="1" x14ac:dyDescent="0.35">
      <c r="A241" s="17"/>
      <c r="B241" s="18"/>
      <c r="C241" s="18"/>
      <c r="D241" s="19"/>
      <c r="E241" s="17"/>
      <c r="F241" s="20"/>
      <c r="G241" s="21"/>
      <c r="H241" s="451"/>
      <c r="J241" s="23" t="e">
        <f>H241*J255/H255</f>
        <v>#DIV/0!</v>
      </c>
      <c r="L241" s="41">
        <f t="shared" si="37"/>
        <v>11</v>
      </c>
      <c r="M241" s="39">
        <f t="shared" si="33"/>
        <v>1</v>
      </c>
      <c r="N241" s="39">
        <f t="shared" si="38"/>
        <v>0</v>
      </c>
    </row>
    <row r="242" spans="1:14" s="1" customFormat="1" ht="12.75" hidden="1" customHeight="1" x14ac:dyDescent="0.35">
      <c r="A242" s="17"/>
      <c r="B242" s="18"/>
      <c r="C242" s="18"/>
      <c r="D242" s="18"/>
      <c r="E242" s="17"/>
      <c r="F242" s="20"/>
      <c r="G242" s="21"/>
      <c r="H242" s="451"/>
      <c r="J242" s="23" t="e">
        <f>H242*J255/H255</f>
        <v>#DIV/0!</v>
      </c>
      <c r="L242" s="41">
        <f t="shared" si="37"/>
        <v>11</v>
      </c>
      <c r="M242" s="39">
        <f t="shared" si="33"/>
        <v>1</v>
      </c>
      <c r="N242" s="39">
        <f t="shared" si="38"/>
        <v>0</v>
      </c>
    </row>
    <row r="243" spans="1:14" s="1" customFormat="1" ht="12.75" hidden="1" customHeight="1" x14ac:dyDescent="0.35">
      <c r="A243" s="17"/>
      <c r="B243" s="18"/>
      <c r="C243" s="18"/>
      <c r="D243" s="18"/>
      <c r="E243" s="17"/>
      <c r="F243" s="20"/>
      <c r="G243" s="24"/>
      <c r="H243" s="451"/>
      <c r="J243" s="23" t="e">
        <f>H243*J255/H255</f>
        <v>#DIV/0!</v>
      </c>
      <c r="L243" s="41">
        <f t="shared" si="37"/>
        <v>11</v>
      </c>
      <c r="M243" s="39">
        <f t="shared" si="33"/>
        <v>1</v>
      </c>
      <c r="N243" s="39">
        <f t="shared" si="38"/>
        <v>0</v>
      </c>
    </row>
    <row r="244" spans="1:14" s="1" customFormat="1" ht="12.75" hidden="1" customHeight="1" x14ac:dyDescent="0.35">
      <c r="A244" s="19"/>
      <c r="B244" s="18"/>
      <c r="C244" s="18"/>
      <c r="D244" s="18"/>
      <c r="E244" s="17"/>
      <c r="F244" s="20"/>
      <c r="G244" s="21"/>
      <c r="H244" s="451"/>
      <c r="J244" s="23" t="e">
        <f>H244*J255/H255</f>
        <v>#DIV/0!</v>
      </c>
      <c r="L244" s="41">
        <f t="shared" si="37"/>
        <v>11</v>
      </c>
      <c r="M244" s="39">
        <f t="shared" si="33"/>
        <v>1</v>
      </c>
      <c r="N244" s="39">
        <f t="shared" si="38"/>
        <v>0</v>
      </c>
    </row>
    <row r="245" spans="1:14" s="1" customFormat="1" ht="12.75" hidden="1" customHeight="1" x14ac:dyDescent="0.35">
      <c r="A245" s="19"/>
      <c r="B245" s="25"/>
      <c r="C245" s="25"/>
      <c r="D245" s="25"/>
      <c r="E245" s="26"/>
      <c r="F245" s="125"/>
      <c r="G245" s="125"/>
      <c r="H245" s="451"/>
      <c r="J245" s="23" t="e">
        <f>H245*J255/H255</f>
        <v>#DIV/0!</v>
      </c>
      <c r="L245" s="41">
        <f t="shared" si="37"/>
        <v>11</v>
      </c>
      <c r="M245" s="39">
        <f t="shared" si="33"/>
        <v>1</v>
      </c>
      <c r="N245" s="39">
        <f t="shared" si="38"/>
        <v>0</v>
      </c>
    </row>
    <row r="246" spans="1:14" s="1" customFormat="1" ht="12.75" hidden="1" customHeight="1" x14ac:dyDescent="0.35">
      <c r="A246" s="17"/>
      <c r="B246" s="18"/>
      <c r="C246" s="18"/>
      <c r="D246" s="18"/>
      <c r="E246" s="17"/>
      <c r="F246" s="20"/>
      <c r="G246" s="21"/>
      <c r="H246" s="451"/>
      <c r="J246" s="23" t="e">
        <f>H246*J255/H255</f>
        <v>#DIV/0!</v>
      </c>
      <c r="L246" s="41">
        <f t="shared" si="37"/>
        <v>11</v>
      </c>
      <c r="M246" s="39">
        <f t="shared" si="33"/>
        <v>1</v>
      </c>
      <c r="N246" s="39">
        <f t="shared" si="38"/>
        <v>0</v>
      </c>
    </row>
    <row r="247" spans="1:14" s="1" customFormat="1" ht="12.75" hidden="1" customHeight="1" x14ac:dyDescent="0.35">
      <c r="A247" s="17"/>
      <c r="B247" s="18"/>
      <c r="C247" s="18"/>
      <c r="D247" s="18"/>
      <c r="E247" s="17"/>
      <c r="F247" s="20"/>
      <c r="G247" s="24"/>
      <c r="H247" s="451"/>
      <c r="J247" s="23" t="e">
        <f>H247*J255/H255</f>
        <v>#DIV/0!</v>
      </c>
      <c r="L247" s="41">
        <f t="shared" si="37"/>
        <v>11</v>
      </c>
      <c r="M247" s="39">
        <f t="shared" si="33"/>
        <v>1</v>
      </c>
      <c r="N247" s="39">
        <f t="shared" si="38"/>
        <v>0</v>
      </c>
    </row>
    <row r="248" spans="1:14" s="1" customFormat="1" ht="12.75" hidden="1" customHeight="1" x14ac:dyDescent="0.35">
      <c r="A248" s="17"/>
      <c r="B248" s="18"/>
      <c r="C248" s="18"/>
      <c r="D248" s="18"/>
      <c r="E248" s="17"/>
      <c r="F248" s="20"/>
      <c r="G248" s="24"/>
      <c r="H248" s="451"/>
      <c r="J248" s="23" t="e">
        <f>H248*J255/H255</f>
        <v>#DIV/0!</v>
      </c>
      <c r="L248" s="41">
        <f t="shared" si="37"/>
        <v>11</v>
      </c>
      <c r="M248" s="39">
        <f t="shared" si="33"/>
        <v>1</v>
      </c>
      <c r="N248" s="39">
        <f t="shared" si="38"/>
        <v>0</v>
      </c>
    </row>
    <row r="249" spans="1:14" s="1" customFormat="1" ht="12.75" hidden="1" customHeight="1" x14ac:dyDescent="0.35">
      <c r="A249" s="19"/>
      <c r="B249" s="18"/>
      <c r="C249" s="18"/>
      <c r="D249" s="18"/>
      <c r="E249" s="17"/>
      <c r="F249" s="20"/>
      <c r="G249" s="21"/>
      <c r="H249" s="451"/>
      <c r="J249" s="23" t="e">
        <f>H249*J255/H255</f>
        <v>#DIV/0!</v>
      </c>
      <c r="L249" s="41">
        <f t="shared" si="37"/>
        <v>11</v>
      </c>
      <c r="M249" s="39">
        <f t="shared" si="33"/>
        <v>1</v>
      </c>
      <c r="N249" s="39">
        <f t="shared" si="38"/>
        <v>0</v>
      </c>
    </row>
    <row r="250" spans="1:14" s="1" customFormat="1" ht="12.75" hidden="1" customHeight="1" x14ac:dyDescent="0.25">
      <c r="A250" s="17"/>
      <c r="B250" s="18"/>
      <c r="C250" s="18"/>
      <c r="D250" s="18"/>
      <c r="E250" s="17"/>
      <c r="F250" s="28"/>
      <c r="G250" s="21"/>
      <c r="H250" s="451"/>
      <c r="J250" s="23" t="e">
        <f>H250*J255/H255</f>
        <v>#DIV/0!</v>
      </c>
      <c r="L250" s="41">
        <f t="shared" si="37"/>
        <v>11</v>
      </c>
      <c r="M250" s="39">
        <f t="shared" si="33"/>
        <v>1</v>
      </c>
      <c r="N250" s="39">
        <f t="shared" si="38"/>
        <v>0</v>
      </c>
    </row>
    <row r="251" spans="1:14" s="1" customFormat="1" ht="12.75" hidden="1" customHeight="1" x14ac:dyDescent="0.35">
      <c r="A251" s="19"/>
      <c r="B251" s="18"/>
      <c r="C251" s="18"/>
      <c r="D251" s="18"/>
      <c r="E251" s="17"/>
      <c r="F251" s="20"/>
      <c r="G251" s="21"/>
      <c r="H251" s="451"/>
      <c r="J251" s="23" t="e">
        <f>H251*J255/H255</f>
        <v>#DIV/0!</v>
      </c>
      <c r="L251" s="41">
        <f t="shared" si="37"/>
        <v>11</v>
      </c>
      <c r="M251" s="39">
        <f t="shared" si="33"/>
        <v>1</v>
      </c>
      <c r="N251" s="39">
        <f t="shared" si="38"/>
        <v>0</v>
      </c>
    </row>
    <row r="252" spans="1:14" s="1" customFormat="1" ht="12.75" hidden="1" customHeight="1" x14ac:dyDescent="0.25">
      <c r="A252" s="17"/>
      <c r="B252" s="18"/>
      <c r="C252" s="18"/>
      <c r="D252" s="18"/>
      <c r="E252" s="17"/>
      <c r="F252" s="28"/>
      <c r="G252" s="21"/>
      <c r="H252" s="451"/>
      <c r="J252" s="23" t="e">
        <f>H252*J255/H255</f>
        <v>#DIV/0!</v>
      </c>
      <c r="L252" s="41">
        <f t="shared" si="37"/>
        <v>11</v>
      </c>
      <c r="M252" s="39">
        <f t="shared" si="33"/>
        <v>1</v>
      </c>
      <c r="N252" s="39">
        <f t="shared" si="38"/>
        <v>0</v>
      </c>
    </row>
    <row r="253" spans="1:14" s="1" customFormat="1" ht="12.75" hidden="1" customHeight="1" x14ac:dyDescent="0.35">
      <c r="A253" s="19"/>
      <c r="B253" s="18"/>
      <c r="C253" s="18"/>
      <c r="D253" s="18"/>
      <c r="E253" s="17"/>
      <c r="F253" s="20"/>
      <c r="G253" s="21"/>
      <c r="H253" s="451"/>
      <c r="J253" s="23" t="e">
        <f>H253*J255/H255</f>
        <v>#DIV/0!</v>
      </c>
      <c r="L253" s="41">
        <f t="shared" si="37"/>
        <v>11</v>
      </c>
      <c r="M253" s="39">
        <f t="shared" si="33"/>
        <v>1</v>
      </c>
      <c r="N253" s="39">
        <f t="shared" si="38"/>
        <v>0</v>
      </c>
    </row>
    <row r="254" spans="1:14" s="1" customFormat="1" ht="12.75" hidden="1" customHeight="1" x14ac:dyDescent="0.35">
      <c r="A254" s="19"/>
      <c r="B254" s="18"/>
      <c r="C254" s="18"/>
      <c r="D254" s="18"/>
      <c r="E254" s="17"/>
      <c r="F254" s="20"/>
      <c r="G254" s="21"/>
      <c r="H254" s="451"/>
      <c r="J254" s="23" t="e">
        <f>H254*J255/H255</f>
        <v>#DIV/0!</v>
      </c>
      <c r="L254" s="41">
        <f t="shared" si="37"/>
        <v>11</v>
      </c>
      <c r="M254" s="39">
        <f t="shared" si="33"/>
        <v>1</v>
      </c>
      <c r="N254" s="39">
        <f t="shared" si="38"/>
        <v>0</v>
      </c>
    </row>
    <row r="255" spans="1:14" s="1" customFormat="1" ht="12.75" hidden="1" customHeight="1" x14ac:dyDescent="0.35">
      <c r="A255" s="19"/>
      <c r="B255" s="25">
        <f>SUBTOTAL(9,B237:B254)</f>
        <v>0</v>
      </c>
      <c r="C255" s="25">
        <f t="shared" ref="C255:E255" si="39">SUBTOTAL(9,C237:C254)</f>
        <v>0</v>
      </c>
      <c r="D255" s="25">
        <f t="shared" si="39"/>
        <v>0</v>
      </c>
      <c r="E255" s="26">
        <f t="shared" si="39"/>
        <v>0</v>
      </c>
      <c r="F255" s="29" t="s">
        <v>18</v>
      </c>
      <c r="G255" s="125"/>
      <c r="H255" s="454"/>
      <c r="J255" s="32">
        <f>D234</f>
        <v>79</v>
      </c>
      <c r="L255" s="41">
        <f t="shared" si="37"/>
        <v>11</v>
      </c>
      <c r="M255" s="39">
        <f t="shared" si="33"/>
        <v>1</v>
      </c>
      <c r="N255" s="138">
        <v>1</v>
      </c>
    </row>
    <row r="256" spans="1:14" s="1" customFormat="1" ht="12.75" hidden="1" customHeight="1" x14ac:dyDescent="0.35">
      <c r="A256" s="33"/>
      <c r="B256" s="34"/>
      <c r="C256" s="34"/>
      <c r="D256" s="34"/>
      <c r="E256" s="35"/>
      <c r="F256" s="36"/>
      <c r="G256" s="37"/>
      <c r="H256" s="38"/>
      <c r="J256" s="38"/>
      <c r="L256" s="41">
        <f t="shared" si="37"/>
        <v>11</v>
      </c>
      <c r="M256" s="39">
        <f t="shared" si="33"/>
        <v>1</v>
      </c>
      <c r="N256" s="39">
        <v>1</v>
      </c>
    </row>
    <row r="257" spans="1:14" s="1" customFormat="1" ht="21" hidden="1" x14ac:dyDescent="0.35">
      <c r="A257" s="14"/>
      <c r="B257" s="14"/>
      <c r="C257" s="14"/>
      <c r="D257" s="427">
        <f>х!H$14</f>
        <v>48</v>
      </c>
      <c r="E257" s="428"/>
      <c r="F257" s="429" t="str">
        <f>х!I$14</f>
        <v>Абонемент платного питания №6 (Полдник 1-4)</v>
      </c>
      <c r="G257" s="430"/>
      <c r="H257" s="430"/>
      <c r="I257" s="13"/>
      <c r="J257" s="13"/>
      <c r="K257" s="13"/>
      <c r="L257" s="40">
        <f>L234+1</f>
        <v>12</v>
      </c>
      <c r="M257" s="39">
        <f t="shared" si="33"/>
        <v>1</v>
      </c>
      <c r="N257" s="39">
        <v>1</v>
      </c>
    </row>
    <row r="258" spans="1:14" s="1" customFormat="1" ht="12.75" hidden="1" customHeight="1" x14ac:dyDescent="0.35">
      <c r="A258" s="431" t="s">
        <v>3</v>
      </c>
      <c r="B258" s="432" t="s">
        <v>4</v>
      </c>
      <c r="C258" s="432"/>
      <c r="D258" s="432"/>
      <c r="E258" s="433" t="s">
        <v>5</v>
      </c>
      <c r="F258" s="434" t="s">
        <v>6</v>
      </c>
      <c r="G258" s="435" t="s">
        <v>7</v>
      </c>
      <c r="H258" s="436" t="s">
        <v>8</v>
      </c>
      <c r="L258" s="41">
        <f>L257</f>
        <v>12</v>
      </c>
      <c r="M258" s="39">
        <f t="shared" si="33"/>
        <v>1</v>
      </c>
      <c r="N258" s="39">
        <v>1</v>
      </c>
    </row>
    <row r="259" spans="1:14" s="1" customFormat="1" ht="12.75" hidden="1" customHeight="1" x14ac:dyDescent="0.35">
      <c r="A259" s="431"/>
      <c r="B259" s="15" t="s">
        <v>9</v>
      </c>
      <c r="C259" s="16" t="s">
        <v>10</v>
      </c>
      <c r="D259" s="16" t="s">
        <v>11</v>
      </c>
      <c r="E259" s="433"/>
      <c r="F259" s="434"/>
      <c r="G259" s="435"/>
      <c r="H259" s="436"/>
      <c r="L259" s="41">
        <f t="shared" ref="L259:M279" si="40">L258</f>
        <v>12</v>
      </c>
      <c r="M259" s="39">
        <f t="shared" si="33"/>
        <v>1</v>
      </c>
      <c r="N259" s="39">
        <v>1</v>
      </c>
    </row>
    <row r="260" spans="1:14" s="1" customFormat="1" ht="12.75" hidden="1" customHeight="1" x14ac:dyDescent="0.35">
      <c r="A260" s="76">
        <v>28</v>
      </c>
      <c r="B260" s="77">
        <v>14.56</v>
      </c>
      <c r="C260" s="77">
        <v>14.42</v>
      </c>
      <c r="D260" s="77">
        <v>41.6</v>
      </c>
      <c r="E260" s="78">
        <v>348</v>
      </c>
      <c r="F260" s="79" t="s">
        <v>136</v>
      </c>
      <c r="G260" s="80">
        <v>100</v>
      </c>
      <c r="H260" s="453">
        <f>D257</f>
        <v>48</v>
      </c>
      <c r="J260" s="23" t="e">
        <f>H260*J278/H278</f>
        <v>#DIV/0!</v>
      </c>
      <c r="L260" s="41">
        <f t="shared" si="40"/>
        <v>12</v>
      </c>
      <c r="M260" s="39">
        <f t="shared" si="33"/>
        <v>1</v>
      </c>
      <c r="N260" s="39" t="str">
        <f>F260</f>
        <v>Пицца с сыром "Школьная"</v>
      </c>
    </row>
    <row r="261" spans="1:14" s="1" customFormat="1" ht="12.75" hidden="1" customHeight="1" x14ac:dyDescent="0.35">
      <c r="A261" s="76">
        <v>629</v>
      </c>
      <c r="B261" s="77">
        <v>0.13</v>
      </c>
      <c r="C261" s="77">
        <v>0.02</v>
      </c>
      <c r="D261" s="77">
        <v>15.2</v>
      </c>
      <c r="E261" s="78">
        <v>62</v>
      </c>
      <c r="F261" s="79" t="s">
        <v>133</v>
      </c>
      <c r="G261" s="106" t="s">
        <v>103</v>
      </c>
      <c r="H261" s="451"/>
      <c r="J261" s="23" t="e">
        <f>H261*J278/H278</f>
        <v>#DIV/0!</v>
      </c>
      <c r="L261" s="41">
        <f t="shared" si="40"/>
        <v>12</v>
      </c>
      <c r="M261" s="39">
        <f t="shared" si="33"/>
        <v>1</v>
      </c>
      <c r="N261" s="39" t="str">
        <f t="shared" ref="N261:N277" si="41">F261</f>
        <v>Чай с сахаром с лимоном</v>
      </c>
    </row>
    <row r="262" spans="1:14" s="1" customFormat="1" ht="12.75" hidden="1" customHeight="1" x14ac:dyDescent="0.35">
      <c r="A262" s="17"/>
      <c r="B262" s="18"/>
      <c r="C262" s="18"/>
      <c r="D262" s="18"/>
      <c r="E262" s="17"/>
      <c r="F262" s="20"/>
      <c r="G262" s="24"/>
      <c r="H262" s="451"/>
      <c r="J262" s="23" t="e">
        <f>H262*J278/H278</f>
        <v>#DIV/0!</v>
      </c>
      <c r="L262" s="41">
        <f t="shared" si="40"/>
        <v>12</v>
      </c>
      <c r="M262" s="39">
        <f t="shared" si="33"/>
        <v>1</v>
      </c>
      <c r="N262" s="39">
        <f t="shared" si="41"/>
        <v>0</v>
      </c>
    </row>
    <row r="263" spans="1:14" s="1" customFormat="1" ht="12.75" hidden="1" customHeight="1" x14ac:dyDescent="0.35">
      <c r="A263" s="19"/>
      <c r="B263" s="18"/>
      <c r="C263" s="18"/>
      <c r="D263" s="18"/>
      <c r="E263" s="17"/>
      <c r="F263" s="20"/>
      <c r="G263" s="21"/>
      <c r="H263" s="451"/>
      <c r="J263" s="23" t="e">
        <f>H263*J278/H278</f>
        <v>#DIV/0!</v>
      </c>
      <c r="L263" s="41">
        <f t="shared" si="40"/>
        <v>12</v>
      </c>
      <c r="M263" s="39">
        <f t="shared" si="33"/>
        <v>1</v>
      </c>
      <c r="N263" s="39">
        <f t="shared" si="41"/>
        <v>0</v>
      </c>
    </row>
    <row r="264" spans="1:14" s="1" customFormat="1" ht="12.75" hidden="1" customHeight="1" x14ac:dyDescent="0.35">
      <c r="A264" s="17"/>
      <c r="B264" s="18"/>
      <c r="C264" s="18"/>
      <c r="D264" s="19"/>
      <c r="E264" s="17"/>
      <c r="F264" s="20"/>
      <c r="G264" s="21"/>
      <c r="H264" s="451"/>
      <c r="J264" s="23" t="e">
        <f>H264*J278/H278</f>
        <v>#DIV/0!</v>
      </c>
      <c r="L264" s="41">
        <f t="shared" si="40"/>
        <v>12</v>
      </c>
      <c r="M264" s="39">
        <f t="shared" si="33"/>
        <v>1</v>
      </c>
      <c r="N264" s="39">
        <f t="shared" si="41"/>
        <v>0</v>
      </c>
    </row>
    <row r="265" spans="1:14" s="1" customFormat="1" ht="12.75" hidden="1" customHeight="1" x14ac:dyDescent="0.35">
      <c r="A265" s="17"/>
      <c r="B265" s="18"/>
      <c r="C265" s="18"/>
      <c r="D265" s="18"/>
      <c r="E265" s="17"/>
      <c r="F265" s="20"/>
      <c r="G265" s="21"/>
      <c r="H265" s="451"/>
      <c r="J265" s="23" t="e">
        <f>H265*J278/H278</f>
        <v>#DIV/0!</v>
      </c>
      <c r="L265" s="41">
        <f t="shared" si="40"/>
        <v>12</v>
      </c>
      <c r="M265" s="39">
        <f t="shared" si="33"/>
        <v>1</v>
      </c>
      <c r="N265" s="39">
        <f t="shared" si="41"/>
        <v>0</v>
      </c>
    </row>
    <row r="266" spans="1:14" s="1" customFormat="1" ht="12.75" hidden="1" customHeight="1" x14ac:dyDescent="0.35">
      <c r="A266" s="17"/>
      <c r="B266" s="18"/>
      <c r="C266" s="18"/>
      <c r="D266" s="18"/>
      <c r="E266" s="17"/>
      <c r="F266" s="20"/>
      <c r="G266" s="24"/>
      <c r="H266" s="451"/>
      <c r="J266" s="23" t="e">
        <f>H266*J278/H278</f>
        <v>#DIV/0!</v>
      </c>
      <c r="L266" s="41">
        <f t="shared" si="40"/>
        <v>12</v>
      </c>
      <c r="M266" s="39">
        <f t="shared" si="33"/>
        <v>1</v>
      </c>
      <c r="N266" s="39">
        <f t="shared" si="41"/>
        <v>0</v>
      </c>
    </row>
    <row r="267" spans="1:14" s="1" customFormat="1" ht="12.75" hidden="1" customHeight="1" x14ac:dyDescent="0.35">
      <c r="A267" s="19"/>
      <c r="B267" s="18"/>
      <c r="C267" s="18"/>
      <c r="D267" s="18"/>
      <c r="E267" s="17"/>
      <c r="F267" s="20"/>
      <c r="G267" s="21"/>
      <c r="H267" s="451"/>
      <c r="J267" s="23" t="e">
        <f>H267*J278/H278</f>
        <v>#DIV/0!</v>
      </c>
      <c r="L267" s="41">
        <f t="shared" si="40"/>
        <v>12</v>
      </c>
      <c r="M267" s="39">
        <f t="shared" si="33"/>
        <v>1</v>
      </c>
      <c r="N267" s="39">
        <f t="shared" si="41"/>
        <v>0</v>
      </c>
    </row>
    <row r="268" spans="1:14" s="1" customFormat="1" ht="12.75" hidden="1" customHeight="1" x14ac:dyDescent="0.35">
      <c r="A268" s="19"/>
      <c r="B268" s="25"/>
      <c r="C268" s="25"/>
      <c r="D268" s="25"/>
      <c r="E268" s="26"/>
      <c r="F268" s="42"/>
      <c r="G268" s="42"/>
      <c r="H268" s="451"/>
      <c r="J268" s="23" t="e">
        <f>H268*J278/H278</f>
        <v>#DIV/0!</v>
      </c>
      <c r="L268" s="41">
        <f t="shared" si="40"/>
        <v>12</v>
      </c>
      <c r="M268" s="39">
        <f t="shared" si="33"/>
        <v>1</v>
      </c>
      <c r="N268" s="39">
        <f t="shared" si="41"/>
        <v>0</v>
      </c>
    </row>
    <row r="269" spans="1:14" s="1" customFormat="1" ht="12.75" hidden="1" customHeight="1" x14ac:dyDescent="0.35">
      <c r="A269" s="17"/>
      <c r="B269" s="18"/>
      <c r="C269" s="18"/>
      <c r="D269" s="18"/>
      <c r="E269" s="17"/>
      <c r="F269" s="20"/>
      <c r="G269" s="21"/>
      <c r="H269" s="451"/>
      <c r="J269" s="23" t="e">
        <f>H269*J278/H278</f>
        <v>#DIV/0!</v>
      </c>
      <c r="L269" s="41">
        <f t="shared" si="40"/>
        <v>12</v>
      </c>
      <c r="M269" s="39">
        <f t="shared" si="33"/>
        <v>1</v>
      </c>
      <c r="N269" s="39">
        <f t="shared" si="41"/>
        <v>0</v>
      </c>
    </row>
    <row r="270" spans="1:14" s="1" customFormat="1" ht="12.75" hidden="1" customHeight="1" x14ac:dyDescent="0.35">
      <c r="A270" s="17"/>
      <c r="B270" s="18"/>
      <c r="C270" s="18"/>
      <c r="D270" s="18"/>
      <c r="E270" s="17"/>
      <c r="F270" s="20"/>
      <c r="G270" s="24"/>
      <c r="H270" s="451"/>
      <c r="J270" s="23" t="e">
        <f>H270*J278/H278</f>
        <v>#DIV/0!</v>
      </c>
      <c r="L270" s="41">
        <f t="shared" si="40"/>
        <v>12</v>
      </c>
      <c r="M270" s="39">
        <f t="shared" si="33"/>
        <v>1</v>
      </c>
      <c r="N270" s="39">
        <f t="shared" si="41"/>
        <v>0</v>
      </c>
    </row>
    <row r="271" spans="1:14" s="1" customFormat="1" ht="12.75" hidden="1" customHeight="1" x14ac:dyDescent="0.35">
      <c r="A271" s="17"/>
      <c r="B271" s="18"/>
      <c r="C271" s="18"/>
      <c r="D271" s="18"/>
      <c r="E271" s="17"/>
      <c r="F271" s="20"/>
      <c r="G271" s="24"/>
      <c r="H271" s="451"/>
      <c r="J271" s="23" t="e">
        <f>H271*J278/H278</f>
        <v>#DIV/0!</v>
      </c>
      <c r="L271" s="41">
        <f t="shared" si="40"/>
        <v>12</v>
      </c>
      <c r="M271" s="39">
        <f t="shared" si="33"/>
        <v>1</v>
      </c>
      <c r="N271" s="39">
        <f t="shared" si="41"/>
        <v>0</v>
      </c>
    </row>
    <row r="272" spans="1:14" s="1" customFormat="1" ht="12.75" hidden="1" customHeight="1" x14ac:dyDescent="0.35">
      <c r="A272" s="19"/>
      <c r="B272" s="18"/>
      <c r="C272" s="18"/>
      <c r="D272" s="18"/>
      <c r="E272" s="17"/>
      <c r="F272" s="20"/>
      <c r="G272" s="21"/>
      <c r="H272" s="451"/>
      <c r="J272" s="23" t="e">
        <f>H272*J278/H278</f>
        <v>#DIV/0!</v>
      </c>
      <c r="L272" s="41">
        <f t="shared" si="40"/>
        <v>12</v>
      </c>
      <c r="M272" s="39">
        <f t="shared" si="33"/>
        <v>1</v>
      </c>
      <c r="N272" s="39">
        <f t="shared" si="41"/>
        <v>0</v>
      </c>
    </row>
    <row r="273" spans="1:14" s="1" customFormat="1" ht="12.75" hidden="1" customHeight="1" x14ac:dyDescent="0.25">
      <c r="A273" s="17"/>
      <c r="B273" s="18"/>
      <c r="C273" s="18"/>
      <c r="D273" s="18"/>
      <c r="E273" s="17"/>
      <c r="F273" s="28"/>
      <c r="G273" s="21"/>
      <c r="H273" s="451"/>
      <c r="J273" s="23" t="e">
        <f>H273*J278/H278</f>
        <v>#DIV/0!</v>
      </c>
      <c r="L273" s="41">
        <f t="shared" si="40"/>
        <v>12</v>
      </c>
      <c r="M273" s="39">
        <f t="shared" si="33"/>
        <v>1</v>
      </c>
      <c r="N273" s="39">
        <f t="shared" si="41"/>
        <v>0</v>
      </c>
    </row>
    <row r="274" spans="1:14" s="1" customFormat="1" ht="12.75" hidden="1" customHeight="1" x14ac:dyDescent="0.35">
      <c r="A274" s="19"/>
      <c r="B274" s="18"/>
      <c r="C274" s="18"/>
      <c r="D274" s="18"/>
      <c r="E274" s="17"/>
      <c r="F274" s="20"/>
      <c r="G274" s="21"/>
      <c r="H274" s="451"/>
      <c r="J274" s="23" t="e">
        <f>H274*J278/H278</f>
        <v>#DIV/0!</v>
      </c>
      <c r="L274" s="41">
        <f t="shared" si="40"/>
        <v>12</v>
      </c>
      <c r="M274" s="39">
        <f t="shared" si="33"/>
        <v>1</v>
      </c>
      <c r="N274" s="39">
        <f t="shared" si="41"/>
        <v>0</v>
      </c>
    </row>
    <row r="275" spans="1:14" s="1" customFormat="1" ht="12.75" hidden="1" customHeight="1" x14ac:dyDescent="0.25">
      <c r="A275" s="17"/>
      <c r="B275" s="18"/>
      <c r="C275" s="18"/>
      <c r="D275" s="18"/>
      <c r="E275" s="17"/>
      <c r="F275" s="28"/>
      <c r="G275" s="21"/>
      <c r="H275" s="451"/>
      <c r="J275" s="23" t="e">
        <f>H275*J278/H278</f>
        <v>#DIV/0!</v>
      </c>
      <c r="L275" s="41">
        <f t="shared" si="40"/>
        <v>12</v>
      </c>
      <c r="M275" s="39">
        <f t="shared" si="40"/>
        <v>1</v>
      </c>
      <c r="N275" s="39">
        <f t="shared" si="41"/>
        <v>0</v>
      </c>
    </row>
    <row r="276" spans="1:14" s="1" customFormat="1" ht="12.75" hidden="1" customHeight="1" x14ac:dyDescent="0.35">
      <c r="A276" s="19"/>
      <c r="B276" s="18"/>
      <c r="C276" s="18"/>
      <c r="D276" s="18"/>
      <c r="E276" s="17"/>
      <c r="F276" s="20"/>
      <c r="G276" s="21"/>
      <c r="H276" s="451"/>
      <c r="J276" s="23" t="e">
        <f>H276*J278/H278</f>
        <v>#DIV/0!</v>
      </c>
      <c r="L276" s="41">
        <f t="shared" si="40"/>
        <v>12</v>
      </c>
      <c r="M276" s="39">
        <f t="shared" si="40"/>
        <v>1</v>
      </c>
      <c r="N276" s="39">
        <f t="shared" si="41"/>
        <v>0</v>
      </c>
    </row>
    <row r="277" spans="1:14" s="1" customFormat="1" ht="12.75" hidden="1" customHeight="1" x14ac:dyDescent="0.35">
      <c r="A277" s="19"/>
      <c r="B277" s="18"/>
      <c r="C277" s="18"/>
      <c r="D277" s="18"/>
      <c r="E277" s="17"/>
      <c r="F277" s="20"/>
      <c r="G277" s="21"/>
      <c r="H277" s="451"/>
      <c r="J277" s="23" t="e">
        <f>H277*J278/H278</f>
        <v>#DIV/0!</v>
      </c>
      <c r="L277" s="41">
        <f t="shared" si="40"/>
        <v>12</v>
      </c>
      <c r="M277" s="39">
        <f t="shared" si="40"/>
        <v>1</v>
      </c>
      <c r="N277" s="39">
        <f t="shared" si="41"/>
        <v>0</v>
      </c>
    </row>
    <row r="278" spans="1:14" s="1" customFormat="1" ht="12.75" hidden="1" customHeight="1" x14ac:dyDescent="0.35">
      <c r="A278" s="19"/>
      <c r="B278" s="25">
        <f>SUBTOTAL(9,B260:B277)</f>
        <v>0</v>
      </c>
      <c r="C278" s="25">
        <f t="shared" ref="C278:E278" si="42">SUBTOTAL(9,C260:C277)</f>
        <v>0</v>
      </c>
      <c r="D278" s="25">
        <f t="shared" si="42"/>
        <v>0</v>
      </c>
      <c r="E278" s="26">
        <f t="shared" si="42"/>
        <v>0</v>
      </c>
      <c r="F278" s="29" t="s">
        <v>18</v>
      </c>
      <c r="G278" s="42"/>
      <c r="H278" s="454"/>
      <c r="J278" s="32">
        <f>D257</f>
        <v>48</v>
      </c>
      <c r="L278" s="41">
        <f t="shared" si="40"/>
        <v>12</v>
      </c>
      <c r="M278" s="39">
        <f t="shared" si="40"/>
        <v>1</v>
      </c>
      <c r="N278" s="39">
        <v>1</v>
      </c>
    </row>
    <row r="279" spans="1:14" s="1" customFormat="1" ht="12.75" hidden="1" customHeight="1" x14ac:dyDescent="0.35">
      <c r="A279" s="33"/>
      <c r="B279" s="34"/>
      <c r="C279" s="34"/>
      <c r="D279" s="34"/>
      <c r="E279" s="35"/>
      <c r="F279" s="36"/>
      <c r="G279" s="37"/>
      <c r="H279" s="38"/>
      <c r="J279" s="38"/>
      <c r="L279" s="41">
        <f t="shared" si="40"/>
        <v>12</v>
      </c>
      <c r="M279" s="39">
        <f t="shared" si="40"/>
        <v>1</v>
      </c>
      <c r="N279" s="39">
        <v>1</v>
      </c>
    </row>
    <row r="280" spans="1:14" s="1" customFormat="1" ht="21" hidden="1" x14ac:dyDescent="0.35">
      <c r="A280" s="14"/>
      <c r="B280" s="14"/>
      <c r="C280" s="14"/>
      <c r="D280" s="427">
        <f>х!H$15</f>
        <v>107.91</v>
      </c>
      <c r="E280" s="428"/>
      <c r="F280" s="429" t="str">
        <f>х!I$15</f>
        <v>Абонемент платного питания №7 (ГПД Завтрак 1-4)</v>
      </c>
      <c r="G280" s="430"/>
      <c r="H280" s="430"/>
      <c r="I280" s="13"/>
      <c r="J280" s="13"/>
      <c r="K280" s="13"/>
      <c r="L280" s="40">
        <f>L257+1</f>
        <v>13</v>
      </c>
      <c r="M280" s="39">
        <f t="shared" ref="M280:M343" si="43">M279</f>
        <v>1</v>
      </c>
      <c r="N280" s="39">
        <v>1</v>
      </c>
    </row>
    <row r="281" spans="1:14" s="1" customFormat="1" ht="12.75" hidden="1" customHeight="1" x14ac:dyDescent="0.35">
      <c r="A281" s="431" t="s">
        <v>3</v>
      </c>
      <c r="B281" s="432" t="s">
        <v>4</v>
      </c>
      <c r="C281" s="432"/>
      <c r="D281" s="432"/>
      <c r="E281" s="433" t="s">
        <v>5</v>
      </c>
      <c r="F281" s="434" t="s">
        <v>6</v>
      </c>
      <c r="G281" s="435" t="s">
        <v>7</v>
      </c>
      <c r="H281" s="436" t="s">
        <v>8</v>
      </c>
      <c r="L281" s="41">
        <f>L280</f>
        <v>13</v>
      </c>
      <c r="M281" s="39">
        <f t="shared" si="43"/>
        <v>1</v>
      </c>
      <c r="N281" s="39">
        <v>1</v>
      </c>
    </row>
    <row r="282" spans="1:14" s="1" customFormat="1" ht="12.75" hidden="1" customHeight="1" x14ac:dyDescent="0.35">
      <c r="A282" s="431"/>
      <c r="B282" s="15" t="s">
        <v>9</v>
      </c>
      <c r="C282" s="16" t="s">
        <v>10</v>
      </c>
      <c r="D282" s="16" t="s">
        <v>11</v>
      </c>
      <c r="E282" s="433"/>
      <c r="F282" s="434"/>
      <c r="G282" s="435"/>
      <c r="H282" s="436"/>
      <c r="L282" s="41">
        <f t="shared" ref="L282:L302" si="44">L281</f>
        <v>13</v>
      </c>
      <c r="M282" s="39">
        <f t="shared" si="43"/>
        <v>1</v>
      </c>
      <c r="N282" s="39">
        <v>1</v>
      </c>
    </row>
    <row r="283" spans="1:14" s="1" customFormat="1" ht="12.75" hidden="1" customHeight="1" x14ac:dyDescent="0.35">
      <c r="A283" s="50">
        <v>14</v>
      </c>
      <c r="B283" s="51">
        <v>0.08</v>
      </c>
      <c r="C283" s="51">
        <v>7.25</v>
      </c>
      <c r="D283" s="51">
        <v>0.13</v>
      </c>
      <c r="E283" s="50">
        <v>66</v>
      </c>
      <c r="F283" s="52" t="s">
        <v>100</v>
      </c>
      <c r="G283" s="49">
        <v>10</v>
      </c>
      <c r="H283" s="453">
        <f>D280</f>
        <v>107.91</v>
      </c>
      <c r="J283" s="23" t="e">
        <f>H283*J301/H301</f>
        <v>#DIV/0!</v>
      </c>
      <c r="L283" s="41">
        <f t="shared" si="44"/>
        <v>13</v>
      </c>
      <c r="M283" s="39">
        <f t="shared" si="43"/>
        <v>1</v>
      </c>
      <c r="N283" s="39" t="str">
        <f>F283</f>
        <v>Масло (порциями) 10 (СОШ_2018)</v>
      </c>
    </row>
    <row r="284" spans="1:14" s="1" customFormat="1" ht="12.75" hidden="1" customHeight="1" x14ac:dyDescent="0.35">
      <c r="A284" s="50">
        <v>210</v>
      </c>
      <c r="B284" s="51">
        <v>13.94</v>
      </c>
      <c r="C284" s="51">
        <v>24.83</v>
      </c>
      <c r="D284" s="51">
        <v>2.64</v>
      </c>
      <c r="E284" s="50">
        <v>289</v>
      </c>
      <c r="F284" s="52" t="s">
        <v>88</v>
      </c>
      <c r="G284" s="49">
        <v>150</v>
      </c>
      <c r="H284" s="451"/>
      <c r="J284" s="23" t="e">
        <f>H284*J301/H301</f>
        <v>#DIV/0!</v>
      </c>
      <c r="L284" s="41">
        <f t="shared" si="44"/>
        <v>13</v>
      </c>
      <c r="M284" s="39">
        <f t="shared" si="43"/>
        <v>1</v>
      </c>
      <c r="N284" s="39" t="str">
        <f t="shared" ref="N284:N300" si="45">F284</f>
        <v>Омлет натуральный 150 (СОШ_2018)</v>
      </c>
    </row>
    <row r="285" spans="1:14" s="1" customFormat="1" ht="12.75" hidden="1" customHeight="1" x14ac:dyDescent="0.35">
      <c r="A285" s="50">
        <v>377</v>
      </c>
      <c r="B285" s="51">
        <v>0.13</v>
      </c>
      <c r="C285" s="51">
        <v>0.02</v>
      </c>
      <c r="D285" s="51">
        <v>15.2</v>
      </c>
      <c r="E285" s="50">
        <v>62</v>
      </c>
      <c r="F285" s="52" t="s">
        <v>102</v>
      </c>
      <c r="G285" s="53" t="s">
        <v>103</v>
      </c>
      <c r="H285" s="451"/>
      <c r="J285" s="23" t="e">
        <f>H285*J301/H301</f>
        <v>#DIV/0!</v>
      </c>
      <c r="L285" s="41">
        <f t="shared" si="44"/>
        <v>13</v>
      </c>
      <c r="M285" s="39">
        <f t="shared" si="43"/>
        <v>1</v>
      </c>
      <c r="N285" s="39" t="str">
        <f t="shared" si="45"/>
        <v>Чай с лимоном 200/15/7 (СОШ_2018)</v>
      </c>
    </row>
    <row r="286" spans="1:14" s="1" customFormat="1" ht="12.75" hidden="1" customHeight="1" x14ac:dyDescent="0.35">
      <c r="A286" s="54" t="s">
        <v>16</v>
      </c>
      <c r="B286" s="51">
        <v>2.37</v>
      </c>
      <c r="C286" s="51">
        <v>0.3</v>
      </c>
      <c r="D286" s="51">
        <v>14.49</v>
      </c>
      <c r="E286" s="50">
        <v>71</v>
      </c>
      <c r="F286" s="52" t="s">
        <v>148</v>
      </c>
      <c r="G286" s="49">
        <v>30</v>
      </c>
      <c r="H286" s="451"/>
      <c r="J286" s="23" t="e">
        <f>H286*J301/H301</f>
        <v>#DIV/0!</v>
      </c>
      <c r="L286" s="41">
        <f t="shared" si="44"/>
        <v>13</v>
      </c>
      <c r="M286" s="39">
        <f t="shared" si="43"/>
        <v>1</v>
      </c>
      <c r="N286" s="39" t="str">
        <f t="shared" si="45"/>
        <v>Батон витаминизированный</v>
      </c>
    </row>
    <row r="287" spans="1:14" s="1" customFormat="1" ht="12.75" hidden="1" customHeight="1" x14ac:dyDescent="0.35">
      <c r="A287" s="54" t="s">
        <v>16</v>
      </c>
      <c r="B287" s="51">
        <v>1.32</v>
      </c>
      <c r="C287" s="51">
        <v>0.24</v>
      </c>
      <c r="D287" s="51">
        <v>6.68</v>
      </c>
      <c r="E287" s="50">
        <v>35</v>
      </c>
      <c r="F287" s="52" t="s">
        <v>110</v>
      </c>
      <c r="G287" s="49">
        <v>20</v>
      </c>
      <c r="H287" s="451"/>
      <c r="J287" s="23" t="e">
        <f>H287*J301/H301</f>
        <v>#DIV/0!</v>
      </c>
      <c r="L287" s="41">
        <f t="shared" si="44"/>
        <v>13</v>
      </c>
      <c r="M287" s="39">
        <f t="shared" si="43"/>
        <v>1</v>
      </c>
      <c r="N287" s="39" t="str">
        <f t="shared" si="45"/>
        <v>Хлеб ржаной 20 (СОШ_2018)</v>
      </c>
    </row>
    <row r="288" spans="1:14" s="1" customFormat="1" ht="12.75" hidden="1" customHeight="1" x14ac:dyDescent="0.35">
      <c r="A288" s="17"/>
      <c r="B288" s="18"/>
      <c r="C288" s="18"/>
      <c r="D288" s="18"/>
      <c r="E288" s="17"/>
      <c r="F288" s="20"/>
      <c r="G288" s="21"/>
      <c r="H288" s="451"/>
      <c r="J288" s="23" t="e">
        <f>H288*J301/H301</f>
        <v>#DIV/0!</v>
      </c>
      <c r="L288" s="41">
        <f t="shared" si="44"/>
        <v>13</v>
      </c>
      <c r="M288" s="39">
        <f t="shared" si="43"/>
        <v>1</v>
      </c>
      <c r="N288" s="39">
        <f t="shared" si="45"/>
        <v>0</v>
      </c>
    </row>
    <row r="289" spans="1:14" s="1" customFormat="1" ht="12.75" hidden="1" customHeight="1" x14ac:dyDescent="0.35">
      <c r="A289" s="17"/>
      <c r="B289" s="18"/>
      <c r="C289" s="18"/>
      <c r="D289" s="18"/>
      <c r="E289" s="17"/>
      <c r="F289" s="20"/>
      <c r="G289" s="24"/>
      <c r="H289" s="451"/>
      <c r="J289" s="23" t="e">
        <f>H289*J301/H301</f>
        <v>#DIV/0!</v>
      </c>
      <c r="L289" s="41">
        <f t="shared" si="44"/>
        <v>13</v>
      </c>
      <c r="M289" s="39">
        <f t="shared" si="43"/>
        <v>1</v>
      </c>
      <c r="N289" s="39">
        <f t="shared" si="45"/>
        <v>0</v>
      </c>
    </row>
    <row r="290" spans="1:14" s="1" customFormat="1" ht="12.75" hidden="1" customHeight="1" x14ac:dyDescent="0.35">
      <c r="A290" s="19"/>
      <c r="B290" s="18"/>
      <c r="C290" s="18"/>
      <c r="D290" s="18"/>
      <c r="E290" s="17"/>
      <c r="F290" s="20"/>
      <c r="G290" s="21"/>
      <c r="H290" s="451"/>
      <c r="J290" s="23" t="e">
        <f>H290*J301/H301</f>
        <v>#DIV/0!</v>
      </c>
      <c r="L290" s="41">
        <f t="shared" si="44"/>
        <v>13</v>
      </c>
      <c r="M290" s="39">
        <f t="shared" si="43"/>
        <v>1</v>
      </c>
      <c r="N290" s="39">
        <f t="shared" si="45"/>
        <v>0</v>
      </c>
    </row>
    <row r="291" spans="1:14" s="1" customFormat="1" ht="12.75" hidden="1" customHeight="1" x14ac:dyDescent="0.35">
      <c r="A291" s="19"/>
      <c r="B291" s="25"/>
      <c r="C291" s="25"/>
      <c r="D291" s="25"/>
      <c r="E291" s="26"/>
      <c r="F291" s="27"/>
      <c r="G291" s="27"/>
      <c r="H291" s="451"/>
      <c r="J291" s="23" t="e">
        <f>H291*J301/H301</f>
        <v>#DIV/0!</v>
      </c>
      <c r="L291" s="41">
        <f t="shared" si="44"/>
        <v>13</v>
      </c>
      <c r="M291" s="39">
        <f t="shared" si="43"/>
        <v>1</v>
      </c>
      <c r="N291" s="39">
        <f t="shared" si="45"/>
        <v>0</v>
      </c>
    </row>
    <row r="292" spans="1:14" s="1" customFormat="1" ht="12.75" hidden="1" customHeight="1" x14ac:dyDescent="0.35">
      <c r="A292" s="17"/>
      <c r="B292" s="18"/>
      <c r="C292" s="18"/>
      <c r="D292" s="18"/>
      <c r="E292" s="17"/>
      <c r="F292" s="20"/>
      <c r="G292" s="21"/>
      <c r="H292" s="451"/>
      <c r="J292" s="23" t="e">
        <f>H292*J301/H301</f>
        <v>#DIV/0!</v>
      </c>
      <c r="L292" s="41">
        <f t="shared" si="44"/>
        <v>13</v>
      </c>
      <c r="M292" s="39">
        <f t="shared" si="43"/>
        <v>1</v>
      </c>
      <c r="N292" s="39">
        <f t="shared" si="45"/>
        <v>0</v>
      </c>
    </row>
    <row r="293" spans="1:14" s="1" customFormat="1" ht="12.75" hidden="1" customHeight="1" x14ac:dyDescent="0.35">
      <c r="A293" s="17"/>
      <c r="B293" s="18"/>
      <c r="C293" s="18"/>
      <c r="D293" s="18"/>
      <c r="E293" s="17"/>
      <c r="F293" s="20"/>
      <c r="G293" s="24"/>
      <c r="H293" s="451"/>
      <c r="J293" s="23" t="e">
        <f>H293*J301/H301</f>
        <v>#DIV/0!</v>
      </c>
      <c r="L293" s="41">
        <f t="shared" si="44"/>
        <v>13</v>
      </c>
      <c r="M293" s="39">
        <f t="shared" si="43"/>
        <v>1</v>
      </c>
      <c r="N293" s="39">
        <f t="shared" si="45"/>
        <v>0</v>
      </c>
    </row>
    <row r="294" spans="1:14" s="1" customFormat="1" ht="12.75" hidden="1" customHeight="1" x14ac:dyDescent="0.35">
      <c r="A294" s="17"/>
      <c r="B294" s="18"/>
      <c r="C294" s="18"/>
      <c r="D294" s="18"/>
      <c r="E294" s="17"/>
      <c r="F294" s="20"/>
      <c r="G294" s="24"/>
      <c r="H294" s="451"/>
      <c r="J294" s="23" t="e">
        <f>H294*J301/H301</f>
        <v>#DIV/0!</v>
      </c>
      <c r="L294" s="41">
        <f t="shared" si="44"/>
        <v>13</v>
      </c>
      <c r="M294" s="39">
        <f t="shared" si="43"/>
        <v>1</v>
      </c>
      <c r="N294" s="39">
        <f t="shared" si="45"/>
        <v>0</v>
      </c>
    </row>
    <row r="295" spans="1:14" s="1" customFormat="1" ht="12.75" hidden="1" customHeight="1" x14ac:dyDescent="0.35">
      <c r="A295" s="19"/>
      <c r="B295" s="18"/>
      <c r="C295" s="18"/>
      <c r="D295" s="18"/>
      <c r="E295" s="17"/>
      <c r="F295" s="20"/>
      <c r="G295" s="21"/>
      <c r="H295" s="451"/>
      <c r="J295" s="23" t="e">
        <f>H295*J301/H301</f>
        <v>#DIV/0!</v>
      </c>
      <c r="L295" s="41">
        <f t="shared" si="44"/>
        <v>13</v>
      </c>
      <c r="M295" s="39">
        <f t="shared" si="43"/>
        <v>1</v>
      </c>
      <c r="N295" s="39">
        <f t="shared" si="45"/>
        <v>0</v>
      </c>
    </row>
    <row r="296" spans="1:14" s="1" customFormat="1" ht="12.75" hidden="1" customHeight="1" x14ac:dyDescent="0.25">
      <c r="A296" s="17"/>
      <c r="B296" s="18"/>
      <c r="C296" s="18"/>
      <c r="D296" s="18"/>
      <c r="E296" s="17"/>
      <c r="F296" s="28"/>
      <c r="G296" s="21"/>
      <c r="H296" s="451"/>
      <c r="J296" s="23" t="e">
        <f>H296*J301/H301</f>
        <v>#DIV/0!</v>
      </c>
      <c r="L296" s="41">
        <f t="shared" si="44"/>
        <v>13</v>
      </c>
      <c r="M296" s="39">
        <f t="shared" si="43"/>
        <v>1</v>
      </c>
      <c r="N296" s="39">
        <f t="shared" si="45"/>
        <v>0</v>
      </c>
    </row>
    <row r="297" spans="1:14" s="1" customFormat="1" ht="12.75" hidden="1" customHeight="1" x14ac:dyDescent="0.35">
      <c r="A297" s="19"/>
      <c r="B297" s="18"/>
      <c r="C297" s="18"/>
      <c r="D297" s="18"/>
      <c r="E297" s="17"/>
      <c r="F297" s="20"/>
      <c r="G297" s="21"/>
      <c r="H297" s="451"/>
      <c r="J297" s="23" t="e">
        <f>H297*J301/H301</f>
        <v>#DIV/0!</v>
      </c>
      <c r="L297" s="41">
        <f t="shared" si="44"/>
        <v>13</v>
      </c>
      <c r="M297" s="39">
        <f t="shared" si="43"/>
        <v>1</v>
      </c>
      <c r="N297" s="39">
        <f t="shared" si="45"/>
        <v>0</v>
      </c>
    </row>
    <row r="298" spans="1:14" s="1" customFormat="1" ht="12.75" hidden="1" customHeight="1" x14ac:dyDescent="0.25">
      <c r="A298" s="17"/>
      <c r="B298" s="18"/>
      <c r="C298" s="18"/>
      <c r="D298" s="18"/>
      <c r="E298" s="17"/>
      <c r="F298" s="28"/>
      <c r="G298" s="21"/>
      <c r="H298" s="451"/>
      <c r="J298" s="23" t="e">
        <f>H298*J301/H301</f>
        <v>#DIV/0!</v>
      </c>
      <c r="L298" s="41">
        <f t="shared" si="44"/>
        <v>13</v>
      </c>
      <c r="M298" s="39">
        <f t="shared" si="43"/>
        <v>1</v>
      </c>
      <c r="N298" s="39">
        <f t="shared" si="45"/>
        <v>0</v>
      </c>
    </row>
    <row r="299" spans="1:14" s="1" customFormat="1" ht="12.75" hidden="1" customHeight="1" x14ac:dyDescent="0.35">
      <c r="A299" s="19"/>
      <c r="B299" s="18"/>
      <c r="C299" s="18"/>
      <c r="D299" s="18"/>
      <c r="E299" s="17"/>
      <c r="F299" s="20"/>
      <c r="G299" s="21"/>
      <c r="H299" s="451"/>
      <c r="J299" s="23" t="e">
        <f>H299*J301/H301</f>
        <v>#DIV/0!</v>
      </c>
      <c r="L299" s="41">
        <f t="shared" si="44"/>
        <v>13</v>
      </c>
      <c r="M299" s="39">
        <f t="shared" si="43"/>
        <v>1</v>
      </c>
      <c r="N299" s="39">
        <f t="shared" si="45"/>
        <v>0</v>
      </c>
    </row>
    <row r="300" spans="1:14" s="1" customFormat="1" ht="12.75" hidden="1" customHeight="1" x14ac:dyDescent="0.35">
      <c r="A300" s="19"/>
      <c r="B300" s="18"/>
      <c r="C300" s="18"/>
      <c r="D300" s="18"/>
      <c r="E300" s="17"/>
      <c r="F300" s="20"/>
      <c r="G300" s="21"/>
      <c r="H300" s="451"/>
      <c r="J300" s="23" t="e">
        <f>H300*J301/H301</f>
        <v>#DIV/0!</v>
      </c>
      <c r="L300" s="41">
        <f t="shared" si="44"/>
        <v>13</v>
      </c>
      <c r="M300" s="39">
        <f t="shared" si="43"/>
        <v>1</v>
      </c>
      <c r="N300" s="39">
        <f t="shared" si="45"/>
        <v>0</v>
      </c>
    </row>
    <row r="301" spans="1:14" s="1" customFormat="1" ht="12.75" hidden="1" customHeight="1" x14ac:dyDescent="0.35">
      <c r="A301" s="19"/>
      <c r="B301" s="25">
        <f>SUBTOTAL(9,B283:B300)</f>
        <v>0</v>
      </c>
      <c r="C301" s="25">
        <f t="shared" ref="C301:E301" si="46">SUBTOTAL(9,C283:C300)</f>
        <v>0</v>
      </c>
      <c r="D301" s="25">
        <f t="shared" si="46"/>
        <v>0</v>
      </c>
      <c r="E301" s="26">
        <f t="shared" si="46"/>
        <v>0</v>
      </c>
      <c r="F301" s="29" t="s">
        <v>18</v>
      </c>
      <c r="G301" s="27"/>
      <c r="H301" s="454"/>
      <c r="J301" s="32">
        <f>D280</f>
        <v>107.91</v>
      </c>
      <c r="L301" s="41">
        <f t="shared" si="44"/>
        <v>13</v>
      </c>
      <c r="M301" s="39">
        <f t="shared" si="43"/>
        <v>1</v>
      </c>
      <c r="N301" s="39">
        <v>1</v>
      </c>
    </row>
    <row r="302" spans="1:14" s="1" customFormat="1" ht="12.75" hidden="1" customHeight="1" x14ac:dyDescent="0.35">
      <c r="A302" s="33"/>
      <c r="B302" s="34"/>
      <c r="C302" s="34"/>
      <c r="D302" s="34"/>
      <c r="E302" s="35"/>
      <c r="F302" s="36"/>
      <c r="G302" s="37"/>
      <c r="H302" s="38"/>
      <c r="J302" s="38"/>
      <c r="L302" s="41">
        <f t="shared" si="44"/>
        <v>13</v>
      </c>
      <c r="M302" s="39">
        <f t="shared" si="43"/>
        <v>1</v>
      </c>
      <c r="N302" s="39">
        <v>1</v>
      </c>
    </row>
    <row r="303" spans="1:14" s="1" customFormat="1" ht="21" hidden="1" x14ac:dyDescent="0.35">
      <c r="A303" s="14"/>
      <c r="B303" s="14"/>
      <c r="C303" s="14"/>
      <c r="D303" s="427">
        <f>х!H$16</f>
        <v>151.08000000000001</v>
      </c>
      <c r="E303" s="428"/>
      <c r="F303" s="429" t="str">
        <f>х!I$16</f>
        <v>Абонемент платного питания №8 (ГПД Обед 1-4)</v>
      </c>
      <c r="G303" s="430"/>
      <c r="H303" s="430"/>
      <c r="I303" s="13"/>
      <c r="J303" s="13"/>
      <c r="K303" s="13"/>
      <c r="L303" s="40">
        <f>L280+1</f>
        <v>14</v>
      </c>
      <c r="M303" s="39">
        <f t="shared" si="43"/>
        <v>1</v>
      </c>
      <c r="N303" s="39">
        <v>1</v>
      </c>
    </row>
    <row r="304" spans="1:14" s="1" customFormat="1" ht="12.75" hidden="1" customHeight="1" x14ac:dyDescent="0.35">
      <c r="A304" s="431" t="s">
        <v>3</v>
      </c>
      <c r="B304" s="432" t="s">
        <v>4</v>
      </c>
      <c r="C304" s="432"/>
      <c r="D304" s="432"/>
      <c r="E304" s="433" t="s">
        <v>5</v>
      </c>
      <c r="F304" s="434" t="s">
        <v>6</v>
      </c>
      <c r="G304" s="435" t="s">
        <v>7</v>
      </c>
      <c r="H304" s="436" t="s">
        <v>8</v>
      </c>
      <c r="L304" s="41">
        <f>L303</f>
        <v>14</v>
      </c>
      <c r="M304" s="39">
        <f t="shared" si="43"/>
        <v>1</v>
      </c>
      <c r="N304" s="39">
        <v>1</v>
      </c>
    </row>
    <row r="305" spans="1:14" s="1" customFormat="1" ht="12.75" hidden="1" customHeight="1" x14ac:dyDescent="0.35">
      <c r="A305" s="431"/>
      <c r="B305" s="15" t="s">
        <v>9</v>
      </c>
      <c r="C305" s="16" t="s">
        <v>10</v>
      </c>
      <c r="D305" s="16" t="s">
        <v>11</v>
      </c>
      <c r="E305" s="433"/>
      <c r="F305" s="434"/>
      <c r="G305" s="435"/>
      <c r="H305" s="436"/>
      <c r="L305" s="41">
        <f t="shared" ref="L305:L325" si="47">L304</f>
        <v>14</v>
      </c>
      <c r="M305" s="39">
        <f t="shared" si="43"/>
        <v>1</v>
      </c>
      <c r="N305" s="39">
        <v>1</v>
      </c>
    </row>
    <row r="306" spans="1:14" s="1" customFormat="1" ht="12.75" hidden="1" customHeight="1" x14ac:dyDescent="0.35">
      <c r="A306" s="180" t="s">
        <v>229</v>
      </c>
      <c r="B306" s="181">
        <v>0.83</v>
      </c>
      <c r="C306" s="181">
        <v>3.05</v>
      </c>
      <c r="D306" s="181">
        <v>4.9400000000000004</v>
      </c>
      <c r="E306" s="182">
        <v>50</v>
      </c>
      <c r="F306" s="173" t="s">
        <v>305</v>
      </c>
      <c r="G306" s="183">
        <v>60</v>
      </c>
      <c r="H306" s="453">
        <f>D303</f>
        <v>151.08000000000001</v>
      </c>
      <c r="J306" s="23" t="e">
        <f>H306*J324/H324</f>
        <v>#DIV/0!</v>
      </c>
      <c r="L306" s="41">
        <f t="shared" si="47"/>
        <v>14</v>
      </c>
      <c r="M306" s="39">
        <f t="shared" si="43"/>
        <v>1</v>
      </c>
      <c r="N306" s="39" t="str">
        <f>F306</f>
        <v xml:space="preserve">Икра овощная закусочная </v>
      </c>
    </row>
    <row r="307" spans="1:14" s="1" customFormat="1" ht="12.75" hidden="1" customHeight="1" x14ac:dyDescent="0.35">
      <c r="A307" s="180" t="s">
        <v>230</v>
      </c>
      <c r="B307" s="181">
        <v>7.73</v>
      </c>
      <c r="C307" s="181">
        <v>5.67</v>
      </c>
      <c r="D307" s="181">
        <v>36.9</v>
      </c>
      <c r="E307" s="182">
        <v>232</v>
      </c>
      <c r="F307" s="173" t="s">
        <v>169</v>
      </c>
      <c r="G307" s="184">
        <v>220</v>
      </c>
      <c r="H307" s="451"/>
      <c r="J307" s="23" t="e">
        <f>H307*J324/H324</f>
        <v>#DIV/0!</v>
      </c>
      <c r="L307" s="41">
        <f t="shared" si="47"/>
        <v>14</v>
      </c>
      <c r="M307" s="39">
        <f t="shared" si="43"/>
        <v>1</v>
      </c>
      <c r="N307" s="39" t="str">
        <f t="shared" ref="N307:N323" si="48">F307</f>
        <v>Суп картофельный с бобовыми с гренками 200/20</v>
      </c>
    </row>
    <row r="308" spans="1:14" s="1" customFormat="1" ht="12.75" hidden="1" customHeight="1" x14ac:dyDescent="0.35">
      <c r="A308" s="180" t="s">
        <v>306</v>
      </c>
      <c r="B308" s="181">
        <v>8.84</v>
      </c>
      <c r="C308" s="181">
        <v>11</v>
      </c>
      <c r="D308" s="200">
        <v>9.85</v>
      </c>
      <c r="E308" s="182">
        <v>177</v>
      </c>
      <c r="F308" s="173" t="s">
        <v>307</v>
      </c>
      <c r="G308" s="184">
        <v>90</v>
      </c>
      <c r="H308" s="451"/>
      <c r="J308" s="23" t="e">
        <f>H308*J324/H324</f>
        <v>#DIV/0!</v>
      </c>
      <c r="L308" s="41">
        <f t="shared" si="47"/>
        <v>14</v>
      </c>
      <c r="M308" s="39">
        <f t="shared" si="43"/>
        <v>1</v>
      </c>
      <c r="N308" s="39" t="str">
        <f t="shared" si="48"/>
        <v>Фрикадельки мясные в сметанно-томатном соусе (СОШ_2018)</v>
      </c>
    </row>
    <row r="309" spans="1:14" s="1" customFormat="1" ht="12.75" hidden="1" customHeight="1" x14ac:dyDescent="0.35">
      <c r="A309" s="180" t="s">
        <v>232</v>
      </c>
      <c r="B309" s="186">
        <v>5.33</v>
      </c>
      <c r="C309" s="186">
        <v>4.8899999999999997</v>
      </c>
      <c r="D309" s="186">
        <v>35.590000000000003</v>
      </c>
      <c r="E309" s="187">
        <v>212</v>
      </c>
      <c r="F309" s="175" t="s">
        <v>308</v>
      </c>
      <c r="G309" s="188">
        <v>150</v>
      </c>
      <c r="H309" s="451"/>
      <c r="J309" s="23" t="e">
        <f>H309*J324/H324</f>
        <v>#DIV/0!</v>
      </c>
      <c r="L309" s="41">
        <f t="shared" si="47"/>
        <v>14</v>
      </c>
      <c r="M309" s="39">
        <f t="shared" si="43"/>
        <v>1</v>
      </c>
      <c r="N309" s="39" t="str">
        <f t="shared" si="48"/>
        <v>Макароны отварные</v>
      </c>
    </row>
    <row r="310" spans="1:14" s="1" customFormat="1" ht="12.75" hidden="1" customHeight="1" x14ac:dyDescent="0.35">
      <c r="A310" s="201" t="s">
        <v>16</v>
      </c>
      <c r="B310" s="101"/>
      <c r="C310" s="101"/>
      <c r="D310" s="101">
        <v>19</v>
      </c>
      <c r="E310" s="102">
        <v>80</v>
      </c>
      <c r="F310" s="129" t="s">
        <v>153</v>
      </c>
      <c r="G310" s="188">
        <v>200</v>
      </c>
      <c r="H310" s="451"/>
      <c r="J310" s="23" t="e">
        <f>H310*J324/H324</f>
        <v>#DIV/0!</v>
      </c>
      <c r="L310" s="41">
        <f t="shared" si="47"/>
        <v>14</v>
      </c>
      <c r="M310" s="39">
        <f t="shared" si="43"/>
        <v>1</v>
      </c>
      <c r="N310" s="39" t="str">
        <f t="shared" si="48"/>
        <v>Напиток Валетек витаминный</v>
      </c>
    </row>
    <row r="311" spans="1:14" s="1" customFormat="1" ht="12.75" hidden="1" customHeight="1" x14ac:dyDescent="0.35">
      <c r="A311" s="180" t="s">
        <v>235</v>
      </c>
      <c r="B311" s="181">
        <v>3.95</v>
      </c>
      <c r="C311" s="181">
        <v>0.5</v>
      </c>
      <c r="D311" s="181">
        <v>24.15</v>
      </c>
      <c r="E311" s="182">
        <v>118</v>
      </c>
      <c r="F311" s="177" t="s">
        <v>134</v>
      </c>
      <c r="G311" s="183">
        <v>50</v>
      </c>
      <c r="H311" s="451"/>
      <c r="J311" s="23" t="e">
        <f>H311*J324/H324</f>
        <v>#DIV/0!</v>
      </c>
      <c r="L311" s="41">
        <f t="shared" si="47"/>
        <v>14</v>
      </c>
      <c r="M311" s="39">
        <f t="shared" si="43"/>
        <v>1</v>
      </c>
      <c r="N311" s="39" t="str">
        <f t="shared" si="48"/>
        <v>Хлеб пшеничный</v>
      </c>
    </row>
    <row r="312" spans="1:14" s="1" customFormat="1" ht="12.75" hidden="1" customHeight="1" x14ac:dyDescent="0.35">
      <c r="A312" s="180" t="s">
        <v>235</v>
      </c>
      <c r="B312" s="181">
        <v>1.65</v>
      </c>
      <c r="C312" s="181">
        <v>0.3</v>
      </c>
      <c r="D312" s="181">
        <v>8.35</v>
      </c>
      <c r="E312" s="182">
        <v>44</v>
      </c>
      <c r="F312" s="177" t="s">
        <v>309</v>
      </c>
      <c r="G312" s="183">
        <v>25</v>
      </c>
      <c r="H312" s="451"/>
      <c r="J312" s="23" t="e">
        <f>H312*J324/H324</f>
        <v>#DIV/0!</v>
      </c>
      <c r="L312" s="41">
        <f t="shared" si="47"/>
        <v>14</v>
      </c>
      <c r="M312" s="39">
        <f t="shared" si="43"/>
        <v>1</v>
      </c>
      <c r="N312" s="39" t="str">
        <f t="shared" si="48"/>
        <v>Хлеб ржаной</v>
      </c>
    </row>
    <row r="313" spans="1:14" s="1" customFormat="1" ht="12.75" hidden="1" customHeight="1" x14ac:dyDescent="0.35">
      <c r="A313" s="19"/>
      <c r="B313" s="18"/>
      <c r="C313" s="18"/>
      <c r="D313" s="18"/>
      <c r="E313" s="17"/>
      <c r="F313" s="20"/>
      <c r="G313" s="21"/>
      <c r="H313" s="451"/>
      <c r="J313" s="23" t="e">
        <f>H313*J324/H324</f>
        <v>#DIV/0!</v>
      </c>
      <c r="L313" s="41">
        <f t="shared" si="47"/>
        <v>14</v>
      </c>
      <c r="M313" s="39">
        <f t="shared" si="43"/>
        <v>1</v>
      </c>
      <c r="N313" s="39">
        <f t="shared" si="48"/>
        <v>0</v>
      </c>
    </row>
    <row r="314" spans="1:14" s="1" customFormat="1" ht="12.75" hidden="1" customHeight="1" x14ac:dyDescent="0.35">
      <c r="A314" s="19"/>
      <c r="B314" s="25"/>
      <c r="C314" s="25"/>
      <c r="D314" s="25"/>
      <c r="E314" s="26"/>
      <c r="F314" s="27"/>
      <c r="G314" s="27"/>
      <c r="H314" s="451"/>
      <c r="J314" s="23" t="e">
        <f>H314*J324/H324</f>
        <v>#DIV/0!</v>
      </c>
      <c r="L314" s="41">
        <f t="shared" si="47"/>
        <v>14</v>
      </c>
      <c r="M314" s="39">
        <f t="shared" si="43"/>
        <v>1</v>
      </c>
      <c r="N314" s="39">
        <f t="shared" si="48"/>
        <v>0</v>
      </c>
    </row>
    <row r="315" spans="1:14" s="1" customFormat="1" ht="12.75" hidden="1" customHeight="1" x14ac:dyDescent="0.35">
      <c r="A315" s="17"/>
      <c r="B315" s="18"/>
      <c r="C315" s="18"/>
      <c r="D315" s="18"/>
      <c r="E315" s="17"/>
      <c r="F315" s="20"/>
      <c r="G315" s="21"/>
      <c r="H315" s="451"/>
      <c r="J315" s="23" t="e">
        <f>H315*J324/H324</f>
        <v>#DIV/0!</v>
      </c>
      <c r="L315" s="41">
        <f t="shared" si="47"/>
        <v>14</v>
      </c>
      <c r="M315" s="39">
        <f t="shared" si="43"/>
        <v>1</v>
      </c>
      <c r="N315" s="39">
        <f t="shared" si="48"/>
        <v>0</v>
      </c>
    </row>
    <row r="316" spans="1:14" s="1" customFormat="1" ht="12.75" hidden="1" customHeight="1" x14ac:dyDescent="0.35">
      <c r="A316" s="17"/>
      <c r="B316" s="18"/>
      <c r="C316" s="18"/>
      <c r="D316" s="18"/>
      <c r="E316" s="17"/>
      <c r="F316" s="20"/>
      <c r="G316" s="24"/>
      <c r="H316" s="451"/>
      <c r="J316" s="23" t="e">
        <f>H316*J324/H324</f>
        <v>#DIV/0!</v>
      </c>
      <c r="L316" s="41">
        <f t="shared" si="47"/>
        <v>14</v>
      </c>
      <c r="M316" s="39">
        <f t="shared" si="43"/>
        <v>1</v>
      </c>
      <c r="N316" s="39">
        <f t="shared" si="48"/>
        <v>0</v>
      </c>
    </row>
    <row r="317" spans="1:14" s="1" customFormat="1" ht="12.75" hidden="1" customHeight="1" x14ac:dyDescent="0.35">
      <c r="A317" s="17"/>
      <c r="B317" s="18"/>
      <c r="C317" s="18"/>
      <c r="D317" s="18"/>
      <c r="E317" s="17"/>
      <c r="F317" s="20"/>
      <c r="G317" s="24"/>
      <c r="H317" s="451"/>
      <c r="J317" s="23" t="e">
        <f>H317*J324/H324</f>
        <v>#DIV/0!</v>
      </c>
      <c r="L317" s="41">
        <f t="shared" si="47"/>
        <v>14</v>
      </c>
      <c r="M317" s="39">
        <f t="shared" si="43"/>
        <v>1</v>
      </c>
      <c r="N317" s="39">
        <f t="shared" si="48"/>
        <v>0</v>
      </c>
    </row>
    <row r="318" spans="1:14" s="1" customFormat="1" ht="12.75" hidden="1" customHeight="1" x14ac:dyDescent="0.35">
      <c r="A318" s="19"/>
      <c r="B318" s="18"/>
      <c r="C318" s="18"/>
      <c r="D318" s="18"/>
      <c r="E318" s="17"/>
      <c r="F318" s="20"/>
      <c r="G318" s="21"/>
      <c r="H318" s="451"/>
      <c r="J318" s="23" t="e">
        <f>H318*J324/H324</f>
        <v>#DIV/0!</v>
      </c>
      <c r="L318" s="41">
        <f t="shared" si="47"/>
        <v>14</v>
      </c>
      <c r="M318" s="39">
        <f t="shared" si="43"/>
        <v>1</v>
      </c>
      <c r="N318" s="39">
        <f t="shared" si="48"/>
        <v>0</v>
      </c>
    </row>
    <row r="319" spans="1:14" s="1" customFormat="1" ht="12.75" hidden="1" customHeight="1" x14ac:dyDescent="0.25">
      <c r="A319" s="17"/>
      <c r="B319" s="18"/>
      <c r="C319" s="18"/>
      <c r="D319" s="18"/>
      <c r="E319" s="17"/>
      <c r="F319" s="28"/>
      <c r="G319" s="21"/>
      <c r="H319" s="451"/>
      <c r="J319" s="23" t="e">
        <f>H319*J324/H324</f>
        <v>#DIV/0!</v>
      </c>
      <c r="L319" s="41">
        <f t="shared" si="47"/>
        <v>14</v>
      </c>
      <c r="M319" s="39">
        <f t="shared" si="43"/>
        <v>1</v>
      </c>
      <c r="N319" s="39">
        <f t="shared" si="48"/>
        <v>0</v>
      </c>
    </row>
    <row r="320" spans="1:14" s="1" customFormat="1" ht="12.75" hidden="1" customHeight="1" x14ac:dyDescent="0.35">
      <c r="A320" s="19"/>
      <c r="B320" s="18"/>
      <c r="C320" s="18"/>
      <c r="D320" s="18"/>
      <c r="E320" s="17"/>
      <c r="F320" s="20"/>
      <c r="G320" s="21"/>
      <c r="H320" s="451"/>
      <c r="J320" s="23" t="e">
        <f>H320*J324/H324</f>
        <v>#DIV/0!</v>
      </c>
      <c r="L320" s="41">
        <f t="shared" si="47"/>
        <v>14</v>
      </c>
      <c r="M320" s="39">
        <f t="shared" si="43"/>
        <v>1</v>
      </c>
      <c r="N320" s="39">
        <f t="shared" si="48"/>
        <v>0</v>
      </c>
    </row>
    <row r="321" spans="1:14" s="1" customFormat="1" ht="12.75" hidden="1" customHeight="1" x14ac:dyDescent="0.25">
      <c r="A321" s="17"/>
      <c r="B321" s="18"/>
      <c r="C321" s="18"/>
      <c r="D321" s="18"/>
      <c r="E321" s="17"/>
      <c r="F321" s="28"/>
      <c r="G321" s="21"/>
      <c r="H321" s="451"/>
      <c r="J321" s="23" t="e">
        <f>H321*J324/H324</f>
        <v>#DIV/0!</v>
      </c>
      <c r="L321" s="41">
        <f t="shared" si="47"/>
        <v>14</v>
      </c>
      <c r="M321" s="39">
        <f t="shared" si="43"/>
        <v>1</v>
      </c>
      <c r="N321" s="39">
        <f t="shared" si="48"/>
        <v>0</v>
      </c>
    </row>
    <row r="322" spans="1:14" s="1" customFormat="1" ht="12.75" hidden="1" customHeight="1" x14ac:dyDescent="0.35">
      <c r="A322" s="19"/>
      <c r="B322" s="18"/>
      <c r="C322" s="18"/>
      <c r="D322" s="18"/>
      <c r="E322" s="17"/>
      <c r="F322" s="20"/>
      <c r="G322" s="21"/>
      <c r="H322" s="451"/>
      <c r="J322" s="23" t="e">
        <f>H322*J324/H324</f>
        <v>#DIV/0!</v>
      </c>
      <c r="L322" s="41">
        <f t="shared" si="47"/>
        <v>14</v>
      </c>
      <c r="M322" s="39">
        <f t="shared" si="43"/>
        <v>1</v>
      </c>
      <c r="N322" s="39">
        <f t="shared" si="48"/>
        <v>0</v>
      </c>
    </row>
    <row r="323" spans="1:14" s="31" customFormat="1" ht="12.75" hidden="1" customHeight="1" x14ac:dyDescent="0.2">
      <c r="A323" s="19"/>
      <c r="B323" s="18"/>
      <c r="C323" s="18"/>
      <c r="D323" s="18"/>
      <c r="E323" s="17"/>
      <c r="F323" s="20"/>
      <c r="G323" s="21"/>
      <c r="H323" s="451"/>
      <c r="I323" s="1"/>
      <c r="J323" s="23" t="e">
        <f>H323*J324/H324</f>
        <v>#DIV/0!</v>
      </c>
      <c r="K323" s="1"/>
      <c r="L323" s="41">
        <f t="shared" si="47"/>
        <v>14</v>
      </c>
      <c r="M323" s="39">
        <f t="shared" si="43"/>
        <v>1</v>
      </c>
      <c r="N323" s="39">
        <f t="shared" si="48"/>
        <v>0</v>
      </c>
    </row>
    <row r="324" spans="1:14" s="1" customFormat="1" ht="11.5" hidden="1" customHeight="1" x14ac:dyDescent="0.35">
      <c r="A324" s="19"/>
      <c r="B324" s="25">
        <f>SUBTOTAL(9,B306:B323)</f>
        <v>0</v>
      </c>
      <c r="C324" s="25">
        <f t="shared" ref="C324:E324" si="49">SUBTOTAL(9,C306:C323)</f>
        <v>0</v>
      </c>
      <c r="D324" s="25">
        <f t="shared" si="49"/>
        <v>0</v>
      </c>
      <c r="E324" s="26">
        <f t="shared" si="49"/>
        <v>0</v>
      </c>
      <c r="F324" s="29" t="s">
        <v>18</v>
      </c>
      <c r="G324" s="27"/>
      <c r="H324" s="454"/>
      <c r="J324" s="32">
        <f>D303</f>
        <v>151.08000000000001</v>
      </c>
      <c r="L324" s="41">
        <f t="shared" si="47"/>
        <v>14</v>
      </c>
      <c r="M324" s="39">
        <f t="shared" si="43"/>
        <v>1</v>
      </c>
      <c r="N324" s="39">
        <v>1</v>
      </c>
    </row>
    <row r="325" spans="1:14" s="1" customFormat="1" ht="11.5" hidden="1" customHeight="1" x14ac:dyDescent="0.35">
      <c r="A325" s="33"/>
      <c r="B325" s="34"/>
      <c r="C325" s="34"/>
      <c r="D325" s="34"/>
      <c r="E325" s="35"/>
      <c r="F325" s="36"/>
      <c r="G325" s="37"/>
      <c r="H325" s="38"/>
      <c r="J325" s="38"/>
      <c r="L325" s="41">
        <f t="shared" si="47"/>
        <v>14</v>
      </c>
      <c r="M325" s="39">
        <f t="shared" si="43"/>
        <v>1</v>
      </c>
      <c r="N325" s="39">
        <v>1</v>
      </c>
    </row>
    <row r="326" spans="1:14" ht="40.5" customHeight="1" x14ac:dyDescent="0.35">
      <c r="A326" s="275"/>
      <c r="B326" s="275"/>
      <c r="C326" s="275"/>
      <c r="D326" s="443">
        <f>х!H$17</f>
        <v>64.739999999999995</v>
      </c>
      <c r="E326" s="444"/>
      <c r="F326" s="414" t="str">
        <f>х!I$17</f>
        <v>Абонемент платного питания №9 (ГПД Полдник 1-4)</v>
      </c>
      <c r="G326" s="415"/>
      <c r="H326" s="415"/>
      <c r="I326" s="270"/>
      <c r="J326" s="13"/>
      <c r="K326" s="13"/>
      <c r="L326" s="289">
        <f>L303+1</f>
        <v>15</v>
      </c>
      <c r="M326" s="287">
        <f t="shared" si="43"/>
        <v>1</v>
      </c>
      <c r="N326" s="287">
        <v>1</v>
      </c>
    </row>
    <row r="327" spans="1:14" ht="11.5" customHeight="1" x14ac:dyDescent="0.35">
      <c r="A327" s="437" t="s">
        <v>3</v>
      </c>
      <c r="B327" s="438" t="s">
        <v>4</v>
      </c>
      <c r="C327" s="438"/>
      <c r="D327" s="438"/>
      <c r="E327" s="439" t="s">
        <v>5</v>
      </c>
      <c r="F327" s="440" t="s">
        <v>6</v>
      </c>
      <c r="G327" s="441" t="s">
        <v>7</v>
      </c>
      <c r="H327" s="442" t="s">
        <v>8</v>
      </c>
      <c r="L327" s="290">
        <f>L326</f>
        <v>15</v>
      </c>
      <c r="M327" s="287">
        <f t="shared" si="43"/>
        <v>1</v>
      </c>
      <c r="N327" s="287">
        <v>1</v>
      </c>
    </row>
    <row r="328" spans="1:14" ht="11.5" customHeight="1" x14ac:dyDescent="0.35">
      <c r="A328" s="437"/>
      <c r="B328" s="277" t="s">
        <v>9</v>
      </c>
      <c r="C328" s="278" t="s">
        <v>10</v>
      </c>
      <c r="D328" s="278" t="s">
        <v>11</v>
      </c>
      <c r="E328" s="439"/>
      <c r="F328" s="440"/>
      <c r="G328" s="441"/>
      <c r="H328" s="442"/>
      <c r="L328" s="290">
        <f t="shared" ref="L328:M348" si="50">L327</f>
        <v>15</v>
      </c>
      <c r="M328" s="287">
        <f t="shared" si="43"/>
        <v>1</v>
      </c>
      <c r="N328" s="287">
        <v>1</v>
      </c>
    </row>
    <row r="329" spans="1:14" ht="11.5" customHeight="1" x14ac:dyDescent="0.35">
      <c r="A329" s="115">
        <v>338</v>
      </c>
      <c r="B329" s="114">
        <v>0.4</v>
      </c>
      <c r="C329" s="114">
        <v>0.4</v>
      </c>
      <c r="D329" s="114">
        <v>9.8000000000000007</v>
      </c>
      <c r="E329" s="115">
        <v>47</v>
      </c>
      <c r="F329" s="116" t="s">
        <v>117</v>
      </c>
      <c r="G329" s="385">
        <v>100</v>
      </c>
      <c r="H329" s="449">
        <f>D326</f>
        <v>64.739999999999995</v>
      </c>
      <c r="J329" s="23" t="e">
        <f>H329*J347/H347</f>
        <v>#DIV/0!</v>
      </c>
      <c r="L329" s="290">
        <f t="shared" si="50"/>
        <v>15</v>
      </c>
      <c r="M329" s="287">
        <f t="shared" si="43"/>
        <v>1</v>
      </c>
      <c r="N329" s="287" t="str">
        <f>F329</f>
        <v>Яблоко 100 (СОШ_2018)</v>
      </c>
    </row>
    <row r="330" spans="1:14" ht="11.5" customHeight="1" x14ac:dyDescent="0.35">
      <c r="A330" s="54" t="s">
        <v>420</v>
      </c>
      <c r="B330" s="51">
        <v>8.34</v>
      </c>
      <c r="C330" s="51">
        <v>15.33</v>
      </c>
      <c r="D330" s="51">
        <v>56.92</v>
      </c>
      <c r="E330" s="50">
        <v>394</v>
      </c>
      <c r="F330" s="224" t="s">
        <v>385</v>
      </c>
      <c r="G330" s="167">
        <v>100</v>
      </c>
      <c r="H330" s="450"/>
      <c r="J330" s="23" t="e">
        <f>H330*J347/H347</f>
        <v>#DIV/0!</v>
      </c>
      <c r="L330" s="290">
        <f t="shared" si="50"/>
        <v>15</v>
      </c>
      <c r="M330" s="287">
        <f t="shared" si="43"/>
        <v>1</v>
      </c>
      <c r="N330" s="287" t="str">
        <f t="shared" ref="N330:N346" si="51">F330</f>
        <v>Булочка Дорожная 100 Тагил (80 шк)</v>
      </c>
    </row>
    <row r="331" spans="1:14" ht="11.5" customHeight="1" x14ac:dyDescent="0.35">
      <c r="A331" s="185" t="s">
        <v>16</v>
      </c>
      <c r="B331" s="330">
        <v>1</v>
      </c>
      <c r="C331" s="330"/>
      <c r="D331" s="330">
        <v>20.2</v>
      </c>
      <c r="E331" s="198">
        <v>85</v>
      </c>
      <c r="F331" s="163" t="s">
        <v>139</v>
      </c>
      <c r="G331" s="383">
        <v>200</v>
      </c>
      <c r="H331" s="450"/>
      <c r="J331" s="23" t="e">
        <f>H331*J347/H347</f>
        <v>#DIV/0!</v>
      </c>
      <c r="L331" s="290">
        <f t="shared" si="50"/>
        <v>15</v>
      </c>
      <c r="M331" s="287">
        <f t="shared" si="43"/>
        <v>1</v>
      </c>
      <c r="N331" s="287" t="str">
        <f t="shared" si="51"/>
        <v>Сок в ассортименте</v>
      </c>
    </row>
    <row r="332" spans="1:14" s="1" customFormat="1" ht="11.5" hidden="1" customHeight="1" x14ac:dyDescent="0.35">
      <c r="A332" s="19"/>
      <c r="B332" s="18"/>
      <c r="C332" s="18"/>
      <c r="D332" s="18"/>
      <c r="E332" s="17"/>
      <c r="F332" s="20"/>
      <c r="G332" s="21"/>
      <c r="H332" s="451"/>
      <c r="J332" s="23" t="e">
        <f>H332*J347/H347</f>
        <v>#DIV/0!</v>
      </c>
      <c r="L332" s="41">
        <f t="shared" si="50"/>
        <v>15</v>
      </c>
      <c r="M332" s="39">
        <f t="shared" si="43"/>
        <v>1</v>
      </c>
      <c r="N332" s="39">
        <f t="shared" si="51"/>
        <v>0</v>
      </c>
    </row>
    <row r="333" spans="1:14" s="1" customFormat="1" ht="11.5" hidden="1" customHeight="1" x14ac:dyDescent="0.35">
      <c r="A333" s="17"/>
      <c r="B333" s="18"/>
      <c r="C333" s="18"/>
      <c r="D333" s="19"/>
      <c r="E333" s="17"/>
      <c r="F333" s="20"/>
      <c r="G333" s="21"/>
      <c r="H333" s="451"/>
      <c r="J333" s="23" t="e">
        <f>H333*J347/H347</f>
        <v>#DIV/0!</v>
      </c>
      <c r="L333" s="41">
        <f t="shared" si="50"/>
        <v>15</v>
      </c>
      <c r="M333" s="39">
        <f t="shared" si="43"/>
        <v>1</v>
      </c>
      <c r="N333" s="39">
        <f t="shared" si="51"/>
        <v>0</v>
      </c>
    </row>
    <row r="334" spans="1:14" s="1" customFormat="1" ht="11.5" hidden="1" customHeight="1" x14ac:dyDescent="0.35">
      <c r="A334" s="17"/>
      <c r="B334" s="18"/>
      <c r="C334" s="18"/>
      <c r="D334" s="18"/>
      <c r="E334" s="17"/>
      <c r="F334" s="20"/>
      <c r="G334" s="21"/>
      <c r="H334" s="451"/>
      <c r="J334" s="23" t="e">
        <f>H334*J347/H347</f>
        <v>#DIV/0!</v>
      </c>
      <c r="L334" s="41">
        <f t="shared" si="50"/>
        <v>15</v>
      </c>
      <c r="M334" s="39">
        <f t="shared" si="43"/>
        <v>1</v>
      </c>
      <c r="N334" s="39">
        <f t="shared" si="51"/>
        <v>0</v>
      </c>
    </row>
    <row r="335" spans="1:14" s="1" customFormat="1" ht="11.5" hidden="1" customHeight="1" x14ac:dyDescent="0.35">
      <c r="A335" s="17"/>
      <c r="B335" s="18"/>
      <c r="C335" s="18"/>
      <c r="D335" s="18"/>
      <c r="E335" s="17"/>
      <c r="F335" s="20"/>
      <c r="G335" s="24"/>
      <c r="H335" s="451"/>
      <c r="J335" s="23" t="e">
        <f>H335*J347/H347</f>
        <v>#DIV/0!</v>
      </c>
      <c r="L335" s="41">
        <f t="shared" si="50"/>
        <v>15</v>
      </c>
      <c r="M335" s="39">
        <f t="shared" si="43"/>
        <v>1</v>
      </c>
      <c r="N335" s="39">
        <f t="shared" si="51"/>
        <v>0</v>
      </c>
    </row>
    <row r="336" spans="1:14" s="1" customFormat="1" ht="11.5" hidden="1" customHeight="1" x14ac:dyDescent="0.35">
      <c r="A336" s="19"/>
      <c r="B336" s="18"/>
      <c r="C336" s="18"/>
      <c r="D336" s="18"/>
      <c r="E336" s="17"/>
      <c r="F336" s="20"/>
      <c r="G336" s="21"/>
      <c r="H336" s="451"/>
      <c r="J336" s="23" t="e">
        <f>H336*J347/H347</f>
        <v>#DIV/0!</v>
      </c>
      <c r="L336" s="41">
        <f t="shared" si="50"/>
        <v>15</v>
      </c>
      <c r="M336" s="39">
        <f t="shared" si="43"/>
        <v>1</v>
      </c>
      <c r="N336" s="39">
        <f t="shared" si="51"/>
        <v>0</v>
      </c>
    </row>
    <row r="337" spans="1:14" s="1" customFormat="1" ht="11.5" hidden="1" customHeight="1" x14ac:dyDescent="0.35">
      <c r="A337" s="19"/>
      <c r="B337" s="25"/>
      <c r="C337" s="25"/>
      <c r="D337" s="25"/>
      <c r="E337" s="26"/>
      <c r="F337" s="27"/>
      <c r="G337" s="27"/>
      <c r="H337" s="451"/>
      <c r="J337" s="23" t="e">
        <f>H337*J347/H347</f>
        <v>#DIV/0!</v>
      </c>
      <c r="L337" s="41">
        <f t="shared" si="50"/>
        <v>15</v>
      </c>
      <c r="M337" s="39">
        <f t="shared" si="43"/>
        <v>1</v>
      </c>
      <c r="N337" s="39">
        <f t="shared" si="51"/>
        <v>0</v>
      </c>
    </row>
    <row r="338" spans="1:14" s="1" customFormat="1" ht="11.5" hidden="1" customHeight="1" x14ac:dyDescent="0.35">
      <c r="A338" s="17"/>
      <c r="B338" s="18"/>
      <c r="C338" s="18"/>
      <c r="D338" s="18"/>
      <c r="E338" s="17"/>
      <c r="F338" s="20"/>
      <c r="G338" s="21"/>
      <c r="H338" s="451"/>
      <c r="J338" s="23" t="e">
        <f>H338*J347/H347</f>
        <v>#DIV/0!</v>
      </c>
      <c r="L338" s="41">
        <f t="shared" si="50"/>
        <v>15</v>
      </c>
      <c r="M338" s="39">
        <f t="shared" si="43"/>
        <v>1</v>
      </c>
      <c r="N338" s="39">
        <f t="shared" si="51"/>
        <v>0</v>
      </c>
    </row>
    <row r="339" spans="1:14" s="1" customFormat="1" ht="11.5" hidden="1" customHeight="1" x14ac:dyDescent="0.35">
      <c r="A339" s="17"/>
      <c r="B339" s="18"/>
      <c r="C339" s="18"/>
      <c r="D339" s="18"/>
      <c r="E339" s="17"/>
      <c r="F339" s="20"/>
      <c r="G339" s="24"/>
      <c r="H339" s="451"/>
      <c r="J339" s="23" t="e">
        <f>H339*J347/H347</f>
        <v>#DIV/0!</v>
      </c>
      <c r="L339" s="41">
        <f t="shared" si="50"/>
        <v>15</v>
      </c>
      <c r="M339" s="39">
        <f t="shared" si="43"/>
        <v>1</v>
      </c>
      <c r="N339" s="39">
        <f t="shared" si="51"/>
        <v>0</v>
      </c>
    </row>
    <row r="340" spans="1:14" s="1" customFormat="1" ht="11.5" hidden="1" customHeight="1" x14ac:dyDescent="0.35">
      <c r="A340" s="17"/>
      <c r="B340" s="18"/>
      <c r="C340" s="18"/>
      <c r="D340" s="18"/>
      <c r="E340" s="17"/>
      <c r="F340" s="20"/>
      <c r="G340" s="24"/>
      <c r="H340" s="451"/>
      <c r="J340" s="23" t="e">
        <f>H340*J347/H347</f>
        <v>#DIV/0!</v>
      </c>
      <c r="L340" s="41">
        <f t="shared" si="50"/>
        <v>15</v>
      </c>
      <c r="M340" s="39">
        <f t="shared" si="43"/>
        <v>1</v>
      </c>
      <c r="N340" s="39">
        <f t="shared" si="51"/>
        <v>0</v>
      </c>
    </row>
    <row r="341" spans="1:14" s="1" customFormat="1" ht="11.5" hidden="1" customHeight="1" x14ac:dyDescent="0.35">
      <c r="A341" s="19"/>
      <c r="B341" s="18"/>
      <c r="C341" s="18"/>
      <c r="D341" s="18"/>
      <c r="E341" s="17"/>
      <c r="F341" s="20"/>
      <c r="G341" s="21"/>
      <c r="H341" s="451"/>
      <c r="J341" s="23" t="e">
        <f>H341*J347/H347</f>
        <v>#DIV/0!</v>
      </c>
      <c r="L341" s="41">
        <f t="shared" si="50"/>
        <v>15</v>
      </c>
      <c r="M341" s="39">
        <f t="shared" si="43"/>
        <v>1</v>
      </c>
      <c r="N341" s="39">
        <f t="shared" si="51"/>
        <v>0</v>
      </c>
    </row>
    <row r="342" spans="1:14" s="1" customFormat="1" ht="11.5" hidden="1" customHeight="1" x14ac:dyDescent="0.25">
      <c r="A342" s="17"/>
      <c r="B342" s="18"/>
      <c r="C342" s="18"/>
      <c r="D342" s="18"/>
      <c r="E342" s="17"/>
      <c r="F342" s="28"/>
      <c r="G342" s="21"/>
      <c r="H342" s="451"/>
      <c r="J342" s="23" t="e">
        <f>H342*J347/H347</f>
        <v>#DIV/0!</v>
      </c>
      <c r="L342" s="41">
        <f t="shared" si="50"/>
        <v>15</v>
      </c>
      <c r="M342" s="39">
        <f t="shared" si="43"/>
        <v>1</v>
      </c>
      <c r="N342" s="39">
        <f t="shared" si="51"/>
        <v>0</v>
      </c>
    </row>
    <row r="343" spans="1:14" s="1" customFormat="1" ht="11.5" hidden="1" customHeight="1" x14ac:dyDescent="0.35">
      <c r="A343" s="19"/>
      <c r="B343" s="18"/>
      <c r="C343" s="18"/>
      <c r="D343" s="18"/>
      <c r="E343" s="17"/>
      <c r="F343" s="20"/>
      <c r="G343" s="21"/>
      <c r="H343" s="451"/>
      <c r="J343" s="23" t="e">
        <f>H343*J347/H347</f>
        <v>#DIV/0!</v>
      </c>
      <c r="L343" s="41">
        <f t="shared" si="50"/>
        <v>15</v>
      </c>
      <c r="M343" s="39">
        <f t="shared" si="43"/>
        <v>1</v>
      </c>
      <c r="N343" s="39">
        <f t="shared" si="51"/>
        <v>0</v>
      </c>
    </row>
    <row r="344" spans="1:14" s="1" customFormat="1" ht="11.5" hidden="1" customHeight="1" x14ac:dyDescent="0.25">
      <c r="A344" s="17"/>
      <c r="B344" s="18"/>
      <c r="C344" s="18"/>
      <c r="D344" s="18"/>
      <c r="E344" s="17"/>
      <c r="F344" s="28"/>
      <c r="G344" s="21"/>
      <c r="H344" s="451"/>
      <c r="J344" s="23" t="e">
        <f>H344*J347/H347</f>
        <v>#DIV/0!</v>
      </c>
      <c r="L344" s="41">
        <f t="shared" si="50"/>
        <v>15</v>
      </c>
      <c r="M344" s="39">
        <f t="shared" si="50"/>
        <v>1</v>
      </c>
      <c r="N344" s="39">
        <f t="shared" si="51"/>
        <v>0</v>
      </c>
    </row>
    <row r="345" spans="1:14" s="1" customFormat="1" ht="11.5" hidden="1" customHeight="1" x14ac:dyDescent="0.35">
      <c r="A345" s="19"/>
      <c r="B345" s="18"/>
      <c r="C345" s="18"/>
      <c r="D345" s="18"/>
      <c r="E345" s="17"/>
      <c r="F345" s="20"/>
      <c r="G345" s="21"/>
      <c r="H345" s="451"/>
      <c r="J345" s="23" t="e">
        <f>H345*J347/H347</f>
        <v>#DIV/0!</v>
      </c>
      <c r="L345" s="41">
        <f t="shared" si="50"/>
        <v>15</v>
      </c>
      <c r="M345" s="39">
        <f t="shared" si="50"/>
        <v>1</v>
      </c>
      <c r="N345" s="39">
        <f t="shared" si="51"/>
        <v>0</v>
      </c>
    </row>
    <row r="346" spans="1:14" s="1" customFormat="1" ht="11.5" hidden="1" customHeight="1" x14ac:dyDescent="0.35">
      <c r="A346" s="19"/>
      <c r="B346" s="18"/>
      <c r="C346" s="18"/>
      <c r="D346" s="18"/>
      <c r="E346" s="17"/>
      <c r="F346" s="20"/>
      <c r="G346" s="21"/>
      <c r="H346" s="451"/>
      <c r="J346" s="23" t="e">
        <f>H346*J347/H347</f>
        <v>#DIV/0!</v>
      </c>
      <c r="L346" s="41">
        <f t="shared" si="50"/>
        <v>15</v>
      </c>
      <c r="M346" s="39">
        <f t="shared" si="50"/>
        <v>1</v>
      </c>
      <c r="N346" s="39">
        <f t="shared" si="51"/>
        <v>0</v>
      </c>
    </row>
    <row r="347" spans="1:14" ht="11.5" customHeight="1" x14ac:dyDescent="0.35">
      <c r="A347" s="291"/>
      <c r="B347" s="292">
        <f>SUBTOTAL(9,B329:B346)</f>
        <v>9.74</v>
      </c>
      <c r="C347" s="292">
        <f t="shared" ref="C347:E347" si="52">SUBTOTAL(9,C329:C346)</f>
        <v>15.73</v>
      </c>
      <c r="D347" s="292">
        <f t="shared" si="52"/>
        <v>86.92</v>
      </c>
      <c r="E347" s="293">
        <f t="shared" si="52"/>
        <v>526</v>
      </c>
      <c r="F347" s="294" t="s">
        <v>18</v>
      </c>
      <c r="G347" s="295"/>
      <c r="H347" s="452"/>
      <c r="J347" s="32">
        <f>D326</f>
        <v>64.739999999999995</v>
      </c>
      <c r="L347" s="290">
        <f t="shared" si="50"/>
        <v>15</v>
      </c>
      <c r="M347" s="287">
        <f t="shared" si="50"/>
        <v>1</v>
      </c>
      <c r="N347" s="287">
        <v>1</v>
      </c>
    </row>
    <row r="348" spans="1:14" ht="4.5" customHeight="1" x14ac:dyDescent="0.35">
      <c r="A348" s="297"/>
      <c r="B348" s="298"/>
      <c r="C348" s="298"/>
      <c r="D348" s="298"/>
      <c r="E348" s="299"/>
      <c r="F348" s="300"/>
      <c r="G348" s="301"/>
      <c r="H348" s="302"/>
      <c r="J348" s="38"/>
      <c r="L348" s="290">
        <f t="shared" si="50"/>
        <v>15</v>
      </c>
      <c r="M348" s="287">
        <f t="shared" si="50"/>
        <v>1</v>
      </c>
      <c r="N348" s="287">
        <v>1</v>
      </c>
    </row>
    <row r="349" spans="1:14" s="1" customFormat="1" ht="21" hidden="1" x14ac:dyDescent="0.35">
      <c r="A349" s="14"/>
      <c r="B349" s="14"/>
      <c r="C349" s="14"/>
      <c r="D349" s="427">
        <f>х!H$18</f>
        <v>103</v>
      </c>
      <c r="E349" s="428"/>
      <c r="F349" s="429" t="str">
        <f>х!I$18</f>
        <v>Абонемент платного питания №10 (СОШ № 12)</v>
      </c>
      <c r="G349" s="430"/>
      <c r="H349" s="430"/>
      <c r="I349" s="13"/>
      <c r="J349" s="13"/>
      <c r="K349" s="13"/>
      <c r="L349" s="40">
        <f>L326+1</f>
        <v>16</v>
      </c>
      <c r="M349" s="39">
        <f t="shared" ref="M349:M412" si="53">M348</f>
        <v>1</v>
      </c>
      <c r="N349" s="39">
        <v>1</v>
      </c>
    </row>
    <row r="350" spans="1:14" s="1" customFormat="1" ht="11.5" hidden="1" customHeight="1" x14ac:dyDescent="0.35">
      <c r="A350" s="431" t="s">
        <v>3</v>
      </c>
      <c r="B350" s="432" t="s">
        <v>4</v>
      </c>
      <c r="C350" s="432"/>
      <c r="D350" s="432"/>
      <c r="E350" s="433" t="s">
        <v>5</v>
      </c>
      <c r="F350" s="434" t="s">
        <v>6</v>
      </c>
      <c r="G350" s="435" t="s">
        <v>7</v>
      </c>
      <c r="H350" s="436" t="s">
        <v>8</v>
      </c>
      <c r="L350" s="41">
        <f>L349</f>
        <v>16</v>
      </c>
      <c r="M350" s="39">
        <f t="shared" si="53"/>
        <v>1</v>
      </c>
      <c r="N350" s="39">
        <v>1</v>
      </c>
    </row>
    <row r="351" spans="1:14" s="1" customFormat="1" ht="11.5" hidden="1" customHeight="1" x14ac:dyDescent="0.35">
      <c r="A351" s="431"/>
      <c r="B351" s="15" t="s">
        <v>9</v>
      </c>
      <c r="C351" s="16" t="s">
        <v>10</v>
      </c>
      <c r="D351" s="16" t="s">
        <v>11</v>
      </c>
      <c r="E351" s="433"/>
      <c r="F351" s="434"/>
      <c r="G351" s="435"/>
      <c r="H351" s="436"/>
      <c r="L351" s="41">
        <f t="shared" ref="L351:L371" si="54">L350</f>
        <v>16</v>
      </c>
      <c r="M351" s="39">
        <f t="shared" si="53"/>
        <v>1</v>
      </c>
      <c r="N351" s="39">
        <v>1</v>
      </c>
    </row>
    <row r="352" spans="1:14" s="1" customFormat="1" ht="11.5" hidden="1" customHeight="1" x14ac:dyDescent="0.35">
      <c r="A352" s="50">
        <v>280</v>
      </c>
      <c r="B352" s="51">
        <v>8.84</v>
      </c>
      <c r="C352" s="51">
        <v>11</v>
      </c>
      <c r="D352" s="51">
        <v>9.85</v>
      </c>
      <c r="E352" s="50">
        <v>177</v>
      </c>
      <c r="F352" s="52" t="s">
        <v>101</v>
      </c>
      <c r="G352" s="68">
        <v>90</v>
      </c>
      <c r="H352" s="453">
        <f>D349</f>
        <v>103</v>
      </c>
      <c r="J352" s="23" t="e">
        <f>H352*J370/H370</f>
        <v>#DIV/0!</v>
      </c>
      <c r="L352" s="41">
        <f t="shared" si="54"/>
        <v>16</v>
      </c>
      <c r="M352" s="39">
        <f t="shared" si="53"/>
        <v>1</v>
      </c>
      <c r="N352" s="39" t="str">
        <f>F352</f>
        <v>Фрикадельки мясные в сметанно-томатном соусе 60/30 (СОШ_2018)</v>
      </c>
    </row>
    <row r="353" spans="1:14" s="1" customFormat="1" ht="11.5" hidden="1" customHeight="1" x14ac:dyDescent="0.35">
      <c r="A353" s="54" t="s">
        <v>14</v>
      </c>
      <c r="B353" s="51">
        <v>5.33</v>
      </c>
      <c r="C353" s="51">
        <v>4.8899999999999997</v>
      </c>
      <c r="D353" s="51">
        <v>35.590000000000003</v>
      </c>
      <c r="E353" s="50">
        <v>212</v>
      </c>
      <c r="F353" s="52" t="s">
        <v>15</v>
      </c>
      <c r="G353" s="69">
        <v>150</v>
      </c>
      <c r="H353" s="451"/>
      <c r="J353" s="23" t="e">
        <f>H353*J370/H370</f>
        <v>#DIV/0!</v>
      </c>
      <c r="L353" s="41">
        <f t="shared" si="54"/>
        <v>16</v>
      </c>
      <c r="M353" s="39">
        <f t="shared" si="53"/>
        <v>1</v>
      </c>
      <c r="N353" s="39" t="str">
        <f t="shared" ref="N353:N369" si="55">F353</f>
        <v>Макароны отварные 150</v>
      </c>
    </row>
    <row r="354" spans="1:14" s="1" customFormat="1" ht="11.5" hidden="1" customHeight="1" x14ac:dyDescent="0.35">
      <c r="A354" s="50">
        <v>628</v>
      </c>
      <c r="B354" s="51">
        <v>0.1</v>
      </c>
      <c r="C354" s="51">
        <v>0.03</v>
      </c>
      <c r="D354" s="51">
        <v>15.28</v>
      </c>
      <c r="E354" s="50">
        <v>62</v>
      </c>
      <c r="F354" s="52" t="s">
        <v>241</v>
      </c>
      <c r="G354" s="68">
        <v>215</v>
      </c>
      <c r="H354" s="451"/>
      <c r="J354" s="23" t="e">
        <f>H354*J370/H370</f>
        <v>#DIV/0!</v>
      </c>
      <c r="L354" s="41">
        <f t="shared" si="54"/>
        <v>16</v>
      </c>
      <c r="M354" s="39">
        <f t="shared" si="53"/>
        <v>1</v>
      </c>
      <c r="N354" s="39" t="str">
        <f t="shared" si="55"/>
        <v>Чай с сахаром 200/15</v>
      </c>
    </row>
    <row r="355" spans="1:14" s="1" customFormat="1" ht="11.5" hidden="1" customHeight="1" x14ac:dyDescent="0.35">
      <c r="A355" s="54" t="s">
        <v>16</v>
      </c>
      <c r="B355" s="51">
        <v>1.98</v>
      </c>
      <c r="C355" s="51">
        <v>0.25</v>
      </c>
      <c r="D355" s="51">
        <v>12.08</v>
      </c>
      <c r="E355" s="50">
        <v>59</v>
      </c>
      <c r="F355" s="52" t="s">
        <v>135</v>
      </c>
      <c r="G355" s="69">
        <v>25</v>
      </c>
      <c r="H355" s="451"/>
      <c r="J355" s="23" t="e">
        <f>H355*J370/H370</f>
        <v>#DIV/0!</v>
      </c>
      <c r="L355" s="41">
        <f t="shared" si="54"/>
        <v>16</v>
      </c>
      <c r="M355" s="39">
        <f t="shared" si="53"/>
        <v>1</v>
      </c>
      <c r="N355" s="39" t="str">
        <f t="shared" si="55"/>
        <v>Хлеб пшеничный 25</v>
      </c>
    </row>
    <row r="356" spans="1:14" s="1" customFormat="1" ht="11.5" hidden="1" customHeight="1" x14ac:dyDescent="0.35">
      <c r="A356" s="54" t="s">
        <v>16</v>
      </c>
      <c r="B356" s="51">
        <v>1.65</v>
      </c>
      <c r="C356" s="51">
        <v>0.3</v>
      </c>
      <c r="D356" s="51">
        <v>8.35</v>
      </c>
      <c r="E356" s="50">
        <v>44</v>
      </c>
      <c r="F356" s="52" t="s">
        <v>17</v>
      </c>
      <c r="G356" s="69">
        <v>25</v>
      </c>
      <c r="H356" s="451"/>
      <c r="J356" s="23" t="e">
        <f>H356*J370/H370</f>
        <v>#DIV/0!</v>
      </c>
      <c r="L356" s="41">
        <f t="shared" si="54"/>
        <v>16</v>
      </c>
      <c r="M356" s="39">
        <f t="shared" si="53"/>
        <v>1</v>
      </c>
      <c r="N356" s="39" t="str">
        <f t="shared" si="55"/>
        <v>Хлеб  ржаной 25</v>
      </c>
    </row>
    <row r="357" spans="1:14" s="1" customFormat="1" ht="11.5" hidden="1" customHeight="1" x14ac:dyDescent="0.35">
      <c r="A357" s="54"/>
      <c r="B357" s="51"/>
      <c r="C357" s="51"/>
      <c r="D357" s="51"/>
      <c r="E357" s="50"/>
      <c r="F357" s="52"/>
      <c r="G357" s="69"/>
      <c r="H357" s="451"/>
      <c r="J357" s="23" t="e">
        <f>H357*J370/H370</f>
        <v>#DIV/0!</v>
      </c>
      <c r="L357" s="41">
        <f t="shared" si="54"/>
        <v>16</v>
      </c>
      <c r="M357" s="39">
        <f t="shared" si="53"/>
        <v>1</v>
      </c>
      <c r="N357" s="39">
        <f t="shared" si="55"/>
        <v>0</v>
      </c>
    </row>
    <row r="358" spans="1:14" s="1" customFormat="1" ht="11.5" hidden="1" customHeight="1" x14ac:dyDescent="0.35">
      <c r="A358" s="54"/>
      <c r="B358" s="51"/>
      <c r="C358" s="51"/>
      <c r="D358" s="51"/>
      <c r="E358" s="50"/>
      <c r="F358" s="52"/>
      <c r="G358" s="69"/>
      <c r="H358" s="451"/>
      <c r="J358" s="23" t="e">
        <f>H358*J370/H370</f>
        <v>#DIV/0!</v>
      </c>
      <c r="L358" s="41">
        <f t="shared" si="54"/>
        <v>16</v>
      </c>
      <c r="M358" s="39">
        <f t="shared" si="53"/>
        <v>1</v>
      </c>
      <c r="N358" s="39">
        <f t="shared" si="55"/>
        <v>0</v>
      </c>
    </row>
    <row r="359" spans="1:14" s="1" customFormat="1" ht="11.5" hidden="1" customHeight="1" x14ac:dyDescent="0.35">
      <c r="A359" s="19"/>
      <c r="B359" s="18"/>
      <c r="C359" s="18"/>
      <c r="D359" s="18"/>
      <c r="E359" s="17"/>
      <c r="F359" s="20"/>
      <c r="G359" s="21"/>
      <c r="H359" s="451"/>
      <c r="J359" s="23" t="e">
        <f>H359*J370/H370</f>
        <v>#DIV/0!</v>
      </c>
      <c r="L359" s="41">
        <f t="shared" si="54"/>
        <v>16</v>
      </c>
      <c r="M359" s="39">
        <f t="shared" si="53"/>
        <v>1</v>
      </c>
      <c r="N359" s="39">
        <f t="shared" si="55"/>
        <v>0</v>
      </c>
    </row>
    <row r="360" spans="1:14" s="1" customFormat="1" ht="11.5" hidden="1" customHeight="1" x14ac:dyDescent="0.35">
      <c r="A360" s="19"/>
      <c r="B360" s="25"/>
      <c r="C360" s="25"/>
      <c r="D360" s="25"/>
      <c r="E360" s="26"/>
      <c r="F360" s="42"/>
      <c r="G360" s="42"/>
      <c r="H360" s="451"/>
      <c r="J360" s="23" t="e">
        <f>H360*J370/H370</f>
        <v>#DIV/0!</v>
      </c>
      <c r="L360" s="41">
        <f t="shared" si="54"/>
        <v>16</v>
      </c>
      <c r="M360" s="39">
        <f t="shared" si="53"/>
        <v>1</v>
      </c>
      <c r="N360" s="39">
        <f t="shared" si="55"/>
        <v>0</v>
      </c>
    </row>
    <row r="361" spans="1:14" s="1" customFormat="1" ht="11.5" hidden="1" customHeight="1" x14ac:dyDescent="0.35">
      <c r="A361" s="17"/>
      <c r="B361" s="18"/>
      <c r="C361" s="18"/>
      <c r="D361" s="18"/>
      <c r="E361" s="17"/>
      <c r="F361" s="20"/>
      <c r="G361" s="21"/>
      <c r="H361" s="451"/>
      <c r="J361" s="23" t="e">
        <f>H361*J370/H370</f>
        <v>#DIV/0!</v>
      </c>
      <c r="L361" s="41">
        <f t="shared" si="54"/>
        <v>16</v>
      </c>
      <c r="M361" s="39">
        <f t="shared" si="53"/>
        <v>1</v>
      </c>
      <c r="N361" s="39">
        <f t="shared" si="55"/>
        <v>0</v>
      </c>
    </row>
    <row r="362" spans="1:14" s="1" customFormat="1" ht="11.5" hidden="1" customHeight="1" x14ac:dyDescent="0.35">
      <c r="A362" s="17"/>
      <c r="B362" s="18"/>
      <c r="C362" s="18"/>
      <c r="D362" s="18"/>
      <c r="E362" s="17"/>
      <c r="F362" s="20"/>
      <c r="G362" s="24"/>
      <c r="H362" s="451"/>
      <c r="J362" s="23" t="e">
        <f>H362*J370/H370</f>
        <v>#DIV/0!</v>
      </c>
      <c r="L362" s="41">
        <f t="shared" si="54"/>
        <v>16</v>
      </c>
      <c r="M362" s="39">
        <f t="shared" si="53"/>
        <v>1</v>
      </c>
      <c r="N362" s="39">
        <f t="shared" si="55"/>
        <v>0</v>
      </c>
    </row>
    <row r="363" spans="1:14" s="1" customFormat="1" ht="11.5" hidden="1" customHeight="1" x14ac:dyDescent="0.35">
      <c r="A363" s="17"/>
      <c r="B363" s="18"/>
      <c r="C363" s="18"/>
      <c r="D363" s="18"/>
      <c r="E363" s="17"/>
      <c r="F363" s="20"/>
      <c r="G363" s="24"/>
      <c r="H363" s="451"/>
      <c r="J363" s="23" t="e">
        <f>H363*J370/H370</f>
        <v>#DIV/0!</v>
      </c>
      <c r="L363" s="41">
        <f t="shared" si="54"/>
        <v>16</v>
      </c>
      <c r="M363" s="39">
        <f t="shared" si="53"/>
        <v>1</v>
      </c>
      <c r="N363" s="39">
        <f t="shared" si="55"/>
        <v>0</v>
      </c>
    </row>
    <row r="364" spans="1:14" s="1" customFormat="1" ht="11.5" hidden="1" customHeight="1" x14ac:dyDescent="0.35">
      <c r="A364" s="19"/>
      <c r="B364" s="18"/>
      <c r="C364" s="18"/>
      <c r="D364" s="18"/>
      <c r="E364" s="17"/>
      <c r="F364" s="20"/>
      <c r="G364" s="21"/>
      <c r="H364" s="451"/>
      <c r="J364" s="23" t="e">
        <f>H364*J370/H370</f>
        <v>#DIV/0!</v>
      </c>
      <c r="L364" s="41">
        <f t="shared" si="54"/>
        <v>16</v>
      </c>
      <c r="M364" s="39">
        <f t="shared" si="53"/>
        <v>1</v>
      </c>
      <c r="N364" s="39">
        <f t="shared" si="55"/>
        <v>0</v>
      </c>
    </row>
    <row r="365" spans="1:14" s="1" customFormat="1" ht="11.5" hidden="1" customHeight="1" x14ac:dyDescent="0.25">
      <c r="A365" s="17"/>
      <c r="B365" s="18"/>
      <c r="C365" s="18"/>
      <c r="D365" s="18"/>
      <c r="E365" s="17"/>
      <c r="F365" s="28"/>
      <c r="G365" s="21"/>
      <c r="H365" s="451"/>
      <c r="J365" s="23" t="e">
        <f>H365*J370/H370</f>
        <v>#DIV/0!</v>
      </c>
      <c r="L365" s="41">
        <f t="shared" si="54"/>
        <v>16</v>
      </c>
      <c r="M365" s="39">
        <f t="shared" si="53"/>
        <v>1</v>
      </c>
      <c r="N365" s="39">
        <f t="shared" si="55"/>
        <v>0</v>
      </c>
    </row>
    <row r="366" spans="1:14" s="1" customFormat="1" ht="11.5" hidden="1" customHeight="1" x14ac:dyDescent="0.35">
      <c r="A366" s="19"/>
      <c r="B366" s="18"/>
      <c r="C366" s="18"/>
      <c r="D366" s="18"/>
      <c r="E366" s="17"/>
      <c r="F366" s="20"/>
      <c r="G366" s="21"/>
      <c r="H366" s="451"/>
      <c r="J366" s="23" t="e">
        <f>H366*J370/H370</f>
        <v>#DIV/0!</v>
      </c>
      <c r="L366" s="41">
        <f t="shared" si="54"/>
        <v>16</v>
      </c>
      <c r="M366" s="39">
        <f t="shared" si="53"/>
        <v>1</v>
      </c>
      <c r="N366" s="39">
        <f t="shared" si="55"/>
        <v>0</v>
      </c>
    </row>
    <row r="367" spans="1:14" s="1" customFormat="1" ht="11.5" hidden="1" customHeight="1" x14ac:dyDescent="0.25">
      <c r="A367" s="17"/>
      <c r="B367" s="18"/>
      <c r="C367" s="18"/>
      <c r="D367" s="18"/>
      <c r="E367" s="17"/>
      <c r="F367" s="28"/>
      <c r="G367" s="21"/>
      <c r="H367" s="451"/>
      <c r="J367" s="23" t="e">
        <f>H367*J370/H370</f>
        <v>#DIV/0!</v>
      </c>
      <c r="L367" s="41">
        <f t="shared" si="54"/>
        <v>16</v>
      </c>
      <c r="M367" s="39">
        <f t="shared" si="53"/>
        <v>1</v>
      </c>
      <c r="N367" s="39">
        <f t="shared" si="55"/>
        <v>0</v>
      </c>
    </row>
    <row r="368" spans="1:14" s="1" customFormat="1" ht="11.5" hidden="1" customHeight="1" x14ac:dyDescent="0.35">
      <c r="A368" s="19"/>
      <c r="B368" s="18"/>
      <c r="C368" s="18"/>
      <c r="D368" s="18"/>
      <c r="E368" s="17"/>
      <c r="F368" s="20"/>
      <c r="G368" s="21"/>
      <c r="H368" s="451"/>
      <c r="J368" s="23" t="e">
        <f>H368*J370/H370</f>
        <v>#DIV/0!</v>
      </c>
      <c r="L368" s="41">
        <f t="shared" si="54"/>
        <v>16</v>
      </c>
      <c r="M368" s="39">
        <f t="shared" si="53"/>
        <v>1</v>
      </c>
      <c r="N368" s="39">
        <f t="shared" si="55"/>
        <v>0</v>
      </c>
    </row>
    <row r="369" spans="1:14" s="1" customFormat="1" ht="11.5" hidden="1" customHeight="1" x14ac:dyDescent="0.35">
      <c r="A369" s="19"/>
      <c r="B369" s="18"/>
      <c r="C369" s="18"/>
      <c r="D369" s="18"/>
      <c r="E369" s="17"/>
      <c r="F369" s="20"/>
      <c r="G369" s="21"/>
      <c r="H369" s="451"/>
      <c r="J369" s="23" t="e">
        <f>H369*J370/H370</f>
        <v>#DIV/0!</v>
      </c>
      <c r="L369" s="41">
        <f t="shared" si="54"/>
        <v>16</v>
      </c>
      <c r="M369" s="39">
        <f t="shared" si="53"/>
        <v>1</v>
      </c>
      <c r="N369" s="39">
        <f t="shared" si="55"/>
        <v>0</v>
      </c>
    </row>
    <row r="370" spans="1:14" s="1" customFormat="1" ht="11.5" hidden="1" customHeight="1" x14ac:dyDescent="0.35">
      <c r="A370" s="19"/>
      <c r="B370" s="25">
        <f>SUBTOTAL(9,B352:B369)</f>
        <v>0</v>
      </c>
      <c r="C370" s="25">
        <f t="shared" ref="C370" si="56">SUBTOTAL(9,C352:C369)</f>
        <v>0</v>
      </c>
      <c r="D370" s="25">
        <f t="shared" ref="D370" si="57">SUBTOTAL(9,D352:D369)</f>
        <v>0</v>
      </c>
      <c r="E370" s="26">
        <f t="shared" ref="E370" si="58">SUBTOTAL(9,E352:E369)</f>
        <v>0</v>
      </c>
      <c r="F370" s="29" t="s">
        <v>18</v>
      </c>
      <c r="G370" s="42"/>
      <c r="H370" s="454"/>
      <c r="J370" s="32">
        <f>D349</f>
        <v>103</v>
      </c>
      <c r="L370" s="41">
        <f t="shared" si="54"/>
        <v>16</v>
      </c>
      <c r="M370" s="39">
        <f t="shared" si="53"/>
        <v>1</v>
      </c>
      <c r="N370" s="39">
        <v>1</v>
      </c>
    </row>
    <row r="371" spans="1:14" s="1" customFormat="1" ht="11.5" hidden="1" customHeight="1" x14ac:dyDescent="0.35">
      <c r="A371" s="33"/>
      <c r="B371" s="34"/>
      <c r="C371" s="34"/>
      <c r="D371" s="34"/>
      <c r="E371" s="35"/>
      <c r="F371" s="36"/>
      <c r="G371" s="37"/>
      <c r="H371" s="38"/>
      <c r="J371" s="38"/>
      <c r="L371" s="41">
        <f t="shared" si="54"/>
        <v>16</v>
      </c>
      <c r="M371" s="39">
        <f t="shared" si="53"/>
        <v>1</v>
      </c>
      <c r="N371" s="39">
        <v>1</v>
      </c>
    </row>
    <row r="372" spans="1:14" ht="21" hidden="1" x14ac:dyDescent="0.35">
      <c r="A372" s="275"/>
      <c r="B372" s="275"/>
      <c r="C372" s="275"/>
      <c r="D372" s="443">
        <f>х!H$19</f>
        <v>176.93</v>
      </c>
      <c r="E372" s="444"/>
      <c r="F372" s="445" t="str">
        <f>х!I$19</f>
        <v>Абонемент платного питания №11 (Обед 5-11)</v>
      </c>
      <c r="G372" s="446"/>
      <c r="H372" s="446"/>
      <c r="I372" s="270"/>
      <c r="J372" s="13"/>
      <c r="K372" s="13"/>
      <c r="L372" s="289">
        <f>L349+1</f>
        <v>17</v>
      </c>
      <c r="M372" s="287">
        <f t="shared" si="53"/>
        <v>1</v>
      </c>
      <c r="N372" s="287">
        <v>1</v>
      </c>
    </row>
    <row r="373" spans="1:14" ht="11.5" hidden="1" customHeight="1" x14ac:dyDescent="0.35">
      <c r="A373" s="437" t="s">
        <v>3</v>
      </c>
      <c r="B373" s="438" t="s">
        <v>4</v>
      </c>
      <c r="C373" s="438"/>
      <c r="D373" s="438"/>
      <c r="E373" s="439" t="s">
        <v>5</v>
      </c>
      <c r="F373" s="440" t="s">
        <v>6</v>
      </c>
      <c r="G373" s="441" t="s">
        <v>7</v>
      </c>
      <c r="H373" s="442" t="s">
        <v>8</v>
      </c>
      <c r="L373" s="290">
        <f>L372</f>
        <v>17</v>
      </c>
      <c r="M373" s="287">
        <f t="shared" si="53"/>
        <v>1</v>
      </c>
      <c r="N373" s="287">
        <v>1</v>
      </c>
    </row>
    <row r="374" spans="1:14" ht="11.5" hidden="1" customHeight="1" x14ac:dyDescent="0.35">
      <c r="A374" s="437"/>
      <c r="B374" s="277" t="s">
        <v>9</v>
      </c>
      <c r="C374" s="278" t="s">
        <v>10</v>
      </c>
      <c r="D374" s="278" t="s">
        <v>11</v>
      </c>
      <c r="E374" s="439"/>
      <c r="F374" s="440"/>
      <c r="G374" s="441"/>
      <c r="H374" s="442"/>
      <c r="L374" s="290">
        <f t="shared" ref="L374:L394" si="59">L373</f>
        <v>17</v>
      </c>
      <c r="M374" s="287">
        <f t="shared" si="53"/>
        <v>1</v>
      </c>
      <c r="N374" s="287">
        <v>1</v>
      </c>
    </row>
    <row r="375" spans="1:14" ht="11.5" hidden="1" customHeight="1" x14ac:dyDescent="0.35">
      <c r="A375" s="185" t="s">
        <v>229</v>
      </c>
      <c r="B375" s="285">
        <v>1.39</v>
      </c>
      <c r="C375" s="285">
        <v>5.08</v>
      </c>
      <c r="D375" s="285">
        <v>8.23</v>
      </c>
      <c r="E375" s="191">
        <v>84</v>
      </c>
      <c r="F375" s="173" t="s">
        <v>305</v>
      </c>
      <c r="G375" s="337">
        <v>100</v>
      </c>
      <c r="H375" s="449">
        <f>D372</f>
        <v>176.93</v>
      </c>
      <c r="J375" s="23" t="e">
        <f>H375*J393/H393</f>
        <v>#DIV/0!</v>
      </c>
      <c r="L375" s="290">
        <f t="shared" si="59"/>
        <v>17</v>
      </c>
      <c r="M375" s="287">
        <f t="shared" si="53"/>
        <v>1</v>
      </c>
      <c r="N375" s="287" t="str">
        <f>F375</f>
        <v xml:space="preserve">Икра овощная закусочная </v>
      </c>
    </row>
    <row r="376" spans="1:14" ht="11.5" hidden="1" customHeight="1" x14ac:dyDescent="0.35">
      <c r="A376" s="185" t="s">
        <v>230</v>
      </c>
      <c r="B376" s="285">
        <v>8.9</v>
      </c>
      <c r="C376" s="285">
        <v>6.78</v>
      </c>
      <c r="D376" s="285">
        <v>40.89</v>
      </c>
      <c r="E376" s="191">
        <v>262</v>
      </c>
      <c r="F376" s="173" t="s">
        <v>237</v>
      </c>
      <c r="G376" s="362">
        <v>270</v>
      </c>
      <c r="H376" s="450"/>
      <c r="J376" s="23" t="e">
        <f>H376*J393/H393</f>
        <v>#DIV/0!</v>
      </c>
      <c r="L376" s="290">
        <f t="shared" si="59"/>
        <v>17</v>
      </c>
      <c r="M376" s="287">
        <f t="shared" si="53"/>
        <v>1</v>
      </c>
      <c r="N376" s="287" t="str">
        <f t="shared" ref="N376:N392" si="60">F376</f>
        <v>Суп картофельный с бобовыми с гренками 250/20</v>
      </c>
    </row>
    <row r="377" spans="1:14" ht="11.5" hidden="1" customHeight="1" x14ac:dyDescent="0.35">
      <c r="A377" s="185" t="s">
        <v>306</v>
      </c>
      <c r="B377" s="285">
        <v>10.23</v>
      </c>
      <c r="C377" s="285">
        <v>12.59</v>
      </c>
      <c r="D377" s="349">
        <v>11.14</v>
      </c>
      <c r="E377" s="191">
        <v>202</v>
      </c>
      <c r="F377" s="173" t="s">
        <v>370</v>
      </c>
      <c r="G377" s="362">
        <v>100</v>
      </c>
      <c r="H377" s="450"/>
      <c r="J377" s="23" t="e">
        <f>H377*J393/H393</f>
        <v>#DIV/0!</v>
      </c>
      <c r="L377" s="290">
        <f t="shared" si="59"/>
        <v>17</v>
      </c>
      <c r="M377" s="287">
        <f t="shared" si="53"/>
        <v>1</v>
      </c>
      <c r="N377" s="287" t="str">
        <f t="shared" si="60"/>
        <v>Фрикадельки мясные в сметанно-томатном соусе 70/30 (СОШ_2018)</v>
      </c>
    </row>
    <row r="378" spans="1:14" ht="11.5" hidden="1" customHeight="1" x14ac:dyDescent="0.35">
      <c r="A378" s="185" t="s">
        <v>232</v>
      </c>
      <c r="B378" s="330">
        <v>6.4</v>
      </c>
      <c r="C378" s="330">
        <v>5.87</v>
      </c>
      <c r="D378" s="330">
        <v>42.71</v>
      </c>
      <c r="E378" s="198">
        <v>254</v>
      </c>
      <c r="F378" s="175" t="s">
        <v>308</v>
      </c>
      <c r="G378" s="383">
        <v>180</v>
      </c>
      <c r="H378" s="450"/>
      <c r="J378" s="23" t="e">
        <f>H378*J393/H393</f>
        <v>#DIV/0!</v>
      </c>
      <c r="L378" s="290">
        <f t="shared" si="59"/>
        <v>17</v>
      </c>
      <c r="M378" s="287">
        <f t="shared" si="53"/>
        <v>1</v>
      </c>
      <c r="N378" s="287" t="str">
        <f t="shared" si="60"/>
        <v>Макароны отварные</v>
      </c>
    </row>
    <row r="379" spans="1:14" ht="11.5" hidden="1" customHeight="1" x14ac:dyDescent="0.35">
      <c r="A379" s="234" t="s">
        <v>234</v>
      </c>
      <c r="B379" s="51">
        <v>0.68</v>
      </c>
      <c r="C379" s="51">
        <v>0.28000000000000003</v>
      </c>
      <c r="D379" s="51">
        <v>29.62</v>
      </c>
      <c r="E379" s="50">
        <v>136</v>
      </c>
      <c r="F379" s="52" t="s">
        <v>170</v>
      </c>
      <c r="G379" s="147">
        <v>200</v>
      </c>
      <c r="H379" s="450"/>
      <c r="J379" s="23" t="e">
        <f>H379*J393/H393</f>
        <v>#DIV/0!</v>
      </c>
      <c r="L379" s="290">
        <f t="shared" si="59"/>
        <v>17</v>
      </c>
      <c r="M379" s="287">
        <f t="shared" si="53"/>
        <v>1</v>
      </c>
      <c r="N379" s="287" t="str">
        <f t="shared" si="60"/>
        <v>Напиток из шиповника</v>
      </c>
    </row>
    <row r="380" spans="1:14" ht="11.5" hidden="1" customHeight="1" x14ac:dyDescent="0.35">
      <c r="A380" s="185" t="s">
        <v>235</v>
      </c>
      <c r="B380" s="285">
        <v>3.95</v>
      </c>
      <c r="C380" s="285">
        <v>0.5</v>
      </c>
      <c r="D380" s="285">
        <v>24.15</v>
      </c>
      <c r="E380" s="191">
        <v>118</v>
      </c>
      <c r="F380" s="173" t="s">
        <v>148</v>
      </c>
      <c r="G380" s="337">
        <v>50</v>
      </c>
      <c r="H380" s="450"/>
      <c r="J380" s="23" t="e">
        <f>H380*J393/H393</f>
        <v>#DIV/0!</v>
      </c>
      <c r="L380" s="290">
        <f t="shared" si="59"/>
        <v>17</v>
      </c>
      <c r="M380" s="287">
        <f t="shared" si="53"/>
        <v>1</v>
      </c>
      <c r="N380" s="287" t="str">
        <f t="shared" si="60"/>
        <v>Батон витаминизированный</v>
      </c>
    </row>
    <row r="381" spans="1:14" ht="11.5" hidden="1" customHeight="1" x14ac:dyDescent="0.35">
      <c r="A381" s="185" t="s">
        <v>235</v>
      </c>
      <c r="B381" s="285">
        <v>1.65</v>
      </c>
      <c r="C381" s="285">
        <v>0.3</v>
      </c>
      <c r="D381" s="285">
        <v>8.35</v>
      </c>
      <c r="E381" s="191">
        <v>44</v>
      </c>
      <c r="F381" s="173" t="s">
        <v>309</v>
      </c>
      <c r="G381" s="337">
        <v>25</v>
      </c>
      <c r="H381" s="450"/>
      <c r="J381" s="23" t="e">
        <f>H381*J393/H393</f>
        <v>#DIV/0!</v>
      </c>
      <c r="L381" s="290">
        <f t="shared" si="59"/>
        <v>17</v>
      </c>
      <c r="M381" s="287">
        <f t="shared" si="53"/>
        <v>1</v>
      </c>
      <c r="N381" s="287" t="str">
        <f t="shared" si="60"/>
        <v>Хлеб ржаной</v>
      </c>
    </row>
    <row r="382" spans="1:14" s="1" customFormat="1" ht="11.5" hidden="1" customHeight="1" x14ac:dyDescent="0.35">
      <c r="A382" s="19"/>
      <c r="B382" s="18"/>
      <c r="C382" s="18"/>
      <c r="D382" s="18"/>
      <c r="E382" s="17"/>
      <c r="F382" s="20"/>
      <c r="G382" s="21"/>
      <c r="H382" s="451"/>
      <c r="J382" s="23" t="e">
        <f>H382*J393/H393</f>
        <v>#DIV/0!</v>
      </c>
      <c r="L382" s="41">
        <f t="shared" si="59"/>
        <v>17</v>
      </c>
      <c r="M382" s="39">
        <f t="shared" si="53"/>
        <v>1</v>
      </c>
      <c r="N382" s="39">
        <f t="shared" si="60"/>
        <v>0</v>
      </c>
    </row>
    <row r="383" spans="1:14" s="1" customFormat="1" ht="11.5" hidden="1" customHeight="1" x14ac:dyDescent="0.35">
      <c r="A383" s="19"/>
      <c r="B383" s="25"/>
      <c r="C383" s="25"/>
      <c r="D383" s="25"/>
      <c r="E383" s="26"/>
      <c r="F383" s="42"/>
      <c r="G383" s="42"/>
      <c r="H383" s="451"/>
      <c r="J383" s="23" t="e">
        <f>H383*J393/H393</f>
        <v>#DIV/0!</v>
      </c>
      <c r="L383" s="41">
        <f t="shared" si="59"/>
        <v>17</v>
      </c>
      <c r="M383" s="39">
        <f t="shared" si="53"/>
        <v>1</v>
      </c>
      <c r="N383" s="39">
        <f t="shared" si="60"/>
        <v>0</v>
      </c>
    </row>
    <row r="384" spans="1:14" s="1" customFormat="1" ht="11.5" hidden="1" customHeight="1" x14ac:dyDescent="0.35">
      <c r="A384" s="17"/>
      <c r="B384" s="18"/>
      <c r="C384" s="18"/>
      <c r="D384" s="18"/>
      <c r="E384" s="17"/>
      <c r="F384" s="20"/>
      <c r="G384" s="21"/>
      <c r="H384" s="451"/>
      <c r="J384" s="23" t="e">
        <f>H384*J393/H393</f>
        <v>#DIV/0!</v>
      </c>
      <c r="L384" s="41">
        <f t="shared" si="59"/>
        <v>17</v>
      </c>
      <c r="M384" s="39">
        <f t="shared" si="53"/>
        <v>1</v>
      </c>
      <c r="N384" s="39">
        <f t="shared" si="60"/>
        <v>0</v>
      </c>
    </row>
    <row r="385" spans="1:14" s="1" customFormat="1" ht="11.5" hidden="1" customHeight="1" x14ac:dyDescent="0.35">
      <c r="A385" s="17"/>
      <c r="B385" s="18"/>
      <c r="C385" s="18"/>
      <c r="D385" s="18"/>
      <c r="E385" s="17"/>
      <c r="F385" s="20"/>
      <c r="G385" s="24"/>
      <c r="H385" s="451"/>
      <c r="J385" s="23" t="e">
        <f>H385*J393/H393</f>
        <v>#DIV/0!</v>
      </c>
      <c r="L385" s="41">
        <f t="shared" si="59"/>
        <v>17</v>
      </c>
      <c r="M385" s="39">
        <f t="shared" si="53"/>
        <v>1</v>
      </c>
      <c r="N385" s="39">
        <f t="shared" si="60"/>
        <v>0</v>
      </c>
    </row>
    <row r="386" spans="1:14" s="1" customFormat="1" ht="11.5" hidden="1" customHeight="1" x14ac:dyDescent="0.35">
      <c r="A386" s="17"/>
      <c r="B386" s="18"/>
      <c r="C386" s="18"/>
      <c r="D386" s="18"/>
      <c r="E386" s="17"/>
      <c r="F386" s="20"/>
      <c r="G386" s="24"/>
      <c r="H386" s="451"/>
      <c r="J386" s="23" t="e">
        <f>H386*J393/H393</f>
        <v>#DIV/0!</v>
      </c>
      <c r="L386" s="41">
        <f t="shared" si="59"/>
        <v>17</v>
      </c>
      <c r="M386" s="39">
        <f t="shared" si="53"/>
        <v>1</v>
      </c>
      <c r="N386" s="39">
        <f t="shared" si="60"/>
        <v>0</v>
      </c>
    </row>
    <row r="387" spans="1:14" s="1" customFormat="1" ht="11.5" hidden="1" customHeight="1" x14ac:dyDescent="0.35">
      <c r="A387" s="19"/>
      <c r="B387" s="18"/>
      <c r="C387" s="18"/>
      <c r="D387" s="18"/>
      <c r="E387" s="17"/>
      <c r="F387" s="20"/>
      <c r="G387" s="21"/>
      <c r="H387" s="451"/>
      <c r="J387" s="23" t="e">
        <f>H387*J393/H393</f>
        <v>#DIV/0!</v>
      </c>
      <c r="L387" s="41">
        <f t="shared" si="59"/>
        <v>17</v>
      </c>
      <c r="M387" s="39">
        <f t="shared" si="53"/>
        <v>1</v>
      </c>
      <c r="N387" s="39">
        <f t="shared" si="60"/>
        <v>0</v>
      </c>
    </row>
    <row r="388" spans="1:14" s="1" customFormat="1" ht="11.5" hidden="1" customHeight="1" x14ac:dyDescent="0.25">
      <c r="A388" s="17"/>
      <c r="B388" s="18"/>
      <c r="C388" s="18"/>
      <c r="D388" s="18"/>
      <c r="E388" s="17"/>
      <c r="F388" s="28"/>
      <c r="G388" s="21"/>
      <c r="H388" s="451"/>
      <c r="J388" s="23" t="e">
        <f>H388*J393/H393</f>
        <v>#DIV/0!</v>
      </c>
      <c r="L388" s="41">
        <f t="shared" si="59"/>
        <v>17</v>
      </c>
      <c r="M388" s="39">
        <f t="shared" si="53"/>
        <v>1</v>
      </c>
      <c r="N388" s="39">
        <f t="shared" si="60"/>
        <v>0</v>
      </c>
    </row>
    <row r="389" spans="1:14" s="1" customFormat="1" ht="11.5" hidden="1" customHeight="1" x14ac:dyDescent="0.35">
      <c r="A389" s="19"/>
      <c r="B389" s="18"/>
      <c r="C389" s="18"/>
      <c r="D389" s="18"/>
      <c r="E389" s="17"/>
      <c r="F389" s="20"/>
      <c r="G389" s="21"/>
      <c r="H389" s="451"/>
      <c r="J389" s="23" t="e">
        <f>H389*J393/H393</f>
        <v>#DIV/0!</v>
      </c>
      <c r="L389" s="41">
        <f t="shared" si="59"/>
        <v>17</v>
      </c>
      <c r="M389" s="39">
        <f t="shared" si="53"/>
        <v>1</v>
      </c>
      <c r="N389" s="39">
        <f t="shared" si="60"/>
        <v>0</v>
      </c>
    </row>
    <row r="390" spans="1:14" s="1" customFormat="1" ht="11.5" hidden="1" customHeight="1" x14ac:dyDescent="0.25">
      <c r="A390" s="17"/>
      <c r="B390" s="18"/>
      <c r="C390" s="18"/>
      <c r="D390" s="18"/>
      <c r="E390" s="17"/>
      <c r="F390" s="28"/>
      <c r="G390" s="21"/>
      <c r="H390" s="451"/>
      <c r="J390" s="23" t="e">
        <f>H390*J393/H393</f>
        <v>#DIV/0!</v>
      </c>
      <c r="L390" s="41">
        <f t="shared" si="59"/>
        <v>17</v>
      </c>
      <c r="M390" s="39">
        <f t="shared" si="53"/>
        <v>1</v>
      </c>
      <c r="N390" s="39">
        <f t="shared" si="60"/>
        <v>0</v>
      </c>
    </row>
    <row r="391" spans="1:14" s="1" customFormat="1" ht="11.5" hidden="1" customHeight="1" x14ac:dyDescent="0.35">
      <c r="A391" s="19"/>
      <c r="B391" s="18"/>
      <c r="C391" s="18"/>
      <c r="D391" s="18"/>
      <c r="E391" s="17"/>
      <c r="F391" s="20"/>
      <c r="G391" s="21"/>
      <c r="H391" s="451"/>
      <c r="J391" s="23" t="e">
        <f>H391*J393/H393</f>
        <v>#DIV/0!</v>
      </c>
      <c r="L391" s="41">
        <f t="shared" si="59"/>
        <v>17</v>
      </c>
      <c r="M391" s="39">
        <f t="shared" si="53"/>
        <v>1</v>
      </c>
      <c r="N391" s="39">
        <f t="shared" si="60"/>
        <v>0</v>
      </c>
    </row>
    <row r="392" spans="1:14" s="1" customFormat="1" ht="11.5" hidden="1" customHeight="1" x14ac:dyDescent="0.35">
      <c r="A392" s="19"/>
      <c r="B392" s="18"/>
      <c r="C392" s="18"/>
      <c r="D392" s="18"/>
      <c r="E392" s="17"/>
      <c r="F392" s="20"/>
      <c r="G392" s="21"/>
      <c r="H392" s="451"/>
      <c r="J392" s="23" t="e">
        <f>H392*J393/H393</f>
        <v>#DIV/0!</v>
      </c>
      <c r="L392" s="41">
        <f t="shared" si="59"/>
        <v>17</v>
      </c>
      <c r="M392" s="39">
        <f t="shared" si="53"/>
        <v>1</v>
      </c>
      <c r="N392" s="39">
        <f t="shared" si="60"/>
        <v>0</v>
      </c>
    </row>
    <row r="393" spans="1:14" ht="11.5" hidden="1" customHeight="1" x14ac:dyDescent="0.35">
      <c r="A393" s="291"/>
      <c r="B393" s="292">
        <f>SUBTOTAL(9,B375:B392)</f>
        <v>0</v>
      </c>
      <c r="C393" s="292">
        <f t="shared" ref="C393:E393" si="61">SUBTOTAL(9,C375:C392)</f>
        <v>0</v>
      </c>
      <c r="D393" s="292">
        <f t="shared" si="61"/>
        <v>0</v>
      </c>
      <c r="E393" s="293">
        <f t="shared" si="61"/>
        <v>0</v>
      </c>
      <c r="F393" s="294" t="s">
        <v>18</v>
      </c>
      <c r="G393" s="382"/>
      <c r="H393" s="452"/>
      <c r="J393" s="32">
        <f>D372</f>
        <v>176.93</v>
      </c>
      <c r="L393" s="290">
        <f t="shared" si="59"/>
        <v>17</v>
      </c>
      <c r="M393" s="287">
        <f t="shared" si="53"/>
        <v>1</v>
      </c>
      <c r="N393" s="287">
        <v>1</v>
      </c>
    </row>
    <row r="394" spans="1:14" ht="3.75" hidden="1" customHeight="1" x14ac:dyDescent="0.35">
      <c r="A394" s="297"/>
      <c r="B394" s="298"/>
      <c r="C394" s="298"/>
      <c r="D394" s="298"/>
      <c r="E394" s="299"/>
      <c r="F394" s="300"/>
      <c r="G394" s="301"/>
      <c r="H394" s="302"/>
      <c r="J394" s="38"/>
      <c r="L394" s="290">
        <f t="shared" si="59"/>
        <v>17</v>
      </c>
      <c r="M394" s="287">
        <f t="shared" si="53"/>
        <v>1</v>
      </c>
      <c r="N394" s="287">
        <v>1</v>
      </c>
    </row>
    <row r="395" spans="1:14" s="1" customFormat="1" ht="21" hidden="1" x14ac:dyDescent="0.35">
      <c r="A395" s="14"/>
      <c r="B395" s="14"/>
      <c r="C395" s="14"/>
      <c r="D395" s="427">
        <f>х!H$20</f>
        <v>0</v>
      </c>
      <c r="E395" s="428"/>
      <c r="F395" s="429">
        <f>х!I$20</f>
        <v>0</v>
      </c>
      <c r="G395" s="430"/>
      <c r="H395" s="430"/>
      <c r="I395" s="13"/>
      <c r="J395" s="13"/>
      <c r="K395" s="13"/>
      <c r="L395" s="40">
        <f>L372+1</f>
        <v>18</v>
      </c>
      <c r="M395" s="39">
        <f t="shared" si="53"/>
        <v>1</v>
      </c>
      <c r="N395" s="39">
        <v>1</v>
      </c>
    </row>
    <row r="396" spans="1:14" s="1" customFormat="1" ht="11.5" hidden="1" customHeight="1" x14ac:dyDescent="0.35">
      <c r="A396" s="431" t="s">
        <v>3</v>
      </c>
      <c r="B396" s="432" t="s">
        <v>4</v>
      </c>
      <c r="C396" s="432"/>
      <c r="D396" s="432"/>
      <c r="E396" s="433" t="s">
        <v>5</v>
      </c>
      <c r="F396" s="434" t="s">
        <v>6</v>
      </c>
      <c r="G396" s="435" t="s">
        <v>7</v>
      </c>
      <c r="H396" s="436" t="s">
        <v>8</v>
      </c>
      <c r="L396" s="41">
        <f>L395</f>
        <v>18</v>
      </c>
      <c r="M396" s="39">
        <f t="shared" si="53"/>
        <v>1</v>
      </c>
      <c r="N396" s="39">
        <v>1</v>
      </c>
    </row>
    <row r="397" spans="1:14" s="1" customFormat="1" ht="11.5" hidden="1" customHeight="1" x14ac:dyDescent="0.35">
      <c r="A397" s="431"/>
      <c r="B397" s="15" t="s">
        <v>9</v>
      </c>
      <c r="C397" s="16" t="s">
        <v>10</v>
      </c>
      <c r="D397" s="16" t="s">
        <v>11</v>
      </c>
      <c r="E397" s="433"/>
      <c r="F397" s="434"/>
      <c r="G397" s="435"/>
      <c r="H397" s="436"/>
      <c r="L397" s="41">
        <f t="shared" ref="L397:M417" si="62">L396</f>
        <v>18</v>
      </c>
      <c r="M397" s="39">
        <f t="shared" si="53"/>
        <v>1</v>
      </c>
      <c r="N397" s="39">
        <v>1</v>
      </c>
    </row>
    <row r="398" spans="1:14" s="1" customFormat="1" ht="11.5" hidden="1" customHeight="1" x14ac:dyDescent="0.35">
      <c r="A398" s="17"/>
      <c r="B398" s="18"/>
      <c r="C398" s="18"/>
      <c r="D398" s="19"/>
      <c r="E398" s="17"/>
      <c r="F398" s="20"/>
      <c r="G398" s="21"/>
      <c r="H398" s="453">
        <f>D395</f>
        <v>0</v>
      </c>
      <c r="J398" s="23" t="e">
        <f>H398*J416/H416</f>
        <v>#DIV/0!</v>
      </c>
      <c r="L398" s="41">
        <f t="shared" si="62"/>
        <v>18</v>
      </c>
      <c r="M398" s="39">
        <f t="shared" si="53"/>
        <v>1</v>
      </c>
      <c r="N398" s="39">
        <f>F398</f>
        <v>0</v>
      </c>
    </row>
    <row r="399" spans="1:14" s="1" customFormat="1" ht="11.5" hidden="1" customHeight="1" x14ac:dyDescent="0.35">
      <c r="A399" s="17"/>
      <c r="B399" s="18"/>
      <c r="C399" s="18"/>
      <c r="D399" s="18"/>
      <c r="E399" s="17"/>
      <c r="F399" s="20"/>
      <c r="G399" s="21"/>
      <c r="H399" s="451"/>
      <c r="J399" s="23" t="e">
        <f>H399*J416/H416</f>
        <v>#DIV/0!</v>
      </c>
      <c r="L399" s="41">
        <f t="shared" si="62"/>
        <v>18</v>
      </c>
      <c r="M399" s="39">
        <f t="shared" si="53"/>
        <v>1</v>
      </c>
      <c r="N399" s="39">
        <f t="shared" ref="N399:N415" si="63">F399</f>
        <v>0</v>
      </c>
    </row>
    <row r="400" spans="1:14" s="1" customFormat="1" ht="11.5" hidden="1" customHeight="1" x14ac:dyDescent="0.35">
      <c r="A400" s="17"/>
      <c r="B400" s="18"/>
      <c r="C400" s="18"/>
      <c r="D400" s="18"/>
      <c r="E400" s="17"/>
      <c r="F400" s="20"/>
      <c r="G400" s="24"/>
      <c r="H400" s="451"/>
      <c r="J400" s="23" t="e">
        <f>H400*J416/H416</f>
        <v>#DIV/0!</v>
      </c>
      <c r="L400" s="41">
        <f t="shared" si="62"/>
        <v>18</v>
      </c>
      <c r="M400" s="39">
        <f t="shared" si="53"/>
        <v>1</v>
      </c>
      <c r="N400" s="39">
        <f t="shared" si="63"/>
        <v>0</v>
      </c>
    </row>
    <row r="401" spans="1:14" s="1" customFormat="1" ht="11.5" hidden="1" customHeight="1" x14ac:dyDescent="0.35">
      <c r="A401" s="19"/>
      <c r="B401" s="18"/>
      <c r="C401" s="18"/>
      <c r="D401" s="18"/>
      <c r="E401" s="17"/>
      <c r="F401" s="20"/>
      <c r="G401" s="21"/>
      <c r="H401" s="451"/>
      <c r="J401" s="23" t="e">
        <f>H401*J416/H416</f>
        <v>#DIV/0!</v>
      </c>
      <c r="L401" s="41">
        <f t="shared" si="62"/>
        <v>18</v>
      </c>
      <c r="M401" s="39">
        <f t="shared" si="53"/>
        <v>1</v>
      </c>
      <c r="N401" s="39">
        <f t="shared" si="63"/>
        <v>0</v>
      </c>
    </row>
    <row r="402" spans="1:14" s="1" customFormat="1" ht="11.5" hidden="1" customHeight="1" x14ac:dyDescent="0.35">
      <c r="A402" s="17"/>
      <c r="B402" s="18"/>
      <c r="C402" s="18"/>
      <c r="D402" s="19"/>
      <c r="E402" s="17"/>
      <c r="F402" s="20"/>
      <c r="G402" s="21"/>
      <c r="H402" s="451"/>
      <c r="J402" s="23" t="e">
        <f>H402*J416/H416</f>
        <v>#DIV/0!</v>
      </c>
      <c r="L402" s="41">
        <f t="shared" si="62"/>
        <v>18</v>
      </c>
      <c r="M402" s="39">
        <f t="shared" si="53"/>
        <v>1</v>
      </c>
      <c r="N402" s="39">
        <f t="shared" si="63"/>
        <v>0</v>
      </c>
    </row>
    <row r="403" spans="1:14" s="1" customFormat="1" ht="11.5" hidden="1" customHeight="1" x14ac:dyDescent="0.35">
      <c r="A403" s="17"/>
      <c r="B403" s="18"/>
      <c r="C403" s="18"/>
      <c r="D403" s="18"/>
      <c r="E403" s="17"/>
      <c r="F403" s="20"/>
      <c r="G403" s="21"/>
      <c r="H403" s="451"/>
      <c r="J403" s="23" t="e">
        <f>H403*J416/H416</f>
        <v>#DIV/0!</v>
      </c>
      <c r="L403" s="41">
        <f t="shared" si="62"/>
        <v>18</v>
      </c>
      <c r="M403" s="39">
        <f t="shared" si="53"/>
        <v>1</v>
      </c>
      <c r="N403" s="39">
        <f t="shared" si="63"/>
        <v>0</v>
      </c>
    </row>
    <row r="404" spans="1:14" s="1" customFormat="1" ht="11.5" hidden="1" customHeight="1" x14ac:dyDescent="0.35">
      <c r="A404" s="17"/>
      <c r="B404" s="18"/>
      <c r="C404" s="18"/>
      <c r="D404" s="18"/>
      <c r="E404" s="17"/>
      <c r="F404" s="20"/>
      <c r="G404" s="24"/>
      <c r="H404" s="451"/>
      <c r="J404" s="23" t="e">
        <f>H404*J416/H416</f>
        <v>#DIV/0!</v>
      </c>
      <c r="L404" s="41">
        <f t="shared" si="62"/>
        <v>18</v>
      </c>
      <c r="M404" s="39">
        <f t="shared" si="53"/>
        <v>1</v>
      </c>
      <c r="N404" s="39">
        <f t="shared" si="63"/>
        <v>0</v>
      </c>
    </row>
    <row r="405" spans="1:14" s="1" customFormat="1" ht="11.5" hidden="1" customHeight="1" x14ac:dyDescent="0.35">
      <c r="A405" s="19"/>
      <c r="B405" s="18"/>
      <c r="C405" s="18"/>
      <c r="D405" s="18"/>
      <c r="E405" s="17"/>
      <c r="F405" s="20"/>
      <c r="G405" s="21"/>
      <c r="H405" s="451"/>
      <c r="J405" s="23" t="e">
        <f>H405*J416/H416</f>
        <v>#DIV/0!</v>
      </c>
      <c r="L405" s="41">
        <f t="shared" si="62"/>
        <v>18</v>
      </c>
      <c r="M405" s="39">
        <f t="shared" si="53"/>
        <v>1</v>
      </c>
      <c r="N405" s="39">
        <f t="shared" si="63"/>
        <v>0</v>
      </c>
    </row>
    <row r="406" spans="1:14" s="1" customFormat="1" ht="11.5" hidden="1" customHeight="1" x14ac:dyDescent="0.35">
      <c r="A406" s="19"/>
      <c r="B406" s="25"/>
      <c r="C406" s="25"/>
      <c r="D406" s="25"/>
      <c r="E406" s="26"/>
      <c r="F406" s="27"/>
      <c r="G406" s="27"/>
      <c r="H406" s="451"/>
      <c r="J406" s="23" t="e">
        <f>H406*J416/H416</f>
        <v>#DIV/0!</v>
      </c>
      <c r="L406" s="41">
        <f t="shared" si="62"/>
        <v>18</v>
      </c>
      <c r="M406" s="39">
        <f t="shared" si="53"/>
        <v>1</v>
      </c>
      <c r="N406" s="39">
        <f t="shared" si="63"/>
        <v>0</v>
      </c>
    </row>
    <row r="407" spans="1:14" s="1" customFormat="1" ht="11.5" hidden="1" customHeight="1" x14ac:dyDescent="0.35">
      <c r="A407" s="17"/>
      <c r="B407" s="18"/>
      <c r="C407" s="18"/>
      <c r="D407" s="18"/>
      <c r="E407" s="17"/>
      <c r="F407" s="20"/>
      <c r="G407" s="21"/>
      <c r="H407" s="451"/>
      <c r="J407" s="23" t="e">
        <f>H407*J416/H416</f>
        <v>#DIV/0!</v>
      </c>
      <c r="L407" s="41">
        <f t="shared" si="62"/>
        <v>18</v>
      </c>
      <c r="M407" s="39">
        <f t="shared" si="53"/>
        <v>1</v>
      </c>
      <c r="N407" s="39">
        <f t="shared" si="63"/>
        <v>0</v>
      </c>
    </row>
    <row r="408" spans="1:14" s="1" customFormat="1" ht="11.5" hidden="1" customHeight="1" x14ac:dyDescent="0.35">
      <c r="A408" s="17"/>
      <c r="B408" s="18"/>
      <c r="C408" s="18"/>
      <c r="D408" s="18"/>
      <c r="E408" s="17"/>
      <c r="F408" s="20"/>
      <c r="G408" s="24"/>
      <c r="H408" s="451"/>
      <c r="J408" s="23" t="e">
        <f>H408*J416/H416</f>
        <v>#DIV/0!</v>
      </c>
      <c r="L408" s="41">
        <f t="shared" si="62"/>
        <v>18</v>
      </c>
      <c r="M408" s="39">
        <f t="shared" si="53"/>
        <v>1</v>
      </c>
      <c r="N408" s="39">
        <f t="shared" si="63"/>
        <v>0</v>
      </c>
    </row>
    <row r="409" spans="1:14" s="1" customFormat="1" ht="11.5" hidden="1" customHeight="1" x14ac:dyDescent="0.35">
      <c r="A409" s="17"/>
      <c r="B409" s="18"/>
      <c r="C409" s="18"/>
      <c r="D409" s="18"/>
      <c r="E409" s="17"/>
      <c r="F409" s="20"/>
      <c r="G409" s="24"/>
      <c r="H409" s="451"/>
      <c r="J409" s="23" t="e">
        <f>H409*J416/H416</f>
        <v>#DIV/0!</v>
      </c>
      <c r="L409" s="41">
        <f t="shared" si="62"/>
        <v>18</v>
      </c>
      <c r="M409" s="39">
        <f t="shared" si="53"/>
        <v>1</v>
      </c>
      <c r="N409" s="39">
        <f t="shared" si="63"/>
        <v>0</v>
      </c>
    </row>
    <row r="410" spans="1:14" s="1" customFormat="1" ht="11.5" hidden="1" customHeight="1" x14ac:dyDescent="0.35">
      <c r="A410" s="19"/>
      <c r="B410" s="18"/>
      <c r="C410" s="18"/>
      <c r="D410" s="18"/>
      <c r="E410" s="17"/>
      <c r="F410" s="20"/>
      <c r="G410" s="21"/>
      <c r="H410" s="451"/>
      <c r="J410" s="23" t="e">
        <f>H410*J416/H416</f>
        <v>#DIV/0!</v>
      </c>
      <c r="L410" s="41">
        <f t="shared" si="62"/>
        <v>18</v>
      </c>
      <c r="M410" s="39">
        <f t="shared" si="53"/>
        <v>1</v>
      </c>
      <c r="N410" s="39">
        <f t="shared" si="63"/>
        <v>0</v>
      </c>
    </row>
    <row r="411" spans="1:14" s="1" customFormat="1" ht="11.5" hidden="1" customHeight="1" x14ac:dyDescent="0.25">
      <c r="A411" s="17"/>
      <c r="B411" s="18"/>
      <c r="C411" s="18"/>
      <c r="D411" s="18"/>
      <c r="E411" s="17"/>
      <c r="F411" s="28"/>
      <c r="G411" s="21"/>
      <c r="H411" s="451"/>
      <c r="J411" s="23" t="e">
        <f>H411*J416/H416</f>
        <v>#DIV/0!</v>
      </c>
      <c r="L411" s="41">
        <f t="shared" si="62"/>
        <v>18</v>
      </c>
      <c r="M411" s="39">
        <f t="shared" si="53"/>
        <v>1</v>
      </c>
      <c r="N411" s="39">
        <f t="shared" si="63"/>
        <v>0</v>
      </c>
    </row>
    <row r="412" spans="1:14" s="1" customFormat="1" ht="11.5" hidden="1" customHeight="1" x14ac:dyDescent="0.35">
      <c r="A412" s="19"/>
      <c r="B412" s="18"/>
      <c r="C412" s="18"/>
      <c r="D412" s="18"/>
      <c r="E412" s="17"/>
      <c r="F412" s="20"/>
      <c r="G412" s="21"/>
      <c r="H412" s="451"/>
      <c r="J412" s="23" t="e">
        <f>H412*J416/H416</f>
        <v>#DIV/0!</v>
      </c>
      <c r="L412" s="41">
        <f t="shared" si="62"/>
        <v>18</v>
      </c>
      <c r="M412" s="39">
        <f t="shared" si="53"/>
        <v>1</v>
      </c>
      <c r="N412" s="39">
        <f t="shared" si="63"/>
        <v>0</v>
      </c>
    </row>
    <row r="413" spans="1:14" s="1" customFormat="1" ht="11.5" hidden="1" customHeight="1" x14ac:dyDescent="0.25">
      <c r="A413" s="17"/>
      <c r="B413" s="18"/>
      <c r="C413" s="18"/>
      <c r="D413" s="18"/>
      <c r="E413" s="17"/>
      <c r="F413" s="28"/>
      <c r="G413" s="21"/>
      <c r="H413" s="451"/>
      <c r="J413" s="23" t="e">
        <f>H413*J416/H416</f>
        <v>#DIV/0!</v>
      </c>
      <c r="L413" s="41">
        <f t="shared" si="62"/>
        <v>18</v>
      </c>
      <c r="M413" s="39">
        <f t="shared" si="62"/>
        <v>1</v>
      </c>
      <c r="N413" s="39">
        <f t="shared" si="63"/>
        <v>0</v>
      </c>
    </row>
    <row r="414" spans="1:14" s="1" customFormat="1" ht="11.5" hidden="1" customHeight="1" x14ac:dyDescent="0.35">
      <c r="A414" s="19"/>
      <c r="B414" s="18"/>
      <c r="C414" s="18"/>
      <c r="D414" s="18"/>
      <c r="E414" s="17"/>
      <c r="F414" s="20"/>
      <c r="G414" s="21"/>
      <c r="H414" s="451"/>
      <c r="J414" s="23" t="e">
        <f>H414*J416/H416</f>
        <v>#DIV/0!</v>
      </c>
      <c r="L414" s="41">
        <f t="shared" si="62"/>
        <v>18</v>
      </c>
      <c r="M414" s="39">
        <f t="shared" si="62"/>
        <v>1</v>
      </c>
      <c r="N414" s="39">
        <f t="shared" si="63"/>
        <v>0</v>
      </c>
    </row>
    <row r="415" spans="1:14" s="1" customFormat="1" ht="11.5" hidden="1" customHeight="1" x14ac:dyDescent="0.35">
      <c r="A415" s="19"/>
      <c r="B415" s="18"/>
      <c r="C415" s="18"/>
      <c r="D415" s="18"/>
      <c r="E415" s="17"/>
      <c r="F415" s="20"/>
      <c r="G415" s="21"/>
      <c r="H415" s="451"/>
      <c r="J415" s="23" t="e">
        <f>H415*J416/H416</f>
        <v>#DIV/0!</v>
      </c>
      <c r="L415" s="41">
        <f t="shared" si="62"/>
        <v>18</v>
      </c>
      <c r="M415" s="39">
        <f t="shared" si="62"/>
        <v>1</v>
      </c>
      <c r="N415" s="39">
        <f t="shared" si="63"/>
        <v>0</v>
      </c>
    </row>
    <row r="416" spans="1:14" s="1" customFormat="1" ht="11.5" hidden="1" customHeight="1" x14ac:dyDescent="0.35">
      <c r="A416" s="19"/>
      <c r="B416" s="25"/>
      <c r="C416" s="25"/>
      <c r="D416" s="25"/>
      <c r="E416" s="26"/>
      <c r="F416" s="29" t="s">
        <v>18</v>
      </c>
      <c r="G416" s="27"/>
      <c r="H416" s="454"/>
      <c r="J416" s="32">
        <f>D395</f>
        <v>0</v>
      </c>
      <c r="L416" s="41">
        <f t="shared" si="62"/>
        <v>18</v>
      </c>
      <c r="M416" s="39">
        <f t="shared" si="62"/>
        <v>1</v>
      </c>
      <c r="N416" s="39">
        <v>1</v>
      </c>
    </row>
    <row r="417" spans="1:14" s="1" customFormat="1" ht="11.5" hidden="1" customHeight="1" x14ac:dyDescent="0.35">
      <c r="A417" s="33"/>
      <c r="B417" s="34"/>
      <c r="C417" s="34"/>
      <c r="D417" s="34"/>
      <c r="E417" s="35"/>
      <c r="F417" s="36"/>
      <c r="G417" s="37"/>
      <c r="H417" s="38"/>
      <c r="J417" s="38"/>
      <c r="L417" s="41">
        <f t="shared" si="62"/>
        <v>18</v>
      </c>
      <c r="M417" s="39">
        <f t="shared" si="62"/>
        <v>1</v>
      </c>
      <c r="N417" s="39">
        <v>1</v>
      </c>
    </row>
    <row r="418" spans="1:14" s="1" customFormat="1" ht="21" hidden="1" x14ac:dyDescent="0.35">
      <c r="A418" s="14"/>
      <c r="B418" s="14"/>
      <c r="C418" s="14"/>
      <c r="D418" s="427">
        <f>х!H$21</f>
        <v>64.739999999999995</v>
      </c>
      <c r="E418" s="428"/>
      <c r="F418" s="429" t="str">
        <f>х!I$21</f>
        <v>Абонемент платного питания №19 (ГПД Полдник 1-4)</v>
      </c>
      <c r="G418" s="430"/>
      <c r="H418" s="430"/>
      <c r="I418" s="13"/>
      <c r="J418" s="13"/>
      <c r="K418" s="13"/>
      <c r="L418" s="40">
        <f>L395+1</f>
        <v>19</v>
      </c>
      <c r="M418" s="39">
        <f t="shared" ref="M418:M479" si="64">M417</f>
        <v>1</v>
      </c>
      <c r="N418" s="39">
        <v>1</v>
      </c>
    </row>
    <row r="419" spans="1:14" s="1" customFormat="1" ht="11.5" hidden="1" customHeight="1" x14ac:dyDescent="0.35">
      <c r="A419" s="431" t="s">
        <v>3</v>
      </c>
      <c r="B419" s="432" t="s">
        <v>4</v>
      </c>
      <c r="C419" s="432"/>
      <c r="D419" s="432"/>
      <c r="E419" s="433" t="s">
        <v>5</v>
      </c>
      <c r="F419" s="434" t="s">
        <v>6</v>
      </c>
      <c r="G419" s="435" t="s">
        <v>7</v>
      </c>
      <c r="H419" s="436" t="s">
        <v>8</v>
      </c>
      <c r="L419" s="41">
        <f>L418</f>
        <v>19</v>
      </c>
      <c r="M419" s="39">
        <f t="shared" si="64"/>
        <v>1</v>
      </c>
      <c r="N419" s="39">
        <v>1</v>
      </c>
    </row>
    <row r="420" spans="1:14" s="1" customFormat="1" ht="11.5" hidden="1" customHeight="1" x14ac:dyDescent="0.35">
      <c r="A420" s="431"/>
      <c r="B420" s="15" t="s">
        <v>9</v>
      </c>
      <c r="C420" s="16" t="s">
        <v>10</v>
      </c>
      <c r="D420" s="16" t="s">
        <v>11</v>
      </c>
      <c r="E420" s="433"/>
      <c r="F420" s="434"/>
      <c r="G420" s="435"/>
      <c r="H420" s="436"/>
      <c r="L420" s="41">
        <f t="shared" ref="L420:L440" si="65">L419</f>
        <v>19</v>
      </c>
      <c r="M420" s="39">
        <f t="shared" si="64"/>
        <v>1</v>
      </c>
      <c r="N420" s="39">
        <v>1</v>
      </c>
    </row>
    <row r="421" spans="1:14" s="1" customFormat="1" ht="11.5" hidden="1" customHeight="1" x14ac:dyDescent="0.35">
      <c r="A421" s="50">
        <v>338</v>
      </c>
      <c r="B421" s="51">
        <v>0.4</v>
      </c>
      <c r="C421" s="51">
        <v>0.4</v>
      </c>
      <c r="D421" s="51">
        <v>9.8000000000000007</v>
      </c>
      <c r="E421" s="50">
        <v>47</v>
      </c>
      <c r="F421" s="52" t="s">
        <v>117</v>
      </c>
      <c r="G421" s="69">
        <v>100</v>
      </c>
      <c r="H421" s="453">
        <f>D418</f>
        <v>64.739999999999995</v>
      </c>
      <c r="J421" s="23" t="e">
        <f>H421*J439/H439</f>
        <v>#DIV/0!</v>
      </c>
      <c r="L421" s="41">
        <f t="shared" si="65"/>
        <v>19</v>
      </c>
      <c r="M421" s="39">
        <f t="shared" si="64"/>
        <v>1</v>
      </c>
      <c r="N421" s="39" t="str">
        <f>F421</f>
        <v>Яблоко 100 (СОШ_2018)</v>
      </c>
    </row>
    <row r="422" spans="1:14" s="1" customFormat="1" ht="11.5" hidden="1" customHeight="1" x14ac:dyDescent="0.35">
      <c r="A422" s="50">
        <v>182</v>
      </c>
      <c r="B422" s="51">
        <v>5.49</v>
      </c>
      <c r="C422" s="51">
        <v>8.6</v>
      </c>
      <c r="D422" s="51">
        <v>29.41</v>
      </c>
      <c r="E422" s="50">
        <v>218</v>
      </c>
      <c r="F422" s="52" t="s">
        <v>111</v>
      </c>
      <c r="G422" s="68">
        <v>158</v>
      </c>
      <c r="H422" s="451"/>
      <c r="J422" s="23" t="e">
        <f>H422*J439/H439</f>
        <v>#DIV/0!</v>
      </c>
      <c r="L422" s="41">
        <f t="shared" si="65"/>
        <v>19</v>
      </c>
      <c r="M422" s="39">
        <f t="shared" si="64"/>
        <v>1</v>
      </c>
      <c r="N422" s="39" t="str">
        <f t="shared" ref="N422:N438" si="66">F422</f>
        <v>Каша жидкая молочная ячневая с маслом 150/8 (СОШ_2018)</v>
      </c>
    </row>
    <row r="423" spans="1:14" s="1" customFormat="1" ht="11.5" hidden="1" customHeight="1" x14ac:dyDescent="0.35">
      <c r="A423" s="50">
        <v>628</v>
      </c>
      <c r="B423" s="51">
        <v>0.1</v>
      </c>
      <c r="C423" s="51">
        <v>0.03</v>
      </c>
      <c r="D423" s="51">
        <v>15.28</v>
      </c>
      <c r="E423" s="50">
        <v>62</v>
      </c>
      <c r="F423" s="52" t="s">
        <v>241</v>
      </c>
      <c r="G423" s="68">
        <v>215</v>
      </c>
      <c r="H423" s="451"/>
      <c r="J423" s="23" t="e">
        <f>H423*J439/H439</f>
        <v>#DIV/0!</v>
      </c>
      <c r="L423" s="41">
        <f t="shared" si="65"/>
        <v>19</v>
      </c>
      <c r="M423" s="39">
        <f t="shared" si="64"/>
        <v>1</v>
      </c>
      <c r="N423" s="39" t="str">
        <f t="shared" si="66"/>
        <v>Чай с сахаром 200/15</v>
      </c>
    </row>
    <row r="424" spans="1:14" s="1" customFormat="1" ht="11.5" hidden="1" customHeight="1" x14ac:dyDescent="0.35">
      <c r="A424" s="54" t="s">
        <v>16</v>
      </c>
      <c r="B424" s="51">
        <v>3.95</v>
      </c>
      <c r="C424" s="51">
        <v>0.5</v>
      </c>
      <c r="D424" s="51">
        <v>24.15</v>
      </c>
      <c r="E424" s="50">
        <v>118</v>
      </c>
      <c r="F424" s="52" t="s">
        <v>343</v>
      </c>
      <c r="G424" s="69">
        <v>50</v>
      </c>
      <c r="H424" s="451"/>
      <c r="J424" s="23" t="e">
        <f>H424*J439/H439</f>
        <v>#DIV/0!</v>
      </c>
      <c r="L424" s="41">
        <f t="shared" si="65"/>
        <v>19</v>
      </c>
      <c r="M424" s="39">
        <f t="shared" si="64"/>
        <v>1</v>
      </c>
      <c r="N424" s="39" t="str">
        <f t="shared" si="66"/>
        <v>Хлеб пшеничный 50</v>
      </c>
    </row>
    <row r="425" spans="1:14" s="1" customFormat="1" ht="11.5" hidden="1" customHeight="1" x14ac:dyDescent="0.35">
      <c r="A425" s="17"/>
      <c r="B425" s="18"/>
      <c r="C425" s="18"/>
      <c r="D425" s="19"/>
      <c r="E425" s="17"/>
      <c r="F425" s="20"/>
      <c r="G425" s="21"/>
      <c r="H425" s="451"/>
      <c r="J425" s="23" t="e">
        <f>H425*J439/H439</f>
        <v>#DIV/0!</v>
      </c>
      <c r="L425" s="41">
        <f t="shared" si="65"/>
        <v>19</v>
      </c>
      <c r="M425" s="39">
        <f t="shared" si="64"/>
        <v>1</v>
      </c>
      <c r="N425" s="39">
        <f t="shared" si="66"/>
        <v>0</v>
      </c>
    </row>
    <row r="426" spans="1:14" s="1" customFormat="1" ht="11.5" hidden="1" customHeight="1" x14ac:dyDescent="0.35">
      <c r="A426" s="17"/>
      <c r="B426" s="18"/>
      <c r="C426" s="18"/>
      <c r="D426" s="18"/>
      <c r="E426" s="17"/>
      <c r="F426" s="20"/>
      <c r="G426" s="21"/>
      <c r="H426" s="451"/>
      <c r="J426" s="23" t="e">
        <f>H426*J439/H439</f>
        <v>#DIV/0!</v>
      </c>
      <c r="L426" s="41">
        <f t="shared" si="65"/>
        <v>19</v>
      </c>
      <c r="M426" s="39">
        <f t="shared" si="64"/>
        <v>1</v>
      </c>
      <c r="N426" s="39">
        <f t="shared" si="66"/>
        <v>0</v>
      </c>
    </row>
    <row r="427" spans="1:14" s="1" customFormat="1" ht="11.5" hidden="1" customHeight="1" x14ac:dyDescent="0.35">
      <c r="A427" s="17"/>
      <c r="B427" s="18"/>
      <c r="C427" s="18"/>
      <c r="D427" s="18"/>
      <c r="E427" s="17"/>
      <c r="F427" s="20"/>
      <c r="G427" s="24"/>
      <c r="H427" s="451"/>
      <c r="J427" s="23" t="e">
        <f>H427*J439/H439</f>
        <v>#DIV/0!</v>
      </c>
      <c r="L427" s="41">
        <f t="shared" si="65"/>
        <v>19</v>
      </c>
      <c r="M427" s="39">
        <f t="shared" si="64"/>
        <v>1</v>
      </c>
      <c r="N427" s="39">
        <f t="shared" si="66"/>
        <v>0</v>
      </c>
    </row>
    <row r="428" spans="1:14" s="1" customFormat="1" ht="11.5" hidden="1" customHeight="1" x14ac:dyDescent="0.35">
      <c r="A428" s="19"/>
      <c r="B428" s="18"/>
      <c r="C428" s="18"/>
      <c r="D428" s="18"/>
      <c r="E428" s="17"/>
      <c r="F428" s="20"/>
      <c r="G428" s="21"/>
      <c r="H428" s="451"/>
      <c r="J428" s="23" t="e">
        <f>H428*J439/H439</f>
        <v>#DIV/0!</v>
      </c>
      <c r="L428" s="41">
        <f t="shared" si="65"/>
        <v>19</v>
      </c>
      <c r="M428" s="39">
        <f t="shared" si="64"/>
        <v>1</v>
      </c>
      <c r="N428" s="39">
        <f t="shared" si="66"/>
        <v>0</v>
      </c>
    </row>
    <row r="429" spans="1:14" s="1" customFormat="1" ht="11.5" hidden="1" customHeight="1" x14ac:dyDescent="0.35">
      <c r="A429" s="19"/>
      <c r="B429" s="25"/>
      <c r="C429" s="25"/>
      <c r="D429" s="25"/>
      <c r="E429" s="26"/>
      <c r="F429" s="27"/>
      <c r="G429" s="27"/>
      <c r="H429" s="451"/>
      <c r="J429" s="23" t="e">
        <f>H429*J439/H439</f>
        <v>#DIV/0!</v>
      </c>
      <c r="L429" s="41">
        <f t="shared" si="65"/>
        <v>19</v>
      </c>
      <c r="M429" s="39">
        <f t="shared" si="64"/>
        <v>1</v>
      </c>
      <c r="N429" s="39">
        <f t="shared" si="66"/>
        <v>0</v>
      </c>
    </row>
    <row r="430" spans="1:14" s="1" customFormat="1" ht="11.5" hidden="1" customHeight="1" x14ac:dyDescent="0.35">
      <c r="A430" s="17"/>
      <c r="B430" s="18"/>
      <c r="C430" s="18"/>
      <c r="D430" s="18"/>
      <c r="E430" s="17"/>
      <c r="F430" s="20"/>
      <c r="G430" s="21"/>
      <c r="H430" s="451"/>
      <c r="J430" s="23" t="e">
        <f>H430*J439/H439</f>
        <v>#DIV/0!</v>
      </c>
      <c r="L430" s="41">
        <f t="shared" si="65"/>
        <v>19</v>
      </c>
      <c r="M430" s="39">
        <f t="shared" si="64"/>
        <v>1</v>
      </c>
      <c r="N430" s="39">
        <f t="shared" si="66"/>
        <v>0</v>
      </c>
    </row>
    <row r="431" spans="1:14" s="1" customFormat="1" ht="11.5" hidden="1" customHeight="1" x14ac:dyDescent="0.35">
      <c r="A431" s="17"/>
      <c r="B431" s="18"/>
      <c r="C431" s="18"/>
      <c r="D431" s="18"/>
      <c r="E431" s="17"/>
      <c r="F431" s="20"/>
      <c r="G431" s="24"/>
      <c r="H431" s="451"/>
      <c r="J431" s="23" t="e">
        <f>H431*J439/H439</f>
        <v>#DIV/0!</v>
      </c>
      <c r="L431" s="41">
        <f t="shared" si="65"/>
        <v>19</v>
      </c>
      <c r="M431" s="39">
        <f t="shared" si="64"/>
        <v>1</v>
      </c>
      <c r="N431" s="39">
        <f t="shared" si="66"/>
        <v>0</v>
      </c>
    </row>
    <row r="432" spans="1:14" s="1" customFormat="1" ht="11.5" hidden="1" customHeight="1" x14ac:dyDescent="0.35">
      <c r="A432" s="17"/>
      <c r="B432" s="18"/>
      <c r="C432" s="18"/>
      <c r="D432" s="18"/>
      <c r="E432" s="17"/>
      <c r="F432" s="20"/>
      <c r="G432" s="24"/>
      <c r="H432" s="451"/>
      <c r="J432" s="23" t="e">
        <f>H432*J439/H439</f>
        <v>#DIV/0!</v>
      </c>
      <c r="L432" s="41">
        <f t="shared" si="65"/>
        <v>19</v>
      </c>
      <c r="M432" s="39">
        <f t="shared" si="64"/>
        <v>1</v>
      </c>
      <c r="N432" s="39">
        <f t="shared" si="66"/>
        <v>0</v>
      </c>
    </row>
    <row r="433" spans="1:14" s="1" customFormat="1" ht="11.5" hidden="1" customHeight="1" x14ac:dyDescent="0.35">
      <c r="A433" s="19"/>
      <c r="B433" s="18"/>
      <c r="C433" s="18"/>
      <c r="D433" s="18"/>
      <c r="E433" s="17"/>
      <c r="F433" s="20"/>
      <c r="G433" s="21"/>
      <c r="H433" s="451"/>
      <c r="J433" s="23" t="e">
        <f>H433*J439/H439</f>
        <v>#DIV/0!</v>
      </c>
      <c r="L433" s="41">
        <f t="shared" si="65"/>
        <v>19</v>
      </c>
      <c r="M433" s="39">
        <f t="shared" si="64"/>
        <v>1</v>
      </c>
      <c r="N433" s="39">
        <f t="shared" si="66"/>
        <v>0</v>
      </c>
    </row>
    <row r="434" spans="1:14" s="1" customFormat="1" ht="11.5" hidden="1" customHeight="1" x14ac:dyDescent="0.25">
      <c r="A434" s="17"/>
      <c r="B434" s="18"/>
      <c r="C434" s="18"/>
      <c r="D434" s="18"/>
      <c r="E434" s="17"/>
      <c r="F434" s="28"/>
      <c r="G434" s="21"/>
      <c r="H434" s="451"/>
      <c r="J434" s="23" t="e">
        <f>H434*J439/H439</f>
        <v>#DIV/0!</v>
      </c>
      <c r="L434" s="41">
        <f t="shared" si="65"/>
        <v>19</v>
      </c>
      <c r="M434" s="39">
        <f t="shared" si="64"/>
        <v>1</v>
      </c>
      <c r="N434" s="39">
        <f t="shared" si="66"/>
        <v>0</v>
      </c>
    </row>
    <row r="435" spans="1:14" s="1" customFormat="1" ht="11.5" hidden="1" customHeight="1" x14ac:dyDescent="0.35">
      <c r="A435" s="19"/>
      <c r="B435" s="18"/>
      <c r="C435" s="18"/>
      <c r="D435" s="18"/>
      <c r="E435" s="17"/>
      <c r="F435" s="20"/>
      <c r="G435" s="21"/>
      <c r="H435" s="451"/>
      <c r="J435" s="23" t="e">
        <f>H435*J439/H439</f>
        <v>#DIV/0!</v>
      </c>
      <c r="L435" s="41">
        <f t="shared" si="65"/>
        <v>19</v>
      </c>
      <c r="M435" s="39">
        <f t="shared" si="64"/>
        <v>1</v>
      </c>
      <c r="N435" s="39">
        <f t="shared" si="66"/>
        <v>0</v>
      </c>
    </row>
    <row r="436" spans="1:14" s="1" customFormat="1" ht="11.5" hidden="1" customHeight="1" x14ac:dyDescent="0.25">
      <c r="A436" s="17"/>
      <c r="B436" s="18"/>
      <c r="C436" s="18"/>
      <c r="D436" s="18"/>
      <c r="E436" s="17"/>
      <c r="F436" s="28"/>
      <c r="G436" s="21"/>
      <c r="H436" s="451"/>
      <c r="J436" s="23" t="e">
        <f>H436*J439/H439</f>
        <v>#DIV/0!</v>
      </c>
      <c r="L436" s="41">
        <f t="shared" si="65"/>
        <v>19</v>
      </c>
      <c r="M436" s="39">
        <f t="shared" si="64"/>
        <v>1</v>
      </c>
      <c r="N436" s="39">
        <f t="shared" si="66"/>
        <v>0</v>
      </c>
    </row>
    <row r="437" spans="1:14" s="1" customFormat="1" ht="11.5" hidden="1" customHeight="1" x14ac:dyDescent="0.35">
      <c r="A437" s="19"/>
      <c r="B437" s="18"/>
      <c r="C437" s="18"/>
      <c r="D437" s="18"/>
      <c r="E437" s="17"/>
      <c r="F437" s="20"/>
      <c r="G437" s="21"/>
      <c r="H437" s="451"/>
      <c r="J437" s="23" t="e">
        <f>H437*J439/H439</f>
        <v>#DIV/0!</v>
      </c>
      <c r="L437" s="41">
        <f t="shared" si="65"/>
        <v>19</v>
      </c>
      <c r="M437" s="39">
        <f t="shared" si="64"/>
        <v>1</v>
      </c>
      <c r="N437" s="39">
        <f t="shared" si="66"/>
        <v>0</v>
      </c>
    </row>
    <row r="438" spans="1:14" s="1" customFormat="1" ht="11.5" hidden="1" customHeight="1" x14ac:dyDescent="0.35">
      <c r="A438" s="19"/>
      <c r="B438" s="18"/>
      <c r="C438" s="18"/>
      <c r="D438" s="18"/>
      <c r="E438" s="17"/>
      <c r="F438" s="20"/>
      <c r="G438" s="21"/>
      <c r="H438" s="451"/>
      <c r="J438" s="23" t="e">
        <f>H438*J439/H439</f>
        <v>#DIV/0!</v>
      </c>
      <c r="L438" s="41">
        <f t="shared" si="65"/>
        <v>19</v>
      </c>
      <c r="M438" s="39">
        <f t="shared" si="64"/>
        <v>1</v>
      </c>
      <c r="N438" s="39">
        <f t="shared" si="66"/>
        <v>0</v>
      </c>
    </row>
    <row r="439" spans="1:14" s="1" customFormat="1" ht="11.5" hidden="1" customHeight="1" x14ac:dyDescent="0.35">
      <c r="A439" s="19"/>
      <c r="B439" s="25">
        <f>SUBTOTAL(9,B421:B438)</f>
        <v>0</v>
      </c>
      <c r="C439" s="25">
        <f t="shared" ref="C439:E439" si="67">SUBTOTAL(9,C421:C438)</f>
        <v>0</v>
      </c>
      <c r="D439" s="25">
        <f t="shared" si="67"/>
        <v>0</v>
      </c>
      <c r="E439" s="26">
        <f t="shared" si="67"/>
        <v>0</v>
      </c>
      <c r="F439" s="29" t="s">
        <v>18</v>
      </c>
      <c r="G439" s="27"/>
      <c r="H439" s="454"/>
      <c r="J439" s="32">
        <f>D418</f>
        <v>64.739999999999995</v>
      </c>
      <c r="L439" s="41">
        <f t="shared" si="65"/>
        <v>19</v>
      </c>
      <c r="M439" s="39">
        <f t="shared" si="64"/>
        <v>1</v>
      </c>
      <c r="N439" s="39">
        <v>1</v>
      </c>
    </row>
    <row r="440" spans="1:14" s="1" customFormat="1" ht="11.5" hidden="1" customHeight="1" x14ac:dyDescent="0.35">
      <c r="A440" s="33"/>
      <c r="B440" s="34"/>
      <c r="C440" s="34"/>
      <c r="D440" s="34"/>
      <c r="E440" s="35"/>
      <c r="F440" s="36"/>
      <c r="G440" s="37"/>
      <c r="H440" s="38"/>
      <c r="J440" s="38"/>
      <c r="L440" s="41">
        <f t="shared" si="65"/>
        <v>19</v>
      </c>
      <c r="M440" s="39">
        <f t="shared" si="64"/>
        <v>1</v>
      </c>
      <c r="N440" s="39">
        <v>1</v>
      </c>
    </row>
    <row r="441" spans="1:14" s="1" customFormat="1" ht="21" hidden="1" x14ac:dyDescent="0.35">
      <c r="A441" s="14"/>
      <c r="B441" s="14"/>
      <c r="C441" s="14"/>
      <c r="D441" s="427">
        <f>х!H$22</f>
        <v>64.739999999999995</v>
      </c>
      <c r="E441" s="428"/>
      <c r="F441" s="429" t="str">
        <f>х!I$22</f>
        <v>Абонемент платного питания №20 (ГПД Полдник 1-4)</v>
      </c>
      <c r="G441" s="430"/>
      <c r="H441" s="430"/>
      <c r="I441" s="13"/>
      <c r="J441" s="13"/>
      <c r="K441" s="13"/>
      <c r="L441" s="40">
        <f>L418+1</f>
        <v>20</v>
      </c>
      <c r="M441" s="39">
        <f t="shared" si="64"/>
        <v>1</v>
      </c>
      <c r="N441" s="39">
        <v>1</v>
      </c>
    </row>
    <row r="442" spans="1:14" s="1" customFormat="1" ht="11.5" hidden="1" customHeight="1" x14ac:dyDescent="0.35">
      <c r="A442" s="431" t="s">
        <v>3</v>
      </c>
      <c r="B442" s="432" t="s">
        <v>4</v>
      </c>
      <c r="C442" s="432"/>
      <c r="D442" s="432"/>
      <c r="E442" s="433" t="s">
        <v>5</v>
      </c>
      <c r="F442" s="434" t="s">
        <v>6</v>
      </c>
      <c r="G442" s="435" t="s">
        <v>7</v>
      </c>
      <c r="H442" s="436" t="s">
        <v>8</v>
      </c>
      <c r="L442" s="41">
        <f>L441</f>
        <v>20</v>
      </c>
      <c r="M442" s="39">
        <f t="shared" si="64"/>
        <v>1</v>
      </c>
      <c r="N442" s="39">
        <v>1</v>
      </c>
    </row>
    <row r="443" spans="1:14" s="1" customFormat="1" ht="11.5" hidden="1" customHeight="1" x14ac:dyDescent="0.35">
      <c r="A443" s="431"/>
      <c r="B443" s="15" t="s">
        <v>9</v>
      </c>
      <c r="C443" s="16" t="s">
        <v>10</v>
      </c>
      <c r="D443" s="16" t="s">
        <v>11</v>
      </c>
      <c r="E443" s="433"/>
      <c r="F443" s="434"/>
      <c r="G443" s="435"/>
      <c r="H443" s="436"/>
      <c r="L443" s="41">
        <f t="shared" ref="L443:L462" si="68">L442</f>
        <v>20</v>
      </c>
      <c r="M443" s="39">
        <f t="shared" si="64"/>
        <v>1</v>
      </c>
      <c r="N443" s="39">
        <v>1</v>
      </c>
    </row>
    <row r="444" spans="1:14" s="1" customFormat="1" ht="11.5" hidden="1" customHeight="1" x14ac:dyDescent="0.35">
      <c r="A444" s="50">
        <v>338</v>
      </c>
      <c r="B444" s="51">
        <v>0.4</v>
      </c>
      <c r="C444" s="51">
        <v>0.4</v>
      </c>
      <c r="D444" s="51">
        <v>9.8000000000000007</v>
      </c>
      <c r="E444" s="50">
        <v>47</v>
      </c>
      <c r="F444" s="52" t="s">
        <v>117</v>
      </c>
      <c r="G444" s="69">
        <v>100</v>
      </c>
      <c r="H444" s="453">
        <f>D441</f>
        <v>64.739999999999995</v>
      </c>
      <c r="J444" s="23" t="e">
        <f>H444*J462/H462</f>
        <v>#DIV/0!</v>
      </c>
      <c r="L444" s="41">
        <f t="shared" si="68"/>
        <v>20</v>
      </c>
      <c r="M444" s="39">
        <f t="shared" si="64"/>
        <v>1</v>
      </c>
      <c r="N444" s="39" t="str">
        <f>F444</f>
        <v>Яблоко 100 (СОШ_2018)</v>
      </c>
    </row>
    <row r="445" spans="1:14" s="1" customFormat="1" ht="11.5" hidden="1" customHeight="1" x14ac:dyDescent="0.35">
      <c r="A445" s="50">
        <v>182</v>
      </c>
      <c r="B445" s="51">
        <v>5.49</v>
      </c>
      <c r="C445" s="51">
        <v>8.6</v>
      </c>
      <c r="D445" s="51">
        <v>29.41</v>
      </c>
      <c r="E445" s="50">
        <v>218</v>
      </c>
      <c r="F445" s="52" t="s">
        <v>111</v>
      </c>
      <c r="G445" s="68" t="s">
        <v>96</v>
      </c>
      <c r="H445" s="451"/>
      <c r="J445" s="23" t="e">
        <f>H445*J462/H462</f>
        <v>#DIV/0!</v>
      </c>
      <c r="L445" s="41">
        <f t="shared" si="68"/>
        <v>20</v>
      </c>
      <c r="M445" s="39">
        <f t="shared" si="64"/>
        <v>1</v>
      </c>
      <c r="N445" s="39" t="str">
        <f t="shared" ref="N445:N461" si="69">F445</f>
        <v>Каша жидкая молочная ячневая с маслом 150/8 (СОШ_2018)</v>
      </c>
    </row>
    <row r="446" spans="1:14" s="1" customFormat="1" ht="11.5" hidden="1" customHeight="1" x14ac:dyDescent="0.35">
      <c r="A446" s="50">
        <v>628</v>
      </c>
      <c r="B446" s="51">
        <v>0.1</v>
      </c>
      <c r="C446" s="51">
        <v>0.03</v>
      </c>
      <c r="D446" s="51">
        <v>15.28</v>
      </c>
      <c r="E446" s="50">
        <v>62</v>
      </c>
      <c r="F446" s="52" t="s">
        <v>118</v>
      </c>
      <c r="G446" s="68" t="s">
        <v>116</v>
      </c>
      <c r="H446" s="451"/>
      <c r="J446" s="23" t="e">
        <f>H446*J462/H462</f>
        <v>#DIV/0!</v>
      </c>
      <c r="L446" s="41">
        <f t="shared" si="68"/>
        <v>20</v>
      </c>
      <c r="M446" s="39">
        <f t="shared" si="64"/>
        <v>1</v>
      </c>
      <c r="N446" s="39" t="str">
        <f t="shared" si="69"/>
        <v>Чай с сахаром</v>
      </c>
    </row>
    <row r="447" spans="1:14" s="1" customFormat="1" ht="11.5" hidden="1" customHeight="1" x14ac:dyDescent="0.35">
      <c r="A447" s="54" t="s">
        <v>16</v>
      </c>
      <c r="B447" s="51">
        <v>3.95</v>
      </c>
      <c r="C447" s="51">
        <v>0.5</v>
      </c>
      <c r="D447" s="51">
        <v>24.15</v>
      </c>
      <c r="E447" s="50">
        <v>118</v>
      </c>
      <c r="F447" s="52" t="s">
        <v>134</v>
      </c>
      <c r="G447" s="69">
        <v>50</v>
      </c>
      <c r="H447" s="451"/>
      <c r="J447" s="23" t="e">
        <f>H447*J462/H462</f>
        <v>#DIV/0!</v>
      </c>
      <c r="L447" s="41">
        <f t="shared" si="68"/>
        <v>20</v>
      </c>
      <c r="M447" s="39">
        <f t="shared" si="64"/>
        <v>1</v>
      </c>
      <c r="N447" s="39" t="str">
        <f t="shared" si="69"/>
        <v>Хлеб пшеничный</v>
      </c>
    </row>
    <row r="448" spans="1:14" s="1" customFormat="1" ht="11.5" hidden="1" customHeight="1" x14ac:dyDescent="0.35">
      <c r="A448" s="17"/>
      <c r="B448" s="18"/>
      <c r="C448" s="18"/>
      <c r="D448" s="19"/>
      <c r="E448" s="17"/>
      <c r="F448" s="20"/>
      <c r="G448" s="21"/>
      <c r="H448" s="451"/>
      <c r="J448" s="23" t="e">
        <f>H448*J462/H462</f>
        <v>#DIV/0!</v>
      </c>
      <c r="L448" s="41">
        <f t="shared" si="68"/>
        <v>20</v>
      </c>
      <c r="M448" s="39">
        <f t="shared" si="64"/>
        <v>1</v>
      </c>
      <c r="N448" s="39">
        <f t="shared" si="69"/>
        <v>0</v>
      </c>
    </row>
    <row r="449" spans="1:14" s="1" customFormat="1" ht="11.5" hidden="1" customHeight="1" x14ac:dyDescent="0.35">
      <c r="A449" s="17"/>
      <c r="B449" s="18"/>
      <c r="C449" s="18"/>
      <c r="D449" s="18"/>
      <c r="E449" s="17"/>
      <c r="F449" s="20"/>
      <c r="G449" s="21"/>
      <c r="H449" s="451"/>
      <c r="J449" s="23" t="e">
        <f>H449*J462/H462</f>
        <v>#DIV/0!</v>
      </c>
      <c r="L449" s="41">
        <f t="shared" si="68"/>
        <v>20</v>
      </c>
      <c r="M449" s="39">
        <f t="shared" si="64"/>
        <v>1</v>
      </c>
      <c r="N449" s="39">
        <f t="shared" si="69"/>
        <v>0</v>
      </c>
    </row>
    <row r="450" spans="1:14" s="1" customFormat="1" ht="11.5" hidden="1" customHeight="1" x14ac:dyDescent="0.35">
      <c r="A450" s="17"/>
      <c r="B450" s="18"/>
      <c r="C450" s="18"/>
      <c r="D450" s="18"/>
      <c r="E450" s="17"/>
      <c r="F450" s="20"/>
      <c r="G450" s="24"/>
      <c r="H450" s="451"/>
      <c r="J450" s="23" t="e">
        <f>H450*J462/H462</f>
        <v>#DIV/0!</v>
      </c>
      <c r="L450" s="41">
        <f t="shared" si="68"/>
        <v>20</v>
      </c>
      <c r="M450" s="39">
        <f t="shared" si="64"/>
        <v>1</v>
      </c>
      <c r="N450" s="39">
        <f t="shared" si="69"/>
        <v>0</v>
      </c>
    </row>
    <row r="451" spans="1:14" s="1" customFormat="1" ht="11.5" hidden="1" customHeight="1" x14ac:dyDescent="0.35">
      <c r="A451" s="19"/>
      <c r="B451" s="18"/>
      <c r="C451" s="18"/>
      <c r="D451" s="18"/>
      <c r="E451" s="17"/>
      <c r="F451" s="20"/>
      <c r="G451" s="21"/>
      <c r="H451" s="451"/>
      <c r="J451" s="23" t="e">
        <f>H451*J462/H462</f>
        <v>#DIV/0!</v>
      </c>
      <c r="L451" s="41">
        <f t="shared" si="68"/>
        <v>20</v>
      </c>
      <c r="M451" s="39">
        <f t="shared" si="64"/>
        <v>1</v>
      </c>
      <c r="N451" s="39">
        <f t="shared" si="69"/>
        <v>0</v>
      </c>
    </row>
    <row r="452" spans="1:14" s="1" customFormat="1" ht="11.5" hidden="1" customHeight="1" x14ac:dyDescent="0.35">
      <c r="A452" s="19"/>
      <c r="B452" s="25"/>
      <c r="C452" s="25"/>
      <c r="D452" s="25"/>
      <c r="E452" s="26"/>
      <c r="F452" s="112"/>
      <c r="G452" s="112"/>
      <c r="H452" s="451"/>
      <c r="J452" s="23" t="e">
        <f>H452*J462/H462</f>
        <v>#DIV/0!</v>
      </c>
      <c r="L452" s="41">
        <f t="shared" si="68"/>
        <v>20</v>
      </c>
      <c r="M452" s="39">
        <f t="shared" si="64"/>
        <v>1</v>
      </c>
      <c r="N452" s="39">
        <f t="shared" si="69"/>
        <v>0</v>
      </c>
    </row>
    <row r="453" spans="1:14" s="1" customFormat="1" ht="11.5" hidden="1" customHeight="1" x14ac:dyDescent="0.35">
      <c r="A453" s="17"/>
      <c r="B453" s="18"/>
      <c r="C453" s="18"/>
      <c r="D453" s="18"/>
      <c r="E453" s="17"/>
      <c r="F453" s="20"/>
      <c r="G453" s="21"/>
      <c r="H453" s="451"/>
      <c r="J453" s="23" t="e">
        <f>H453*J462/H462</f>
        <v>#DIV/0!</v>
      </c>
      <c r="L453" s="41">
        <f t="shared" si="68"/>
        <v>20</v>
      </c>
      <c r="M453" s="39">
        <f t="shared" si="64"/>
        <v>1</v>
      </c>
      <c r="N453" s="39">
        <f t="shared" si="69"/>
        <v>0</v>
      </c>
    </row>
    <row r="454" spans="1:14" s="1" customFormat="1" ht="11.5" hidden="1" customHeight="1" x14ac:dyDescent="0.35">
      <c r="A454" s="17"/>
      <c r="B454" s="18"/>
      <c r="C454" s="18"/>
      <c r="D454" s="18"/>
      <c r="E454" s="17"/>
      <c r="F454" s="20"/>
      <c r="G454" s="24"/>
      <c r="H454" s="451"/>
      <c r="J454" s="23" t="e">
        <f>H454*J462/H462</f>
        <v>#DIV/0!</v>
      </c>
      <c r="L454" s="41">
        <f t="shared" si="68"/>
        <v>20</v>
      </c>
      <c r="M454" s="39">
        <f t="shared" si="64"/>
        <v>1</v>
      </c>
      <c r="N454" s="39">
        <f t="shared" si="69"/>
        <v>0</v>
      </c>
    </row>
    <row r="455" spans="1:14" s="1" customFormat="1" ht="11.5" hidden="1" customHeight="1" x14ac:dyDescent="0.35">
      <c r="A455" s="17"/>
      <c r="B455" s="18"/>
      <c r="C455" s="18"/>
      <c r="D455" s="18"/>
      <c r="E455" s="17"/>
      <c r="F455" s="20"/>
      <c r="G455" s="24"/>
      <c r="H455" s="451"/>
      <c r="J455" s="23" t="e">
        <f>H455*J462/H462</f>
        <v>#DIV/0!</v>
      </c>
      <c r="L455" s="41">
        <f t="shared" si="68"/>
        <v>20</v>
      </c>
      <c r="M455" s="39">
        <f t="shared" si="64"/>
        <v>1</v>
      </c>
      <c r="N455" s="39">
        <f t="shared" si="69"/>
        <v>0</v>
      </c>
    </row>
    <row r="456" spans="1:14" s="1" customFormat="1" ht="11.5" hidden="1" customHeight="1" x14ac:dyDescent="0.35">
      <c r="A456" s="19"/>
      <c r="B456" s="18"/>
      <c r="C456" s="18"/>
      <c r="D456" s="18"/>
      <c r="E456" s="17"/>
      <c r="F456" s="20"/>
      <c r="G456" s="21"/>
      <c r="H456" s="451"/>
      <c r="J456" s="23" t="e">
        <f>H456*J462/H462</f>
        <v>#DIV/0!</v>
      </c>
      <c r="L456" s="41">
        <f t="shared" si="68"/>
        <v>20</v>
      </c>
      <c r="M456" s="39">
        <f t="shared" si="64"/>
        <v>1</v>
      </c>
      <c r="N456" s="39">
        <f t="shared" si="69"/>
        <v>0</v>
      </c>
    </row>
    <row r="457" spans="1:14" s="1" customFormat="1" ht="11.5" hidden="1" customHeight="1" x14ac:dyDescent="0.25">
      <c r="A457" s="17"/>
      <c r="B457" s="18"/>
      <c r="C457" s="18"/>
      <c r="D457" s="18"/>
      <c r="E457" s="17"/>
      <c r="F457" s="28"/>
      <c r="G457" s="21"/>
      <c r="H457" s="451"/>
      <c r="J457" s="23" t="e">
        <f>H457*J462/H462</f>
        <v>#DIV/0!</v>
      </c>
      <c r="L457" s="41">
        <f t="shared" si="68"/>
        <v>20</v>
      </c>
      <c r="M457" s="39">
        <f t="shared" si="64"/>
        <v>1</v>
      </c>
      <c r="N457" s="39">
        <f t="shared" si="69"/>
        <v>0</v>
      </c>
    </row>
    <row r="458" spans="1:14" s="1" customFormat="1" ht="11.5" hidden="1" customHeight="1" x14ac:dyDescent="0.35">
      <c r="A458" s="19"/>
      <c r="B458" s="18"/>
      <c r="C458" s="18"/>
      <c r="D458" s="18"/>
      <c r="E458" s="17"/>
      <c r="F458" s="20"/>
      <c r="G458" s="21"/>
      <c r="H458" s="451"/>
      <c r="J458" s="23" t="e">
        <f>H458*J462/H462</f>
        <v>#DIV/0!</v>
      </c>
      <c r="L458" s="41">
        <f t="shared" si="68"/>
        <v>20</v>
      </c>
      <c r="M458" s="39">
        <f t="shared" si="64"/>
        <v>1</v>
      </c>
      <c r="N458" s="39">
        <f t="shared" si="69"/>
        <v>0</v>
      </c>
    </row>
    <row r="459" spans="1:14" s="1" customFormat="1" ht="11.5" hidden="1" customHeight="1" x14ac:dyDescent="0.25">
      <c r="A459" s="17"/>
      <c r="B459" s="18"/>
      <c r="C459" s="18"/>
      <c r="D459" s="18"/>
      <c r="E459" s="17"/>
      <c r="F459" s="28"/>
      <c r="G459" s="21"/>
      <c r="H459" s="451"/>
      <c r="J459" s="23" t="e">
        <f>H459*J462/H462</f>
        <v>#DIV/0!</v>
      </c>
      <c r="L459" s="41">
        <f t="shared" si="68"/>
        <v>20</v>
      </c>
      <c r="M459" s="39">
        <f t="shared" si="64"/>
        <v>1</v>
      </c>
      <c r="N459" s="39">
        <f t="shared" si="69"/>
        <v>0</v>
      </c>
    </row>
    <row r="460" spans="1:14" s="1" customFormat="1" ht="11.5" hidden="1" customHeight="1" x14ac:dyDescent="0.35">
      <c r="A460" s="19"/>
      <c r="B460" s="18"/>
      <c r="C460" s="18"/>
      <c r="D460" s="18"/>
      <c r="E460" s="17"/>
      <c r="F460" s="20"/>
      <c r="G460" s="21"/>
      <c r="H460" s="451"/>
      <c r="J460" s="23" t="e">
        <f>H460*J462/H462</f>
        <v>#DIV/0!</v>
      </c>
      <c r="L460" s="41">
        <f t="shared" si="68"/>
        <v>20</v>
      </c>
      <c r="M460" s="39">
        <f t="shared" si="64"/>
        <v>1</v>
      </c>
      <c r="N460" s="39">
        <f t="shared" si="69"/>
        <v>0</v>
      </c>
    </row>
    <row r="461" spans="1:14" s="1" customFormat="1" ht="11.5" hidden="1" customHeight="1" x14ac:dyDescent="0.35">
      <c r="A461" s="19"/>
      <c r="B461" s="18"/>
      <c r="C461" s="18"/>
      <c r="D461" s="18"/>
      <c r="E461" s="17"/>
      <c r="F461" s="20"/>
      <c r="G461" s="21"/>
      <c r="H461" s="451"/>
      <c r="J461" s="23" t="e">
        <f>H461*J462/H462</f>
        <v>#DIV/0!</v>
      </c>
      <c r="L461" s="41">
        <f t="shared" si="68"/>
        <v>20</v>
      </c>
      <c r="M461" s="39">
        <f t="shared" si="64"/>
        <v>1</v>
      </c>
      <c r="N461" s="39">
        <f t="shared" si="69"/>
        <v>0</v>
      </c>
    </row>
    <row r="462" spans="1:14" s="1" customFormat="1" ht="11.5" hidden="1" customHeight="1" x14ac:dyDescent="0.35">
      <c r="A462" s="19"/>
      <c r="B462" s="25">
        <f>SUBTOTAL(9,B444:B461)</f>
        <v>0</v>
      </c>
      <c r="C462" s="25">
        <f t="shared" ref="C462" si="70">SUBTOTAL(9,C444:C461)</f>
        <v>0</v>
      </c>
      <c r="D462" s="25">
        <f t="shared" ref="D462" si="71">SUBTOTAL(9,D444:D461)</f>
        <v>0</v>
      </c>
      <c r="E462" s="26">
        <f t="shared" ref="E462" si="72">SUBTOTAL(9,E444:E461)</f>
        <v>0</v>
      </c>
      <c r="F462" s="29" t="s">
        <v>18</v>
      </c>
      <c r="G462" s="112"/>
      <c r="H462" s="454"/>
      <c r="J462" s="32">
        <f>D441</f>
        <v>64.739999999999995</v>
      </c>
      <c r="L462" s="41">
        <f t="shared" si="68"/>
        <v>20</v>
      </c>
      <c r="M462" s="39">
        <f t="shared" si="64"/>
        <v>1</v>
      </c>
      <c r="N462" s="39">
        <v>1</v>
      </c>
    </row>
    <row r="463" spans="1:14" ht="3.75" customHeight="1" x14ac:dyDescent="0.35">
      <c r="L463" s="290">
        <v>0</v>
      </c>
      <c r="M463" s="287">
        <f t="shared" si="64"/>
        <v>1</v>
      </c>
      <c r="N463" s="287">
        <v>1</v>
      </c>
    </row>
    <row r="464" spans="1:14" ht="11.5" customHeight="1" x14ac:dyDescent="0.35">
      <c r="L464" s="290">
        <v>0</v>
      </c>
      <c r="M464" s="287">
        <f t="shared" si="64"/>
        <v>1</v>
      </c>
      <c r="N464" s="287">
        <v>1</v>
      </c>
    </row>
    <row r="465" spans="1:14" ht="11.5" customHeight="1" x14ac:dyDescent="0.35">
      <c r="A465" s="309" t="s">
        <v>458</v>
      </c>
      <c r="B465" s="310"/>
      <c r="C465" s="310"/>
      <c r="D465" s="311"/>
      <c r="E465" s="311"/>
      <c r="F465" s="312"/>
      <c r="G465" s="313"/>
      <c r="H465" s="314"/>
      <c r="L465" s="290">
        <v>0</v>
      </c>
      <c r="M465" s="287">
        <f t="shared" si="64"/>
        <v>1</v>
      </c>
      <c r="N465" s="287">
        <v>1</v>
      </c>
    </row>
    <row r="466" spans="1:14" ht="11.5" customHeight="1" x14ac:dyDescent="0.35">
      <c r="A466" s="309"/>
      <c r="B466" s="310"/>
      <c r="C466" s="310"/>
      <c r="D466" s="311"/>
      <c r="E466" s="311"/>
      <c r="F466" s="315"/>
      <c r="G466" s="313"/>
      <c r="H466" s="314"/>
      <c r="L466" s="290">
        <v>0</v>
      </c>
      <c r="M466" s="287">
        <f t="shared" si="64"/>
        <v>1</v>
      </c>
      <c r="N466" s="287">
        <v>1</v>
      </c>
    </row>
    <row r="467" spans="1:14" ht="6" customHeight="1" x14ac:dyDescent="0.35">
      <c r="A467" s="309"/>
      <c r="B467" s="310"/>
      <c r="C467" s="310"/>
      <c r="D467" s="311"/>
      <c r="E467" s="311"/>
      <c r="F467" s="315"/>
      <c r="G467" s="313"/>
      <c r="H467" s="314"/>
      <c r="L467" s="290">
        <v>0</v>
      </c>
      <c r="M467" s="287">
        <f t="shared" si="64"/>
        <v>1</v>
      </c>
      <c r="N467" s="287">
        <v>1</v>
      </c>
    </row>
    <row r="468" spans="1:14" ht="11.5" customHeight="1" x14ac:dyDescent="0.35">
      <c r="A468" s="309" t="s">
        <v>24</v>
      </c>
      <c r="B468" s="310"/>
      <c r="C468" s="310"/>
      <c r="D468" s="311"/>
      <c r="E468" s="311"/>
      <c r="F468" s="312"/>
      <c r="G468" s="313"/>
      <c r="H468" s="314"/>
      <c r="L468" s="290">
        <v>0</v>
      </c>
      <c r="M468" s="287">
        <f t="shared" si="64"/>
        <v>1</v>
      </c>
      <c r="N468" s="287">
        <v>1</v>
      </c>
    </row>
    <row r="469" spans="1:14" ht="11.5" customHeight="1" x14ac:dyDescent="0.35">
      <c r="A469" s="309"/>
      <c r="B469" s="310"/>
      <c r="C469" s="310"/>
      <c r="D469" s="311"/>
      <c r="E469" s="311"/>
      <c r="F469" s="315"/>
      <c r="G469" s="313"/>
      <c r="H469" s="314"/>
      <c r="L469" s="290">
        <v>0</v>
      </c>
      <c r="M469" s="287">
        <f t="shared" si="64"/>
        <v>1</v>
      </c>
      <c r="N469" s="287">
        <v>1</v>
      </c>
    </row>
    <row r="470" spans="1:14" ht="11.5" customHeight="1" x14ac:dyDescent="0.35">
      <c r="A470" s="309"/>
      <c r="B470" s="310"/>
      <c r="C470" s="310"/>
      <c r="D470" s="311"/>
      <c r="E470" s="311"/>
      <c r="F470" s="315"/>
      <c r="G470" s="313"/>
      <c r="H470" s="314"/>
      <c r="L470" s="290">
        <v>0</v>
      </c>
      <c r="M470" s="287">
        <f t="shared" si="64"/>
        <v>1</v>
      </c>
      <c r="N470" s="287">
        <v>1</v>
      </c>
    </row>
    <row r="471" spans="1:14" ht="11.5" customHeight="1" x14ac:dyDescent="0.35">
      <c r="A471" s="424" t="s">
        <v>25</v>
      </c>
      <c r="B471" s="424"/>
      <c r="C471" s="424"/>
      <c r="D471" s="424"/>
      <c r="E471" s="424"/>
      <c r="F471" s="312"/>
      <c r="G471" s="313"/>
      <c r="H471" s="314"/>
      <c r="L471" s="290">
        <v>0</v>
      </c>
      <c r="M471" s="287">
        <f t="shared" si="64"/>
        <v>1</v>
      </c>
      <c r="N471" s="287">
        <v>1</v>
      </c>
    </row>
    <row r="472" spans="1:14" ht="5.25" customHeight="1" x14ac:dyDescent="0.35">
      <c r="A472" s="316"/>
      <c r="B472" s="316"/>
      <c r="C472" s="316"/>
      <c r="D472" s="316"/>
      <c r="E472" s="316"/>
      <c r="F472" s="315"/>
      <c r="G472" s="313"/>
      <c r="H472" s="314"/>
      <c r="L472" s="290">
        <v>0</v>
      </c>
      <c r="M472" s="287">
        <f t="shared" si="64"/>
        <v>1</v>
      </c>
      <c r="N472" s="287">
        <v>1</v>
      </c>
    </row>
    <row r="473" spans="1:14" ht="2.25" customHeight="1" x14ac:dyDescent="0.35">
      <c r="A473" s="316"/>
      <c r="B473" s="316"/>
      <c r="C473" s="316"/>
      <c r="D473" s="316"/>
      <c r="E473" s="316"/>
      <c r="F473" s="315"/>
      <c r="G473" s="313"/>
      <c r="H473" s="314"/>
      <c r="L473" s="290">
        <v>0</v>
      </c>
      <c r="M473" s="287">
        <f t="shared" si="64"/>
        <v>1</v>
      </c>
      <c r="N473" s="287">
        <v>1</v>
      </c>
    </row>
    <row r="474" spans="1:14" ht="11.5" customHeight="1" x14ac:dyDescent="0.35">
      <c r="A474" s="425" t="s">
        <v>26</v>
      </c>
      <c r="B474" s="425"/>
      <c r="C474" s="425"/>
      <c r="D474" s="425"/>
      <c r="E474" s="425"/>
      <c r="F474" s="425"/>
      <c r="G474" s="425"/>
      <c r="H474" s="425"/>
      <c r="L474" s="290">
        <v>0</v>
      </c>
      <c r="M474" s="287">
        <f t="shared" si="64"/>
        <v>1</v>
      </c>
      <c r="N474" s="287">
        <v>1</v>
      </c>
    </row>
    <row r="475" spans="1:14" ht="11.5" customHeight="1" x14ac:dyDescent="0.35">
      <c r="A475" s="426"/>
      <c r="B475" s="426"/>
      <c r="C475" s="426"/>
      <c r="D475" s="426"/>
      <c r="E475" s="426"/>
      <c r="F475" s="426"/>
      <c r="G475" s="426"/>
      <c r="H475" s="426"/>
      <c r="L475" s="290">
        <v>0</v>
      </c>
      <c r="M475" s="287">
        <f t="shared" si="64"/>
        <v>1</v>
      </c>
      <c r="N475" s="287">
        <v>1</v>
      </c>
    </row>
    <row r="476" spans="1:14" ht="11.5" customHeight="1" x14ac:dyDescent="0.35">
      <c r="A476" s="426"/>
      <c r="B476" s="426"/>
      <c r="C476" s="426"/>
      <c r="D476" s="426"/>
      <c r="E476" s="426"/>
      <c r="F476" s="426"/>
      <c r="G476" s="426"/>
      <c r="H476" s="426"/>
      <c r="L476" s="290">
        <v>0</v>
      </c>
      <c r="M476" s="287">
        <f t="shared" si="64"/>
        <v>1</v>
      </c>
      <c r="N476" s="287">
        <v>1</v>
      </c>
    </row>
    <row r="477" spans="1:14" ht="10.5" x14ac:dyDescent="0.35">
      <c r="L477" s="290">
        <v>0</v>
      </c>
      <c r="M477" s="287">
        <f t="shared" si="64"/>
        <v>1</v>
      </c>
      <c r="N477" s="287">
        <v>1</v>
      </c>
    </row>
    <row r="478" spans="1:14" ht="21" x14ac:dyDescent="0.35">
      <c r="A478" s="269" t="str">
        <f>х!X$1</f>
        <v>ОМС-Лечебное питание</v>
      </c>
      <c r="B478" s="270"/>
      <c r="C478" s="270"/>
      <c r="D478" s="271"/>
      <c r="E478" s="271"/>
      <c r="F478" s="270"/>
      <c r="G478" s="270"/>
      <c r="H478" s="272"/>
      <c r="L478" s="289">
        <v>0</v>
      </c>
      <c r="M478" s="287">
        <f>M3+1</f>
        <v>2</v>
      </c>
      <c r="N478" s="287">
        <v>1</v>
      </c>
    </row>
    <row r="479" spans="1:14" ht="32.5" x14ac:dyDescent="0.35">
      <c r="A479" s="447" t="str">
        <f>A2</f>
        <v>МЕНЮ МАОУ СОШ №138</v>
      </c>
      <c r="B479" s="447"/>
      <c r="C479" s="447"/>
      <c r="D479" s="447"/>
      <c r="E479" s="447"/>
      <c r="F479" s="447"/>
      <c r="G479" s="448">
        <f>х!A9</f>
        <v>46092</v>
      </c>
      <c r="H479" s="448"/>
      <c r="L479" s="318">
        <v>0</v>
      </c>
      <c r="M479" s="287">
        <f t="shared" si="64"/>
        <v>2</v>
      </c>
      <c r="N479" s="287">
        <v>1</v>
      </c>
    </row>
    <row r="480" spans="1:14" ht="21" x14ac:dyDescent="0.35">
      <c r="A480" s="275"/>
      <c r="B480" s="275"/>
      <c r="C480" s="275"/>
      <c r="D480" s="443">
        <f>х!H$3</f>
        <v>151.08000000000001</v>
      </c>
      <c r="E480" s="444"/>
      <c r="F480" s="445" t="str">
        <f>х!I$3</f>
        <v>Обед 1-4 (льготное питание)</v>
      </c>
      <c r="G480" s="446"/>
      <c r="H480" s="446"/>
      <c r="I480" s="270"/>
      <c r="J480" s="13"/>
      <c r="K480" s="13"/>
      <c r="L480" s="289">
        <v>1</v>
      </c>
      <c r="M480" s="287">
        <f>M479</f>
        <v>2</v>
      </c>
      <c r="N480" s="287">
        <v>1</v>
      </c>
    </row>
    <row r="481" spans="1:14" ht="11.5" customHeight="1" x14ac:dyDescent="0.35">
      <c r="A481" s="437" t="s">
        <v>3</v>
      </c>
      <c r="B481" s="438" t="s">
        <v>4</v>
      </c>
      <c r="C481" s="438"/>
      <c r="D481" s="438"/>
      <c r="E481" s="439" t="s">
        <v>5</v>
      </c>
      <c r="F481" s="440" t="s">
        <v>6</v>
      </c>
      <c r="G481" s="441" t="s">
        <v>7</v>
      </c>
      <c r="H481" s="442" t="s">
        <v>8</v>
      </c>
      <c r="L481" s="290">
        <f>L480</f>
        <v>1</v>
      </c>
      <c r="M481" s="287">
        <f t="shared" ref="M481:M544" si="73">M480</f>
        <v>2</v>
      </c>
      <c r="N481" s="287">
        <v>1</v>
      </c>
    </row>
    <row r="482" spans="1:14" ht="11.5" customHeight="1" x14ac:dyDescent="0.35">
      <c r="A482" s="437"/>
      <c r="B482" s="277" t="s">
        <v>9</v>
      </c>
      <c r="C482" s="278" t="s">
        <v>10</v>
      </c>
      <c r="D482" s="278" t="s">
        <v>11</v>
      </c>
      <c r="E482" s="439"/>
      <c r="F482" s="440"/>
      <c r="G482" s="441"/>
      <c r="H482" s="442"/>
      <c r="L482" s="290">
        <f t="shared" ref="L482:L502" si="74">L481</f>
        <v>1</v>
      </c>
      <c r="M482" s="287">
        <f t="shared" si="73"/>
        <v>2</v>
      </c>
      <c r="N482" s="287">
        <v>1</v>
      </c>
    </row>
    <row r="483" spans="1:14" ht="11.5" customHeight="1" x14ac:dyDescent="0.35">
      <c r="A483" s="234" t="s">
        <v>282</v>
      </c>
      <c r="B483" s="282">
        <v>1.54</v>
      </c>
      <c r="C483" s="282">
        <v>4.84</v>
      </c>
      <c r="D483" s="282">
        <v>8.1300000000000008</v>
      </c>
      <c r="E483" s="238">
        <v>83</v>
      </c>
      <c r="F483" s="229" t="s">
        <v>298</v>
      </c>
      <c r="G483" s="337">
        <v>60</v>
      </c>
      <c r="H483" s="22">
        <v>15</v>
      </c>
      <c r="J483" s="23">
        <f>H483*J501/H501</f>
        <v>22.859412231930104</v>
      </c>
      <c r="L483" s="290">
        <f t="shared" si="74"/>
        <v>1</v>
      </c>
      <c r="M483" s="287">
        <f t="shared" si="73"/>
        <v>2</v>
      </c>
      <c r="N483" s="287" t="str">
        <f>F483</f>
        <v xml:space="preserve">Икра морковная </v>
      </c>
    </row>
    <row r="484" spans="1:14" ht="11.5" customHeight="1" x14ac:dyDescent="0.35">
      <c r="A484" s="185" t="s">
        <v>260</v>
      </c>
      <c r="B484" s="285">
        <v>1.71</v>
      </c>
      <c r="C484" s="285">
        <v>5.62</v>
      </c>
      <c r="D484" s="285">
        <v>10.84</v>
      </c>
      <c r="E484" s="191">
        <v>94</v>
      </c>
      <c r="F484" s="173" t="s">
        <v>173</v>
      </c>
      <c r="G484" s="362">
        <v>205</v>
      </c>
      <c r="H484" s="22">
        <v>20</v>
      </c>
      <c r="J484" s="23">
        <f>H484*J501/H501</f>
        <v>30.479216309240137</v>
      </c>
      <c r="L484" s="290">
        <f t="shared" si="74"/>
        <v>1</v>
      </c>
      <c r="M484" s="287">
        <f t="shared" si="73"/>
        <v>2</v>
      </c>
      <c r="N484" s="287" t="str">
        <f t="shared" ref="N484:N500" si="75">F484</f>
        <v>Борщ с капустой и картофелем со сметаной 200/5</v>
      </c>
    </row>
    <row r="485" spans="1:14" ht="11.5" customHeight="1" x14ac:dyDescent="0.35">
      <c r="A485" s="185" t="s">
        <v>310</v>
      </c>
      <c r="B485" s="285">
        <v>8.5500000000000007</v>
      </c>
      <c r="C485" s="285">
        <v>4.63</v>
      </c>
      <c r="D485" s="285">
        <v>4.05</v>
      </c>
      <c r="E485" s="191">
        <v>92</v>
      </c>
      <c r="F485" s="173" t="s">
        <v>311</v>
      </c>
      <c r="G485" s="362">
        <v>90</v>
      </c>
      <c r="H485" s="22">
        <f>5.37+60.81+5.59+5.81</f>
        <v>77.580000000000013</v>
      </c>
      <c r="J485" s="23">
        <f>H485*J501/H501</f>
        <v>118.2288800635425</v>
      </c>
      <c r="L485" s="290">
        <f t="shared" si="74"/>
        <v>1</v>
      </c>
      <c r="M485" s="287">
        <f t="shared" si="73"/>
        <v>2</v>
      </c>
      <c r="N485" s="287" t="str">
        <f t="shared" si="75"/>
        <v>Горбуша, тушеная в томате с овощами 90</v>
      </c>
    </row>
    <row r="486" spans="1:14" ht="11.5" customHeight="1" x14ac:dyDescent="0.35">
      <c r="A486" s="185" t="s">
        <v>287</v>
      </c>
      <c r="B486" s="285">
        <v>3.24</v>
      </c>
      <c r="C486" s="285">
        <v>5.56</v>
      </c>
      <c r="D486" s="285">
        <v>22</v>
      </c>
      <c r="E486" s="191">
        <v>152</v>
      </c>
      <c r="F486" s="173" t="s">
        <v>288</v>
      </c>
      <c r="G486" s="337">
        <v>150</v>
      </c>
      <c r="H486" s="22">
        <v>20</v>
      </c>
      <c r="J486" s="23">
        <f>H486*J501/H501</f>
        <v>30.479216309240137</v>
      </c>
      <c r="L486" s="290">
        <f t="shared" si="74"/>
        <v>1</v>
      </c>
      <c r="M486" s="287">
        <f t="shared" si="73"/>
        <v>2</v>
      </c>
      <c r="N486" s="287" t="str">
        <f t="shared" si="75"/>
        <v xml:space="preserve">Картофельное пюре </v>
      </c>
    </row>
    <row r="487" spans="1:14" ht="11.5" customHeight="1" x14ac:dyDescent="0.35">
      <c r="A487" s="185" t="s">
        <v>268</v>
      </c>
      <c r="B487" s="330">
        <v>0.44</v>
      </c>
      <c r="C487" s="333"/>
      <c r="D487" s="330">
        <v>28.88</v>
      </c>
      <c r="E487" s="198">
        <v>119</v>
      </c>
      <c r="F487" s="175" t="s">
        <v>172</v>
      </c>
      <c r="G487" s="383">
        <v>200</v>
      </c>
      <c r="H487" s="22">
        <v>14</v>
      </c>
      <c r="J487" s="23">
        <f>H487*J501/H501</f>
        <v>21.335451416468096</v>
      </c>
      <c r="L487" s="290">
        <f t="shared" si="74"/>
        <v>1</v>
      </c>
      <c r="M487" s="287">
        <f t="shared" si="73"/>
        <v>2</v>
      </c>
      <c r="N487" s="287" t="str">
        <f t="shared" si="75"/>
        <v>Компот из сухофруктов</v>
      </c>
    </row>
    <row r="488" spans="1:14" ht="11.5" customHeight="1" x14ac:dyDescent="0.35">
      <c r="A488" s="228" t="s">
        <v>235</v>
      </c>
      <c r="B488" s="51">
        <v>5.53</v>
      </c>
      <c r="C488" s="51">
        <v>0.7</v>
      </c>
      <c r="D488" s="51">
        <v>33.81</v>
      </c>
      <c r="E488" s="50">
        <v>165</v>
      </c>
      <c r="F488" s="363" t="s">
        <v>148</v>
      </c>
      <c r="G488" s="337">
        <v>70</v>
      </c>
      <c r="H488" s="22">
        <v>3</v>
      </c>
      <c r="J488" s="23">
        <f>H488*J501/H501</f>
        <v>4.5718824463860201</v>
      </c>
      <c r="L488" s="290">
        <f t="shared" si="74"/>
        <v>1</v>
      </c>
      <c r="M488" s="287">
        <f t="shared" si="73"/>
        <v>2</v>
      </c>
      <c r="N488" s="287" t="str">
        <f t="shared" si="75"/>
        <v>Батон витаминизированный</v>
      </c>
    </row>
    <row r="489" spans="1:14" ht="11.5" customHeight="1" x14ac:dyDescent="0.35">
      <c r="A489" s="185" t="s">
        <v>235</v>
      </c>
      <c r="B489" s="285">
        <v>1.65</v>
      </c>
      <c r="C489" s="285">
        <v>0.3</v>
      </c>
      <c r="D489" s="285">
        <v>8.35</v>
      </c>
      <c r="E489" s="191">
        <v>44</v>
      </c>
      <c r="F489" s="173" t="s">
        <v>236</v>
      </c>
      <c r="G489" s="337">
        <v>25</v>
      </c>
      <c r="H489" s="22">
        <v>1.5</v>
      </c>
      <c r="J489" s="23">
        <f>H489*J501/H501</f>
        <v>2.2859412231930101</v>
      </c>
      <c r="L489" s="290">
        <f t="shared" si="74"/>
        <v>1</v>
      </c>
      <c r="M489" s="287">
        <f t="shared" si="73"/>
        <v>2</v>
      </c>
      <c r="N489" s="287" t="str">
        <f t="shared" si="75"/>
        <v xml:space="preserve">Хлеб ржаной </v>
      </c>
    </row>
    <row r="490" spans="1:14" s="1" customFormat="1" ht="11.5" hidden="1" customHeight="1" x14ac:dyDescent="0.35">
      <c r="A490" s="19"/>
      <c r="B490" s="18"/>
      <c r="C490" s="18"/>
      <c r="D490" s="18"/>
      <c r="E490" s="17"/>
      <c r="F490" s="20"/>
      <c r="G490" s="21"/>
      <c r="H490" s="22"/>
      <c r="J490" s="23">
        <f>H490*J501/H501</f>
        <v>0</v>
      </c>
      <c r="L490" s="41">
        <f t="shared" si="74"/>
        <v>1</v>
      </c>
      <c r="M490" s="39">
        <f t="shared" si="73"/>
        <v>2</v>
      </c>
      <c r="N490" s="39">
        <f t="shared" si="75"/>
        <v>0</v>
      </c>
    </row>
    <row r="491" spans="1:14" s="1" customFormat="1" ht="11.5" hidden="1" customHeight="1" x14ac:dyDescent="0.35">
      <c r="A491" s="19"/>
      <c r="B491" s="25"/>
      <c r="C491" s="25"/>
      <c r="D491" s="25"/>
      <c r="E491" s="26"/>
      <c r="F491" s="42"/>
      <c r="G491" s="42"/>
      <c r="H491" s="22"/>
      <c r="J491" s="23">
        <f>H491*J501/H501</f>
        <v>0</v>
      </c>
      <c r="L491" s="41">
        <f t="shared" si="74"/>
        <v>1</v>
      </c>
      <c r="M491" s="39">
        <f t="shared" si="73"/>
        <v>2</v>
      </c>
      <c r="N491" s="39">
        <f t="shared" si="75"/>
        <v>0</v>
      </c>
    </row>
    <row r="492" spans="1:14" s="1" customFormat="1" ht="11.5" hidden="1" customHeight="1" x14ac:dyDescent="0.35">
      <c r="A492" s="17"/>
      <c r="B492" s="18"/>
      <c r="C492" s="18"/>
      <c r="D492" s="18"/>
      <c r="E492" s="17"/>
      <c r="F492" s="20"/>
      <c r="G492" s="21"/>
      <c r="H492" s="22"/>
      <c r="J492" s="23">
        <f>H492*J501/H501</f>
        <v>0</v>
      </c>
      <c r="L492" s="41">
        <f t="shared" si="74"/>
        <v>1</v>
      </c>
      <c r="M492" s="39">
        <f t="shared" si="73"/>
        <v>2</v>
      </c>
      <c r="N492" s="39">
        <f t="shared" si="75"/>
        <v>0</v>
      </c>
    </row>
    <row r="493" spans="1:14" s="1" customFormat="1" ht="11.5" hidden="1" customHeight="1" x14ac:dyDescent="0.35">
      <c r="A493" s="17"/>
      <c r="B493" s="18"/>
      <c r="C493" s="18"/>
      <c r="D493" s="18"/>
      <c r="E493" s="17"/>
      <c r="F493" s="20"/>
      <c r="G493" s="24"/>
      <c r="H493" s="22"/>
      <c r="J493" s="23">
        <f>H493*J501/H501</f>
        <v>0</v>
      </c>
      <c r="L493" s="41">
        <f t="shared" si="74"/>
        <v>1</v>
      </c>
      <c r="M493" s="39">
        <f t="shared" si="73"/>
        <v>2</v>
      </c>
      <c r="N493" s="39">
        <f t="shared" si="75"/>
        <v>0</v>
      </c>
    </row>
    <row r="494" spans="1:14" s="1" customFormat="1" ht="11.5" hidden="1" customHeight="1" x14ac:dyDescent="0.35">
      <c r="A494" s="17"/>
      <c r="B494" s="18"/>
      <c r="C494" s="18"/>
      <c r="D494" s="18"/>
      <c r="E494" s="17"/>
      <c r="F494" s="20"/>
      <c r="G494" s="24"/>
      <c r="H494" s="22"/>
      <c r="J494" s="23">
        <f>H494*J501/H501</f>
        <v>0</v>
      </c>
      <c r="L494" s="41">
        <f t="shared" si="74"/>
        <v>1</v>
      </c>
      <c r="M494" s="39">
        <f t="shared" si="73"/>
        <v>2</v>
      </c>
      <c r="N494" s="39">
        <f t="shared" si="75"/>
        <v>0</v>
      </c>
    </row>
    <row r="495" spans="1:14" s="1" customFormat="1" ht="11.5" hidden="1" customHeight="1" x14ac:dyDescent="0.35">
      <c r="A495" s="19"/>
      <c r="B495" s="18"/>
      <c r="C495" s="18"/>
      <c r="D495" s="18"/>
      <c r="E495" s="17"/>
      <c r="F495" s="20"/>
      <c r="G495" s="21"/>
      <c r="H495" s="22"/>
      <c r="J495" s="23">
        <f>H495*J501/H501</f>
        <v>0</v>
      </c>
      <c r="L495" s="41">
        <f t="shared" si="74"/>
        <v>1</v>
      </c>
      <c r="M495" s="39">
        <f t="shared" si="73"/>
        <v>2</v>
      </c>
      <c r="N495" s="39">
        <f t="shared" si="75"/>
        <v>0</v>
      </c>
    </row>
    <row r="496" spans="1:14" s="1" customFormat="1" ht="11.5" hidden="1" customHeight="1" x14ac:dyDescent="0.25">
      <c r="A496" s="17"/>
      <c r="B496" s="18"/>
      <c r="C496" s="18"/>
      <c r="D496" s="18"/>
      <c r="E496" s="17"/>
      <c r="F496" s="28"/>
      <c r="G496" s="21"/>
      <c r="H496" s="22"/>
      <c r="J496" s="23">
        <f>H496*J501/H501</f>
        <v>0</v>
      </c>
      <c r="L496" s="41">
        <f t="shared" si="74"/>
        <v>1</v>
      </c>
      <c r="M496" s="39">
        <f t="shared" si="73"/>
        <v>2</v>
      </c>
      <c r="N496" s="39">
        <f t="shared" si="75"/>
        <v>0</v>
      </c>
    </row>
    <row r="497" spans="1:14" s="1" customFormat="1" ht="11.5" hidden="1" customHeight="1" x14ac:dyDescent="0.35">
      <c r="A497" s="19"/>
      <c r="B497" s="18"/>
      <c r="C497" s="18"/>
      <c r="D497" s="18"/>
      <c r="E497" s="17"/>
      <c r="F497" s="20"/>
      <c r="G497" s="21"/>
      <c r="H497" s="22"/>
      <c r="J497" s="23">
        <f>H497*J501/H501</f>
        <v>0</v>
      </c>
      <c r="L497" s="41">
        <f t="shared" si="74"/>
        <v>1</v>
      </c>
      <c r="M497" s="39">
        <f t="shared" si="73"/>
        <v>2</v>
      </c>
      <c r="N497" s="39">
        <f t="shared" si="75"/>
        <v>0</v>
      </c>
    </row>
    <row r="498" spans="1:14" s="1" customFormat="1" ht="11.5" hidden="1" customHeight="1" x14ac:dyDescent="0.25">
      <c r="A498" s="17"/>
      <c r="B498" s="18"/>
      <c r="C498" s="18"/>
      <c r="D498" s="18"/>
      <c r="E498" s="17"/>
      <c r="F498" s="28"/>
      <c r="G498" s="21"/>
      <c r="H498" s="22"/>
      <c r="J498" s="23">
        <f>H498*J501/H501</f>
        <v>0</v>
      </c>
      <c r="L498" s="41">
        <f t="shared" si="74"/>
        <v>1</v>
      </c>
      <c r="M498" s="39">
        <f t="shared" si="73"/>
        <v>2</v>
      </c>
      <c r="N498" s="39">
        <f t="shared" si="75"/>
        <v>0</v>
      </c>
    </row>
    <row r="499" spans="1:14" s="1" customFormat="1" ht="11.5" hidden="1" customHeight="1" x14ac:dyDescent="0.35">
      <c r="A499" s="19"/>
      <c r="B499" s="18"/>
      <c r="C499" s="18"/>
      <c r="D499" s="18"/>
      <c r="E499" s="17"/>
      <c r="F499" s="20"/>
      <c r="G499" s="21"/>
      <c r="H499" s="22"/>
      <c r="J499" s="23">
        <f>H499*J501/H501</f>
        <v>0</v>
      </c>
      <c r="L499" s="41">
        <f t="shared" si="74"/>
        <v>1</v>
      </c>
      <c r="M499" s="39">
        <f t="shared" si="73"/>
        <v>2</v>
      </c>
      <c r="N499" s="39">
        <f t="shared" si="75"/>
        <v>0</v>
      </c>
    </row>
    <row r="500" spans="1:14" s="1" customFormat="1" ht="11.5" hidden="1" customHeight="1" x14ac:dyDescent="0.35">
      <c r="A500" s="19"/>
      <c r="B500" s="18"/>
      <c r="C500" s="18"/>
      <c r="D500" s="18"/>
      <c r="E500" s="17"/>
      <c r="F500" s="20"/>
      <c r="G500" s="21"/>
      <c r="H500" s="22"/>
      <c r="J500" s="23">
        <f>H500*J501/H501</f>
        <v>0</v>
      </c>
      <c r="L500" s="41">
        <f t="shared" si="74"/>
        <v>1</v>
      </c>
      <c r="M500" s="39">
        <f t="shared" si="73"/>
        <v>2</v>
      </c>
      <c r="N500" s="39">
        <f t="shared" si="75"/>
        <v>0</v>
      </c>
    </row>
    <row r="501" spans="1:14" ht="11.5" customHeight="1" x14ac:dyDescent="0.35">
      <c r="A501" s="291"/>
      <c r="B501" s="292">
        <f>SUBTOTAL(9,B483:B500)</f>
        <v>22.66</v>
      </c>
      <c r="C501" s="292">
        <f t="shared" ref="C501:E501" si="76">SUBTOTAL(9,C483:C500)</f>
        <v>21.65</v>
      </c>
      <c r="D501" s="292">
        <f t="shared" si="76"/>
        <v>116.05999999999999</v>
      </c>
      <c r="E501" s="293">
        <f t="shared" si="76"/>
        <v>749</v>
      </c>
      <c r="F501" s="294" t="s">
        <v>18</v>
      </c>
      <c r="G501" s="295"/>
      <c r="H501" s="296">
        <f>SUM(H483:H500)</f>
        <v>151.08000000000001</v>
      </c>
      <c r="J501" s="2">
        <v>230.24</v>
      </c>
      <c r="L501" s="290">
        <f t="shared" si="74"/>
        <v>1</v>
      </c>
      <c r="M501" s="287">
        <f t="shared" si="73"/>
        <v>2</v>
      </c>
      <c r="N501" s="287">
        <v>1</v>
      </c>
    </row>
    <row r="502" spans="1:14" ht="11.5" customHeight="1" x14ac:dyDescent="0.35">
      <c r="A502" s="297"/>
      <c r="B502" s="298"/>
      <c r="C502" s="298"/>
      <c r="D502" s="298"/>
      <c r="E502" s="299"/>
      <c r="F502" s="300"/>
      <c r="G502" s="301"/>
      <c r="H502" s="302"/>
      <c r="J502" s="37"/>
      <c r="L502" s="290">
        <f t="shared" si="74"/>
        <v>1</v>
      </c>
      <c r="M502" s="287">
        <f t="shared" si="73"/>
        <v>2</v>
      </c>
      <c r="N502" s="287">
        <v>1</v>
      </c>
    </row>
    <row r="503" spans="1:14" ht="21" x14ac:dyDescent="0.35">
      <c r="A503" s="275"/>
      <c r="B503" s="275"/>
      <c r="C503" s="275"/>
      <c r="D503" s="443">
        <f>х!H$4</f>
        <v>176.93</v>
      </c>
      <c r="E503" s="444"/>
      <c r="F503" s="445" t="str">
        <f>х!I$4</f>
        <v>Обед 5-11 (льготное питание)</v>
      </c>
      <c r="G503" s="446"/>
      <c r="H503" s="446"/>
      <c r="I503" s="270"/>
      <c r="J503" s="13"/>
      <c r="K503" s="13"/>
      <c r="L503" s="289">
        <f>L480+1</f>
        <v>2</v>
      </c>
      <c r="M503" s="287">
        <f t="shared" si="73"/>
        <v>2</v>
      </c>
      <c r="N503" s="287">
        <v>1</v>
      </c>
    </row>
    <row r="504" spans="1:14" ht="11.5" customHeight="1" x14ac:dyDescent="0.35">
      <c r="A504" s="437" t="s">
        <v>3</v>
      </c>
      <c r="B504" s="438" t="s">
        <v>4</v>
      </c>
      <c r="C504" s="438"/>
      <c r="D504" s="438"/>
      <c r="E504" s="439" t="s">
        <v>5</v>
      </c>
      <c r="F504" s="440" t="s">
        <v>6</v>
      </c>
      <c r="G504" s="441" t="s">
        <v>7</v>
      </c>
      <c r="H504" s="442" t="s">
        <v>8</v>
      </c>
      <c r="L504" s="290">
        <f>L503</f>
        <v>2</v>
      </c>
      <c r="M504" s="287">
        <f t="shared" si="73"/>
        <v>2</v>
      </c>
      <c r="N504" s="287">
        <v>1</v>
      </c>
    </row>
    <row r="505" spans="1:14" ht="11.5" customHeight="1" x14ac:dyDescent="0.35">
      <c r="A505" s="437"/>
      <c r="B505" s="277" t="s">
        <v>9</v>
      </c>
      <c r="C505" s="278" t="s">
        <v>10</v>
      </c>
      <c r="D505" s="278" t="s">
        <v>11</v>
      </c>
      <c r="E505" s="439"/>
      <c r="F505" s="440"/>
      <c r="G505" s="441"/>
      <c r="H505" s="442"/>
      <c r="L505" s="290">
        <f t="shared" ref="L505:L525" si="77">L504</f>
        <v>2</v>
      </c>
      <c r="M505" s="287">
        <f t="shared" si="73"/>
        <v>2</v>
      </c>
      <c r="N505" s="287">
        <v>1</v>
      </c>
    </row>
    <row r="506" spans="1:14" ht="11.5" customHeight="1" x14ac:dyDescent="0.35">
      <c r="A506" s="234" t="s">
        <v>282</v>
      </c>
      <c r="B506" s="282">
        <v>2.57</v>
      </c>
      <c r="C506" s="282">
        <v>8.07</v>
      </c>
      <c r="D506" s="282">
        <v>13.56</v>
      </c>
      <c r="E506" s="238">
        <v>139</v>
      </c>
      <c r="F506" s="229" t="s">
        <v>298</v>
      </c>
      <c r="G506" s="337">
        <v>100</v>
      </c>
      <c r="H506" s="22">
        <v>20</v>
      </c>
      <c r="J506" s="23">
        <f>H506*J524/H524</f>
        <v>20.581632059559123</v>
      </c>
      <c r="L506" s="290">
        <f t="shared" si="77"/>
        <v>2</v>
      </c>
      <c r="M506" s="287">
        <f t="shared" si="73"/>
        <v>2</v>
      </c>
      <c r="N506" s="287" t="str">
        <f>F506</f>
        <v xml:space="preserve">Икра морковная </v>
      </c>
    </row>
    <row r="507" spans="1:14" ht="11.5" customHeight="1" x14ac:dyDescent="0.35">
      <c r="A507" s="185" t="s">
        <v>260</v>
      </c>
      <c r="B507" s="285">
        <v>2.11</v>
      </c>
      <c r="C507" s="285">
        <v>6.65</v>
      </c>
      <c r="D507" s="285">
        <v>13.51</v>
      </c>
      <c r="E507" s="191">
        <v>116</v>
      </c>
      <c r="F507" s="173" t="s">
        <v>269</v>
      </c>
      <c r="G507" s="362">
        <v>255</v>
      </c>
      <c r="H507" s="22">
        <v>25</v>
      </c>
      <c r="J507" s="23">
        <f>H507*J524/H524</f>
        <v>25.727040074448901</v>
      </c>
      <c r="L507" s="290">
        <f t="shared" si="77"/>
        <v>2</v>
      </c>
      <c r="M507" s="287">
        <f t="shared" si="73"/>
        <v>2</v>
      </c>
      <c r="N507" s="287" t="str">
        <f t="shared" ref="N507:N523" si="78">F507</f>
        <v>Борщ с капустой и  картофелем со сметаной 250/5</v>
      </c>
    </row>
    <row r="508" spans="1:14" ht="11.5" customHeight="1" x14ac:dyDescent="0.35">
      <c r="A508" s="185" t="s">
        <v>310</v>
      </c>
      <c r="B508" s="285">
        <v>9.5</v>
      </c>
      <c r="C508" s="285">
        <v>5.14</v>
      </c>
      <c r="D508" s="285">
        <v>4.5</v>
      </c>
      <c r="E508" s="191">
        <v>102</v>
      </c>
      <c r="F508" s="173" t="s">
        <v>312</v>
      </c>
      <c r="G508" s="362">
        <v>100</v>
      </c>
      <c r="H508" s="22">
        <f>5.37+60.81+5.59+7.85+6.81</f>
        <v>86.43</v>
      </c>
      <c r="J508" s="23">
        <f>H508*J524/H524</f>
        <v>88.943522945384757</v>
      </c>
      <c r="L508" s="290">
        <f t="shared" si="77"/>
        <v>2</v>
      </c>
      <c r="M508" s="287">
        <f t="shared" si="73"/>
        <v>2</v>
      </c>
      <c r="N508" s="287" t="str">
        <f t="shared" si="78"/>
        <v>Горбуша, тушеная в томате с овощами 100</v>
      </c>
    </row>
    <row r="509" spans="1:14" ht="11.5" customHeight="1" x14ac:dyDescent="0.35">
      <c r="A509" s="185" t="s">
        <v>287</v>
      </c>
      <c r="B509" s="285">
        <v>3.89</v>
      </c>
      <c r="C509" s="285">
        <v>6.68</v>
      </c>
      <c r="D509" s="285">
        <v>26.41</v>
      </c>
      <c r="E509" s="191">
        <v>182</v>
      </c>
      <c r="F509" s="173" t="s">
        <v>288</v>
      </c>
      <c r="G509" s="337">
        <v>180</v>
      </c>
      <c r="H509" s="22">
        <v>22</v>
      </c>
      <c r="J509" s="23">
        <f>H509*J524/H524</f>
        <v>22.639795265515033</v>
      </c>
      <c r="L509" s="290">
        <f t="shared" si="77"/>
        <v>2</v>
      </c>
      <c r="M509" s="287">
        <f t="shared" si="73"/>
        <v>2</v>
      </c>
      <c r="N509" s="287" t="str">
        <f t="shared" si="78"/>
        <v xml:space="preserve">Картофельное пюре </v>
      </c>
    </row>
    <row r="510" spans="1:14" ht="11.5" customHeight="1" x14ac:dyDescent="0.35">
      <c r="A510" s="185" t="s">
        <v>268</v>
      </c>
      <c r="B510" s="330">
        <v>0.44</v>
      </c>
      <c r="C510" s="333"/>
      <c r="D510" s="330">
        <v>28.88</v>
      </c>
      <c r="E510" s="198">
        <v>119</v>
      </c>
      <c r="F510" s="175" t="s">
        <v>172</v>
      </c>
      <c r="G510" s="383">
        <v>200</v>
      </c>
      <c r="H510" s="22">
        <v>14</v>
      </c>
      <c r="J510" s="23">
        <f>H510*J524/H524</f>
        <v>14.407142441691386</v>
      </c>
      <c r="L510" s="290">
        <f t="shared" si="77"/>
        <v>2</v>
      </c>
      <c r="M510" s="287">
        <f t="shared" si="73"/>
        <v>2</v>
      </c>
      <c r="N510" s="287" t="str">
        <f t="shared" si="78"/>
        <v>Компот из сухофруктов</v>
      </c>
    </row>
    <row r="511" spans="1:14" ht="11.5" customHeight="1" x14ac:dyDescent="0.35">
      <c r="A511" s="228" t="s">
        <v>235</v>
      </c>
      <c r="B511" s="51">
        <v>5.53</v>
      </c>
      <c r="C511" s="51">
        <v>0.7</v>
      </c>
      <c r="D511" s="51">
        <v>33.81</v>
      </c>
      <c r="E511" s="50">
        <v>165</v>
      </c>
      <c r="F511" s="363" t="s">
        <v>148</v>
      </c>
      <c r="G511" s="337">
        <v>70</v>
      </c>
      <c r="H511" s="22">
        <v>3</v>
      </c>
      <c r="J511" s="23">
        <f>H511*J524/H524</f>
        <v>3.087244808933868</v>
      </c>
      <c r="L511" s="290">
        <f t="shared" si="77"/>
        <v>2</v>
      </c>
      <c r="M511" s="287">
        <f t="shared" si="73"/>
        <v>2</v>
      </c>
      <c r="N511" s="287" t="str">
        <f t="shared" si="78"/>
        <v>Батон витаминизированный</v>
      </c>
    </row>
    <row r="512" spans="1:14" ht="11.5" customHeight="1" x14ac:dyDescent="0.35">
      <c r="A512" s="185" t="s">
        <v>235</v>
      </c>
      <c r="B512" s="285">
        <v>1.65</v>
      </c>
      <c r="C512" s="285">
        <v>0.3</v>
      </c>
      <c r="D512" s="285">
        <v>8.35</v>
      </c>
      <c r="E512" s="191">
        <v>44</v>
      </c>
      <c r="F512" s="173" t="s">
        <v>236</v>
      </c>
      <c r="G512" s="337">
        <v>25</v>
      </c>
      <c r="H512" s="22">
        <v>1.5</v>
      </c>
      <c r="J512" s="23">
        <f>H512*J524/H524</f>
        <v>1.543622404466934</v>
      </c>
      <c r="L512" s="290">
        <f t="shared" si="77"/>
        <v>2</v>
      </c>
      <c r="M512" s="287">
        <f t="shared" si="73"/>
        <v>2</v>
      </c>
      <c r="N512" s="287" t="str">
        <f t="shared" si="78"/>
        <v xml:space="preserve">Хлеб ржаной </v>
      </c>
    </row>
    <row r="513" spans="1:14" s="1" customFormat="1" ht="11.5" hidden="1" customHeight="1" x14ac:dyDescent="0.35">
      <c r="A513" s="19"/>
      <c r="B513" s="18"/>
      <c r="C513" s="18"/>
      <c r="D513" s="18"/>
      <c r="E513" s="17"/>
      <c r="F513" s="20"/>
      <c r="G513" s="21"/>
      <c r="H513" s="22"/>
      <c r="J513" s="23">
        <f>H513*J524/H524</f>
        <v>0</v>
      </c>
      <c r="L513" s="41">
        <f t="shared" si="77"/>
        <v>2</v>
      </c>
      <c r="M513" s="39">
        <f t="shared" si="73"/>
        <v>2</v>
      </c>
      <c r="N513" s="39">
        <f t="shared" si="78"/>
        <v>0</v>
      </c>
    </row>
    <row r="514" spans="1:14" s="1" customFormat="1" ht="11.5" hidden="1" customHeight="1" x14ac:dyDescent="0.35">
      <c r="A514" s="19"/>
      <c r="B514" s="25"/>
      <c r="C514" s="25"/>
      <c r="D514" s="25"/>
      <c r="E514" s="26"/>
      <c r="F514" s="42"/>
      <c r="G514" s="42"/>
      <c r="H514" s="22"/>
      <c r="J514" s="23">
        <f>H514*J524/H524</f>
        <v>0</v>
      </c>
      <c r="L514" s="41">
        <f t="shared" si="77"/>
        <v>2</v>
      </c>
      <c r="M514" s="39">
        <f t="shared" si="73"/>
        <v>2</v>
      </c>
      <c r="N514" s="39">
        <f t="shared" si="78"/>
        <v>0</v>
      </c>
    </row>
    <row r="515" spans="1:14" s="1" customFormat="1" ht="11.5" hidden="1" customHeight="1" x14ac:dyDescent="0.35">
      <c r="A515" s="17"/>
      <c r="B515" s="18"/>
      <c r="C515" s="18"/>
      <c r="D515" s="18"/>
      <c r="E515" s="17"/>
      <c r="F515" s="20"/>
      <c r="G515" s="21"/>
      <c r="H515" s="22"/>
      <c r="J515" s="23">
        <f>H515*J524/H524</f>
        <v>0</v>
      </c>
      <c r="L515" s="41">
        <f t="shared" si="77"/>
        <v>2</v>
      </c>
      <c r="M515" s="39">
        <f t="shared" si="73"/>
        <v>2</v>
      </c>
      <c r="N515" s="39">
        <f t="shared" si="78"/>
        <v>0</v>
      </c>
    </row>
    <row r="516" spans="1:14" s="1" customFormat="1" ht="11.5" hidden="1" customHeight="1" x14ac:dyDescent="0.35">
      <c r="A516" s="17"/>
      <c r="B516" s="18"/>
      <c r="C516" s="18"/>
      <c r="D516" s="18"/>
      <c r="E516" s="17"/>
      <c r="F516" s="20"/>
      <c r="G516" s="24"/>
      <c r="H516" s="22"/>
      <c r="J516" s="23">
        <f>H516*J524/H524</f>
        <v>0</v>
      </c>
      <c r="L516" s="41">
        <f t="shared" si="77"/>
        <v>2</v>
      </c>
      <c r="M516" s="39">
        <f t="shared" si="73"/>
        <v>2</v>
      </c>
      <c r="N516" s="39">
        <f t="shared" si="78"/>
        <v>0</v>
      </c>
    </row>
    <row r="517" spans="1:14" s="1" customFormat="1" ht="11.5" hidden="1" customHeight="1" x14ac:dyDescent="0.35">
      <c r="A517" s="17"/>
      <c r="B517" s="18"/>
      <c r="C517" s="18"/>
      <c r="D517" s="18"/>
      <c r="E517" s="17"/>
      <c r="F517" s="20"/>
      <c r="G517" s="24"/>
      <c r="H517" s="22"/>
      <c r="J517" s="23">
        <f>H517*J524/H524</f>
        <v>0</v>
      </c>
      <c r="L517" s="41">
        <f t="shared" si="77"/>
        <v>2</v>
      </c>
      <c r="M517" s="39">
        <f t="shared" si="73"/>
        <v>2</v>
      </c>
      <c r="N517" s="39">
        <f t="shared" si="78"/>
        <v>0</v>
      </c>
    </row>
    <row r="518" spans="1:14" s="1" customFormat="1" ht="11.5" hidden="1" customHeight="1" x14ac:dyDescent="0.35">
      <c r="A518" s="19"/>
      <c r="B518" s="18"/>
      <c r="C518" s="18"/>
      <c r="D518" s="18"/>
      <c r="E518" s="17"/>
      <c r="F518" s="20"/>
      <c r="G518" s="21"/>
      <c r="H518" s="22"/>
      <c r="J518" s="23">
        <f>H518*J524/H524</f>
        <v>0</v>
      </c>
      <c r="L518" s="41">
        <f t="shared" si="77"/>
        <v>2</v>
      </c>
      <c r="M518" s="39">
        <f t="shared" si="73"/>
        <v>2</v>
      </c>
      <c r="N518" s="39">
        <f t="shared" si="78"/>
        <v>0</v>
      </c>
    </row>
    <row r="519" spans="1:14" s="1" customFormat="1" ht="11.5" hidden="1" customHeight="1" x14ac:dyDescent="0.25">
      <c r="A519" s="17"/>
      <c r="B519" s="18"/>
      <c r="C519" s="18"/>
      <c r="D519" s="18"/>
      <c r="E519" s="17"/>
      <c r="F519" s="28"/>
      <c r="G519" s="21"/>
      <c r="H519" s="22"/>
      <c r="J519" s="23">
        <f>H519*J524/H524</f>
        <v>0</v>
      </c>
      <c r="L519" s="41">
        <f t="shared" si="77"/>
        <v>2</v>
      </c>
      <c r="M519" s="39">
        <f t="shared" si="73"/>
        <v>2</v>
      </c>
      <c r="N519" s="39">
        <f t="shared" si="78"/>
        <v>0</v>
      </c>
    </row>
    <row r="520" spans="1:14" s="1" customFormat="1" ht="11.5" hidden="1" customHeight="1" x14ac:dyDescent="0.35">
      <c r="A520" s="19"/>
      <c r="B520" s="18"/>
      <c r="C520" s="18"/>
      <c r="D520" s="18"/>
      <c r="E520" s="17"/>
      <c r="F520" s="20"/>
      <c r="G520" s="21"/>
      <c r="H520" s="22"/>
      <c r="J520" s="23">
        <f>H520*J524/H524</f>
        <v>0</v>
      </c>
      <c r="L520" s="41">
        <f t="shared" si="77"/>
        <v>2</v>
      </c>
      <c r="M520" s="39">
        <f t="shared" si="73"/>
        <v>2</v>
      </c>
      <c r="N520" s="39">
        <f t="shared" si="78"/>
        <v>0</v>
      </c>
    </row>
    <row r="521" spans="1:14" s="1" customFormat="1" ht="11.5" hidden="1" customHeight="1" x14ac:dyDescent="0.25">
      <c r="A521" s="17"/>
      <c r="B521" s="18"/>
      <c r="C521" s="18"/>
      <c r="D521" s="18"/>
      <c r="E521" s="17"/>
      <c r="F521" s="28"/>
      <c r="G521" s="21"/>
      <c r="H521" s="22"/>
      <c r="J521" s="23">
        <f>H521*J524/H524</f>
        <v>0</v>
      </c>
      <c r="L521" s="41">
        <f t="shared" si="77"/>
        <v>2</v>
      </c>
      <c r="M521" s="39">
        <f t="shared" si="73"/>
        <v>2</v>
      </c>
      <c r="N521" s="39">
        <f t="shared" si="78"/>
        <v>0</v>
      </c>
    </row>
    <row r="522" spans="1:14" s="1" customFormat="1" ht="11.5" hidden="1" customHeight="1" x14ac:dyDescent="0.35">
      <c r="A522" s="19"/>
      <c r="B522" s="18"/>
      <c r="C522" s="18"/>
      <c r="D522" s="18"/>
      <c r="E522" s="17"/>
      <c r="F522" s="20"/>
      <c r="G522" s="21"/>
      <c r="H522" s="22"/>
      <c r="J522" s="23">
        <f>H522*J524/H524</f>
        <v>0</v>
      </c>
      <c r="L522" s="41">
        <f t="shared" si="77"/>
        <v>2</v>
      </c>
      <c r="M522" s="39">
        <f t="shared" si="73"/>
        <v>2</v>
      </c>
      <c r="N522" s="39">
        <f t="shared" si="78"/>
        <v>0</v>
      </c>
    </row>
    <row r="523" spans="1:14" s="1" customFormat="1" ht="11.5" hidden="1" customHeight="1" x14ac:dyDescent="0.35">
      <c r="A523" s="19"/>
      <c r="B523" s="18"/>
      <c r="C523" s="18"/>
      <c r="D523" s="18"/>
      <c r="E523" s="17"/>
      <c r="F523" s="20"/>
      <c r="G523" s="21"/>
      <c r="H523" s="22"/>
      <c r="J523" s="23">
        <f>H523*J524/H524</f>
        <v>0</v>
      </c>
      <c r="L523" s="41">
        <f t="shared" si="77"/>
        <v>2</v>
      </c>
      <c r="M523" s="39">
        <f t="shared" si="73"/>
        <v>2</v>
      </c>
      <c r="N523" s="39">
        <f t="shared" si="78"/>
        <v>0</v>
      </c>
    </row>
    <row r="524" spans="1:14" ht="11.5" customHeight="1" x14ac:dyDescent="0.35">
      <c r="A524" s="291"/>
      <c r="B524" s="292">
        <f>SUBTOTAL(9,B506:B523)</f>
        <v>25.69</v>
      </c>
      <c r="C524" s="292">
        <f t="shared" ref="C524:E524" si="79">SUBTOTAL(9,C506:C523)</f>
        <v>27.54</v>
      </c>
      <c r="D524" s="292">
        <f t="shared" si="79"/>
        <v>129.02000000000001</v>
      </c>
      <c r="E524" s="293">
        <f t="shared" si="79"/>
        <v>867</v>
      </c>
      <c r="F524" s="294" t="s">
        <v>18</v>
      </c>
      <c r="G524" s="295"/>
      <c r="H524" s="296">
        <f>SUM(H506:H523)</f>
        <v>171.93</v>
      </c>
      <c r="J524" s="32">
        <f>D503</f>
        <v>176.93</v>
      </c>
      <c r="L524" s="290">
        <f t="shared" si="77"/>
        <v>2</v>
      </c>
      <c r="M524" s="287">
        <f t="shared" si="73"/>
        <v>2</v>
      </c>
      <c r="N524" s="287">
        <v>1</v>
      </c>
    </row>
    <row r="525" spans="1:14" ht="11.5" customHeight="1" x14ac:dyDescent="0.35">
      <c r="A525" s="297"/>
      <c r="B525" s="298"/>
      <c r="C525" s="298"/>
      <c r="D525" s="298"/>
      <c r="E525" s="299"/>
      <c r="F525" s="300"/>
      <c r="G525" s="301"/>
      <c r="H525" s="302"/>
      <c r="J525" s="38"/>
      <c r="L525" s="290">
        <f t="shared" si="77"/>
        <v>2</v>
      </c>
      <c r="M525" s="287">
        <f t="shared" si="73"/>
        <v>2</v>
      </c>
      <c r="N525" s="287">
        <v>1</v>
      </c>
    </row>
    <row r="526" spans="1:14" ht="21" x14ac:dyDescent="0.35">
      <c r="A526" s="275"/>
      <c r="B526" s="275"/>
      <c r="C526" s="275"/>
      <c r="D526" s="443">
        <f>х!H$5</f>
        <v>259</v>
      </c>
      <c r="E526" s="444"/>
      <c r="F526" s="445" t="str">
        <f>х!I$5</f>
        <v>ДОВЗ (1-4)</v>
      </c>
      <c r="G526" s="446"/>
      <c r="H526" s="446"/>
      <c r="I526" s="270"/>
      <c r="J526" s="13"/>
      <c r="K526" s="13"/>
      <c r="L526" s="289">
        <f>L503+1</f>
        <v>3</v>
      </c>
      <c r="M526" s="287">
        <f t="shared" si="73"/>
        <v>2</v>
      </c>
      <c r="N526" s="287">
        <v>1</v>
      </c>
    </row>
    <row r="527" spans="1:14" ht="11.5" customHeight="1" x14ac:dyDescent="0.35">
      <c r="A527" s="437" t="s">
        <v>3</v>
      </c>
      <c r="B527" s="438" t="s">
        <v>4</v>
      </c>
      <c r="C527" s="438"/>
      <c r="D527" s="438"/>
      <c r="E527" s="439" t="s">
        <v>5</v>
      </c>
      <c r="F527" s="440" t="s">
        <v>6</v>
      </c>
      <c r="G527" s="441" t="s">
        <v>7</v>
      </c>
      <c r="H527" s="442" t="s">
        <v>8</v>
      </c>
      <c r="L527" s="290">
        <f>L526</f>
        <v>3</v>
      </c>
      <c r="M527" s="287">
        <f t="shared" si="73"/>
        <v>2</v>
      </c>
      <c r="N527" s="287">
        <v>1</v>
      </c>
    </row>
    <row r="528" spans="1:14" ht="11.5" customHeight="1" x14ac:dyDescent="0.35">
      <c r="A528" s="437"/>
      <c r="B528" s="277" t="s">
        <v>9</v>
      </c>
      <c r="C528" s="278" t="s">
        <v>10</v>
      </c>
      <c r="D528" s="278" t="s">
        <v>11</v>
      </c>
      <c r="E528" s="439"/>
      <c r="F528" s="440"/>
      <c r="G528" s="441"/>
      <c r="H528" s="442"/>
      <c r="L528" s="290">
        <f t="shared" ref="L528:M548" si="80">L527</f>
        <v>3</v>
      </c>
      <c r="M528" s="287">
        <f t="shared" si="73"/>
        <v>2</v>
      </c>
      <c r="N528" s="287">
        <v>1</v>
      </c>
    </row>
    <row r="529" spans="1:14" ht="11.5" customHeight="1" x14ac:dyDescent="0.35">
      <c r="A529" s="370" t="s">
        <v>242</v>
      </c>
      <c r="B529" s="371">
        <v>0.05</v>
      </c>
      <c r="C529" s="371">
        <v>8.25</v>
      </c>
      <c r="D529" s="371">
        <v>0.08</v>
      </c>
      <c r="E529" s="372">
        <v>75</v>
      </c>
      <c r="F529" s="367" t="s">
        <v>187</v>
      </c>
      <c r="G529" s="357">
        <v>10</v>
      </c>
      <c r="H529" s="22">
        <v>30</v>
      </c>
      <c r="J529" s="23">
        <f>H529*J547/H547</f>
        <v>30</v>
      </c>
      <c r="L529" s="290">
        <f t="shared" si="80"/>
        <v>3</v>
      </c>
      <c r="M529" s="287">
        <f t="shared" si="73"/>
        <v>2</v>
      </c>
      <c r="N529" s="287" t="str">
        <f>F529</f>
        <v>Масло сливочное</v>
      </c>
    </row>
    <row r="530" spans="1:14" ht="11.5" customHeight="1" x14ac:dyDescent="0.35">
      <c r="A530" s="373" t="s">
        <v>445</v>
      </c>
      <c r="B530" s="374">
        <v>5.26</v>
      </c>
      <c r="C530" s="374">
        <v>5.32</v>
      </c>
      <c r="D530" s="373"/>
      <c r="E530" s="375">
        <v>68</v>
      </c>
      <c r="F530" s="360" t="s">
        <v>446</v>
      </c>
      <c r="G530" s="357">
        <v>20</v>
      </c>
      <c r="H530" s="22">
        <v>12</v>
      </c>
      <c r="J530" s="23">
        <f>H530*J547/H547</f>
        <v>12</v>
      </c>
      <c r="L530" s="290">
        <f t="shared" si="80"/>
        <v>3</v>
      </c>
      <c r="M530" s="287">
        <f t="shared" si="73"/>
        <v>2</v>
      </c>
      <c r="N530" s="287" t="str">
        <f t="shared" ref="N530:N546" si="81">F530</f>
        <v>Сыр (порциями) 20 (СОШ_2018)</v>
      </c>
    </row>
    <row r="531" spans="1:14" ht="11.5" customHeight="1" x14ac:dyDescent="0.35">
      <c r="A531" s="370" t="s">
        <v>270</v>
      </c>
      <c r="B531" s="376">
        <v>6.03</v>
      </c>
      <c r="C531" s="376">
        <v>11.89</v>
      </c>
      <c r="D531" s="376">
        <v>43.33</v>
      </c>
      <c r="E531" s="377">
        <v>305</v>
      </c>
      <c r="F531" s="359" t="s">
        <v>273</v>
      </c>
      <c r="G531" s="362">
        <v>210</v>
      </c>
      <c r="H531" s="22">
        <f>3.84+30.93+3.99+4.16</f>
        <v>42.92</v>
      </c>
      <c r="J531" s="23">
        <f>H531*J547/H547</f>
        <v>42.92</v>
      </c>
      <c r="L531" s="290">
        <f t="shared" si="80"/>
        <v>3</v>
      </c>
      <c r="M531" s="287">
        <f t="shared" si="73"/>
        <v>2</v>
      </c>
      <c r="N531" s="287" t="str">
        <f t="shared" si="81"/>
        <v>Каша молочная рисовая  с маслом сливочным 200/10</v>
      </c>
    </row>
    <row r="532" spans="1:14" ht="11.5" customHeight="1" x14ac:dyDescent="0.35">
      <c r="A532" s="370" t="s">
        <v>257</v>
      </c>
      <c r="B532" s="371">
        <v>1.55</v>
      </c>
      <c r="C532" s="371">
        <v>1.63</v>
      </c>
      <c r="D532" s="371">
        <v>17.63</v>
      </c>
      <c r="E532" s="372">
        <v>92</v>
      </c>
      <c r="F532" s="367" t="s">
        <v>258</v>
      </c>
      <c r="G532" s="386">
        <v>215</v>
      </c>
      <c r="H532" s="22">
        <v>20</v>
      </c>
      <c r="J532" s="23">
        <f>H532*J547/H547</f>
        <v>20</v>
      </c>
      <c r="L532" s="290">
        <f t="shared" si="80"/>
        <v>3</v>
      </c>
      <c r="M532" s="287">
        <f t="shared" si="73"/>
        <v>2</v>
      </c>
      <c r="N532" s="287" t="str">
        <f t="shared" si="81"/>
        <v>Чай с молоком 150/50/15</v>
      </c>
    </row>
    <row r="533" spans="1:14" ht="11.5" customHeight="1" x14ac:dyDescent="0.35">
      <c r="A533" s="185" t="s">
        <v>235</v>
      </c>
      <c r="B533" s="285">
        <v>3.95</v>
      </c>
      <c r="C533" s="285">
        <v>0.5</v>
      </c>
      <c r="D533" s="285">
        <v>24.15</v>
      </c>
      <c r="E533" s="191">
        <v>118</v>
      </c>
      <c r="F533" s="173" t="s">
        <v>148</v>
      </c>
      <c r="G533" s="337">
        <v>50</v>
      </c>
      <c r="H533" s="22">
        <v>3</v>
      </c>
      <c r="J533" s="23">
        <f>H533*J547/H547</f>
        <v>3</v>
      </c>
      <c r="L533" s="290">
        <f t="shared" si="80"/>
        <v>3</v>
      </c>
      <c r="M533" s="287">
        <f t="shared" si="73"/>
        <v>2</v>
      </c>
      <c r="N533" s="287" t="str">
        <f t="shared" si="81"/>
        <v>Батон витаминизированный</v>
      </c>
    </row>
    <row r="534" spans="1:14" ht="11.5" customHeight="1" x14ac:dyDescent="0.35">
      <c r="A534" s="54"/>
      <c r="B534" s="65">
        <f>SUBTOTAL(9,B529:B533)</f>
        <v>16.84</v>
      </c>
      <c r="C534" s="65">
        <f t="shared" ref="C534:E534" si="82">SUBTOTAL(9,C529:C533)</f>
        <v>27.59</v>
      </c>
      <c r="D534" s="65">
        <f t="shared" si="82"/>
        <v>85.19</v>
      </c>
      <c r="E534" s="66">
        <f t="shared" si="82"/>
        <v>658</v>
      </c>
      <c r="F534" s="264" t="s">
        <v>18</v>
      </c>
      <c r="G534" s="67"/>
      <c r="H534" s="331"/>
      <c r="J534" s="23">
        <f>H534*J547/H547</f>
        <v>0</v>
      </c>
      <c r="L534" s="290">
        <f t="shared" si="80"/>
        <v>3</v>
      </c>
      <c r="M534" s="287">
        <f t="shared" si="73"/>
        <v>2</v>
      </c>
      <c r="N534" s="287" t="str">
        <f t="shared" si="81"/>
        <v>Итого</v>
      </c>
    </row>
    <row r="535" spans="1:14" ht="11.5" customHeight="1" x14ac:dyDescent="0.35">
      <c r="A535" s="234" t="s">
        <v>282</v>
      </c>
      <c r="B535" s="282">
        <v>1.54</v>
      </c>
      <c r="C535" s="282">
        <v>4.84</v>
      </c>
      <c r="D535" s="282">
        <v>8.1300000000000008</v>
      </c>
      <c r="E535" s="238">
        <v>83</v>
      </c>
      <c r="F535" s="229" t="s">
        <v>298</v>
      </c>
      <c r="G535" s="337">
        <v>60</v>
      </c>
      <c r="H535" s="22">
        <v>15</v>
      </c>
      <c r="J535" s="23">
        <f>H535*J547/H547</f>
        <v>15</v>
      </c>
      <c r="L535" s="290">
        <f t="shared" si="80"/>
        <v>3</v>
      </c>
      <c r="M535" s="287">
        <f t="shared" si="73"/>
        <v>2</v>
      </c>
      <c r="N535" s="287" t="str">
        <f t="shared" si="81"/>
        <v xml:space="preserve">Икра морковная </v>
      </c>
    </row>
    <row r="536" spans="1:14" ht="11.5" customHeight="1" x14ac:dyDescent="0.35">
      <c r="A536" s="185" t="s">
        <v>260</v>
      </c>
      <c r="B536" s="285">
        <v>1.71</v>
      </c>
      <c r="C536" s="285">
        <v>5.62</v>
      </c>
      <c r="D536" s="285">
        <v>10.84</v>
      </c>
      <c r="E536" s="191">
        <v>94</v>
      </c>
      <c r="F536" s="173" t="s">
        <v>173</v>
      </c>
      <c r="G536" s="362">
        <v>205</v>
      </c>
      <c r="H536" s="22">
        <v>20</v>
      </c>
      <c r="J536" s="23">
        <f>H536*J547/H547</f>
        <v>20</v>
      </c>
      <c r="L536" s="290">
        <f t="shared" si="80"/>
        <v>3</v>
      </c>
      <c r="M536" s="287">
        <f t="shared" si="73"/>
        <v>2</v>
      </c>
      <c r="N536" s="287" t="str">
        <f t="shared" si="81"/>
        <v>Борщ с капустой и картофелем со сметаной 200/5</v>
      </c>
    </row>
    <row r="537" spans="1:14" ht="11.5" customHeight="1" x14ac:dyDescent="0.35">
      <c r="A537" s="185" t="s">
        <v>310</v>
      </c>
      <c r="B537" s="285">
        <v>8.5500000000000007</v>
      </c>
      <c r="C537" s="285">
        <v>4.63</v>
      </c>
      <c r="D537" s="285">
        <v>4.05</v>
      </c>
      <c r="E537" s="191">
        <v>92</v>
      </c>
      <c r="F537" s="173" t="s">
        <v>311</v>
      </c>
      <c r="G537" s="362">
        <v>90</v>
      </c>
      <c r="H537" s="22">
        <f>5.37+60.81+5.59+5.81</f>
        <v>77.580000000000013</v>
      </c>
      <c r="J537" s="23">
        <f>H537*J547/H547</f>
        <v>77.580000000000013</v>
      </c>
      <c r="L537" s="290">
        <f t="shared" si="80"/>
        <v>3</v>
      </c>
      <c r="M537" s="287">
        <f t="shared" si="73"/>
        <v>2</v>
      </c>
      <c r="N537" s="287" t="str">
        <f t="shared" si="81"/>
        <v>Горбуша, тушеная в томате с овощами 90</v>
      </c>
    </row>
    <row r="538" spans="1:14" ht="11.5" customHeight="1" x14ac:dyDescent="0.35">
      <c r="A538" s="185" t="s">
        <v>287</v>
      </c>
      <c r="B538" s="285">
        <v>3.24</v>
      </c>
      <c r="C538" s="285">
        <v>5.56</v>
      </c>
      <c r="D538" s="285">
        <v>22</v>
      </c>
      <c r="E538" s="191">
        <v>152</v>
      </c>
      <c r="F538" s="173" t="s">
        <v>288</v>
      </c>
      <c r="G538" s="337">
        <v>150</v>
      </c>
      <c r="H538" s="22">
        <v>20</v>
      </c>
      <c r="J538" s="23">
        <f>H538*J547/H547</f>
        <v>20</v>
      </c>
      <c r="L538" s="290">
        <f t="shared" si="80"/>
        <v>3</v>
      </c>
      <c r="M538" s="287">
        <f t="shared" si="73"/>
        <v>2</v>
      </c>
      <c r="N538" s="287" t="str">
        <f t="shared" si="81"/>
        <v xml:space="preserve">Картофельное пюре </v>
      </c>
    </row>
    <row r="539" spans="1:14" ht="11.5" customHeight="1" x14ac:dyDescent="0.35">
      <c r="A539" s="185" t="s">
        <v>268</v>
      </c>
      <c r="B539" s="330">
        <v>0.44</v>
      </c>
      <c r="C539" s="333"/>
      <c r="D539" s="330">
        <v>28.88</v>
      </c>
      <c r="E539" s="198">
        <v>119</v>
      </c>
      <c r="F539" s="175" t="s">
        <v>172</v>
      </c>
      <c r="G539" s="383">
        <v>200</v>
      </c>
      <c r="H539" s="22">
        <v>14</v>
      </c>
      <c r="J539" s="23">
        <f>H539*J547/H547</f>
        <v>14</v>
      </c>
      <c r="L539" s="290">
        <f t="shared" si="80"/>
        <v>3</v>
      </c>
      <c r="M539" s="287">
        <f t="shared" si="73"/>
        <v>2</v>
      </c>
      <c r="N539" s="287" t="str">
        <f t="shared" si="81"/>
        <v>Компот из сухофруктов</v>
      </c>
    </row>
    <row r="540" spans="1:14" ht="11.5" customHeight="1" x14ac:dyDescent="0.35">
      <c r="A540" s="228" t="s">
        <v>235</v>
      </c>
      <c r="B540" s="51">
        <v>5.53</v>
      </c>
      <c r="C540" s="51">
        <v>0.7</v>
      </c>
      <c r="D540" s="51">
        <v>33.81</v>
      </c>
      <c r="E540" s="50">
        <v>165</v>
      </c>
      <c r="F540" s="363" t="s">
        <v>148</v>
      </c>
      <c r="G540" s="337">
        <v>70</v>
      </c>
      <c r="H540" s="22">
        <v>3</v>
      </c>
      <c r="J540" s="23">
        <f>H540*J547/H547</f>
        <v>3</v>
      </c>
      <c r="L540" s="290">
        <f t="shared" si="80"/>
        <v>3</v>
      </c>
      <c r="M540" s="287">
        <f t="shared" si="73"/>
        <v>2</v>
      </c>
      <c r="N540" s="287" t="str">
        <f t="shared" si="81"/>
        <v>Батон витаминизированный</v>
      </c>
    </row>
    <row r="541" spans="1:14" ht="11.5" customHeight="1" x14ac:dyDescent="0.35">
      <c r="A541" s="185" t="s">
        <v>235</v>
      </c>
      <c r="B541" s="285">
        <v>1.65</v>
      </c>
      <c r="C541" s="285">
        <v>0.3</v>
      </c>
      <c r="D541" s="285">
        <v>8.35</v>
      </c>
      <c r="E541" s="191">
        <v>44</v>
      </c>
      <c r="F541" s="173" t="s">
        <v>236</v>
      </c>
      <c r="G541" s="337">
        <v>25</v>
      </c>
      <c r="H541" s="22">
        <v>1.5</v>
      </c>
      <c r="J541" s="23">
        <f>H541*J547/H547</f>
        <v>1.5</v>
      </c>
      <c r="L541" s="290">
        <f t="shared" si="80"/>
        <v>3</v>
      </c>
      <c r="M541" s="287">
        <f t="shared" si="73"/>
        <v>2</v>
      </c>
      <c r="N541" s="287" t="str">
        <f t="shared" si="81"/>
        <v xml:space="preserve">Хлеб ржаной </v>
      </c>
    </row>
    <row r="542" spans="1:14" s="1" customFormat="1" ht="11.5" hidden="1" customHeight="1" x14ac:dyDescent="0.25">
      <c r="A542" s="17"/>
      <c r="B542" s="18"/>
      <c r="C542" s="18"/>
      <c r="D542" s="18"/>
      <c r="E542" s="17"/>
      <c r="F542" s="28"/>
      <c r="G542" s="21"/>
      <c r="H542" s="22"/>
      <c r="J542" s="23">
        <f>H542*J547/H547</f>
        <v>0</v>
      </c>
      <c r="L542" s="41">
        <f t="shared" si="80"/>
        <v>3</v>
      </c>
      <c r="M542" s="39">
        <f t="shared" si="73"/>
        <v>2</v>
      </c>
      <c r="N542" s="39">
        <f t="shared" si="81"/>
        <v>0</v>
      </c>
    </row>
    <row r="543" spans="1:14" s="1" customFormat="1" ht="11.5" hidden="1" customHeight="1" x14ac:dyDescent="0.35">
      <c r="A543" s="19"/>
      <c r="B543" s="18"/>
      <c r="C543" s="18"/>
      <c r="D543" s="18"/>
      <c r="E543" s="17"/>
      <c r="F543" s="20"/>
      <c r="G543" s="21"/>
      <c r="H543" s="22"/>
      <c r="J543" s="23">
        <f>H543*J547/H547</f>
        <v>0</v>
      </c>
      <c r="L543" s="41">
        <f t="shared" si="80"/>
        <v>3</v>
      </c>
      <c r="M543" s="39">
        <f t="shared" si="73"/>
        <v>2</v>
      </c>
      <c r="N543" s="39">
        <f t="shared" si="81"/>
        <v>0</v>
      </c>
    </row>
    <row r="544" spans="1:14" s="1" customFormat="1" ht="11.5" hidden="1" customHeight="1" x14ac:dyDescent="0.25">
      <c r="A544" s="17"/>
      <c r="B544" s="18"/>
      <c r="C544" s="18"/>
      <c r="D544" s="18"/>
      <c r="E544" s="17"/>
      <c r="F544" s="28"/>
      <c r="G544" s="21"/>
      <c r="H544" s="22"/>
      <c r="J544" s="23">
        <f>H544*J547/H547</f>
        <v>0</v>
      </c>
      <c r="L544" s="41">
        <f t="shared" si="80"/>
        <v>3</v>
      </c>
      <c r="M544" s="39">
        <f t="shared" si="73"/>
        <v>2</v>
      </c>
      <c r="N544" s="39">
        <f t="shared" si="81"/>
        <v>0</v>
      </c>
    </row>
    <row r="545" spans="1:14" s="1" customFormat="1" ht="11.5" hidden="1" customHeight="1" x14ac:dyDescent="0.35">
      <c r="A545" s="19"/>
      <c r="B545" s="18"/>
      <c r="C545" s="18"/>
      <c r="D545" s="18"/>
      <c r="E545" s="17"/>
      <c r="F545" s="20"/>
      <c r="G545" s="21"/>
      <c r="H545" s="22"/>
      <c r="J545" s="23">
        <f>H545*J547/H547</f>
        <v>0</v>
      </c>
      <c r="L545" s="41">
        <f t="shared" si="80"/>
        <v>3</v>
      </c>
      <c r="M545" s="39">
        <f t="shared" si="80"/>
        <v>2</v>
      </c>
      <c r="N545" s="39">
        <f t="shared" si="81"/>
        <v>0</v>
      </c>
    </row>
    <row r="546" spans="1:14" s="1" customFormat="1" ht="11.5" hidden="1" customHeight="1" x14ac:dyDescent="0.35">
      <c r="A546" s="19"/>
      <c r="B546" s="18"/>
      <c r="C546" s="18"/>
      <c r="D546" s="18"/>
      <c r="E546" s="17"/>
      <c r="F546" s="20"/>
      <c r="G546" s="21"/>
      <c r="H546" s="22"/>
      <c r="J546" s="23">
        <f>H546*J547/H547</f>
        <v>0</v>
      </c>
      <c r="L546" s="41">
        <f t="shared" si="80"/>
        <v>3</v>
      </c>
      <c r="M546" s="39">
        <f t="shared" si="80"/>
        <v>2</v>
      </c>
      <c r="N546" s="39">
        <f t="shared" si="81"/>
        <v>0</v>
      </c>
    </row>
    <row r="547" spans="1:14" ht="11.5" customHeight="1" x14ac:dyDescent="0.35">
      <c r="A547" s="291"/>
      <c r="B547" s="292">
        <f>SUBTOTAL(9,B535:B546)</f>
        <v>22.66</v>
      </c>
      <c r="C547" s="292">
        <f t="shared" ref="C547:D547" si="83">SUBTOTAL(9,C535:C546)</f>
        <v>21.65</v>
      </c>
      <c r="D547" s="292">
        <f t="shared" si="83"/>
        <v>116.05999999999999</v>
      </c>
      <c r="E547" s="293">
        <f>SUBTOTAL(9,E535:E546)</f>
        <v>749</v>
      </c>
      <c r="F547" s="294" t="s">
        <v>18</v>
      </c>
      <c r="G547" s="295"/>
      <c r="H547" s="296">
        <f>SUM(H529:H546)</f>
        <v>259</v>
      </c>
      <c r="J547" s="32">
        <f>D526</f>
        <v>259</v>
      </c>
      <c r="L547" s="290">
        <f t="shared" si="80"/>
        <v>3</v>
      </c>
      <c r="M547" s="287">
        <f t="shared" si="80"/>
        <v>2</v>
      </c>
      <c r="N547" s="287">
        <v>1</v>
      </c>
    </row>
    <row r="548" spans="1:14" ht="11.5" customHeight="1" x14ac:dyDescent="0.35">
      <c r="A548" s="297"/>
      <c r="B548" s="298"/>
      <c r="C548" s="298"/>
      <c r="D548" s="298"/>
      <c r="E548" s="299"/>
      <c r="F548" s="300"/>
      <c r="G548" s="301"/>
      <c r="H548" s="302"/>
      <c r="J548" s="38"/>
      <c r="L548" s="290">
        <f t="shared" si="80"/>
        <v>3</v>
      </c>
      <c r="M548" s="287">
        <f t="shared" si="80"/>
        <v>2</v>
      </c>
      <c r="N548" s="287">
        <v>1</v>
      </c>
    </row>
    <row r="549" spans="1:14" ht="21" x14ac:dyDescent="0.35">
      <c r="A549" s="275"/>
      <c r="B549" s="275"/>
      <c r="C549" s="275"/>
      <c r="D549" s="443">
        <f>х!H$6</f>
        <v>303.32</v>
      </c>
      <c r="E549" s="444"/>
      <c r="F549" s="445" t="str">
        <f>х!I$6</f>
        <v>ДОВЗ (5-11)</v>
      </c>
      <c r="G549" s="446"/>
      <c r="H549" s="446"/>
      <c r="I549" s="270"/>
      <c r="J549" s="13"/>
      <c r="K549" s="13"/>
      <c r="L549" s="289">
        <f>L526+1</f>
        <v>4</v>
      </c>
      <c r="M549" s="287">
        <f t="shared" ref="M549:M612" si="84">M548</f>
        <v>2</v>
      </c>
      <c r="N549" s="287">
        <v>1</v>
      </c>
    </row>
    <row r="550" spans="1:14" ht="11.5" customHeight="1" x14ac:dyDescent="0.35">
      <c r="A550" s="437" t="s">
        <v>3</v>
      </c>
      <c r="B550" s="438" t="s">
        <v>4</v>
      </c>
      <c r="C550" s="438"/>
      <c r="D550" s="438"/>
      <c r="E550" s="439" t="s">
        <v>5</v>
      </c>
      <c r="F550" s="440" t="s">
        <v>6</v>
      </c>
      <c r="G550" s="441" t="s">
        <v>7</v>
      </c>
      <c r="H550" s="442" t="s">
        <v>8</v>
      </c>
      <c r="L550" s="290">
        <f>L549</f>
        <v>4</v>
      </c>
      <c r="M550" s="287">
        <f t="shared" si="84"/>
        <v>2</v>
      </c>
      <c r="N550" s="287">
        <v>1</v>
      </c>
    </row>
    <row r="551" spans="1:14" ht="11.5" customHeight="1" x14ac:dyDescent="0.35">
      <c r="A551" s="437"/>
      <c r="B551" s="277" t="s">
        <v>9</v>
      </c>
      <c r="C551" s="278" t="s">
        <v>10</v>
      </c>
      <c r="D551" s="278" t="s">
        <v>11</v>
      </c>
      <c r="E551" s="439"/>
      <c r="F551" s="440"/>
      <c r="G551" s="441"/>
      <c r="H551" s="442"/>
      <c r="L551" s="290">
        <f t="shared" ref="L551:L571" si="85">L550</f>
        <v>4</v>
      </c>
      <c r="M551" s="287">
        <f t="shared" si="84"/>
        <v>2</v>
      </c>
      <c r="N551" s="287">
        <v>1</v>
      </c>
    </row>
    <row r="552" spans="1:14" ht="11.5" customHeight="1" x14ac:dyDescent="0.35">
      <c r="A552" s="228" t="s">
        <v>242</v>
      </c>
      <c r="B552" s="225">
        <v>0.05</v>
      </c>
      <c r="C552" s="225">
        <v>8.25</v>
      </c>
      <c r="D552" s="225">
        <v>0.08</v>
      </c>
      <c r="E552" s="226">
        <v>75</v>
      </c>
      <c r="F552" s="367" t="s">
        <v>187</v>
      </c>
      <c r="G552" s="357">
        <v>10</v>
      </c>
      <c r="H552" s="22">
        <v>30</v>
      </c>
      <c r="J552" s="23">
        <f>H552*J570/H570</f>
        <v>30.502815768302497</v>
      </c>
      <c r="L552" s="290">
        <f t="shared" si="85"/>
        <v>4</v>
      </c>
      <c r="M552" s="287">
        <f t="shared" si="84"/>
        <v>2</v>
      </c>
      <c r="N552" s="287" t="str">
        <f>F552</f>
        <v>Масло сливочное</v>
      </c>
    </row>
    <row r="553" spans="1:14" ht="11.5" customHeight="1" x14ac:dyDescent="0.35">
      <c r="A553" s="236" t="s">
        <v>445</v>
      </c>
      <c r="B553" s="113">
        <v>5.26</v>
      </c>
      <c r="C553" s="113">
        <v>5.32</v>
      </c>
      <c r="D553" s="236"/>
      <c r="E553" s="217">
        <v>68</v>
      </c>
      <c r="F553" s="360" t="s">
        <v>446</v>
      </c>
      <c r="G553" s="357">
        <v>20</v>
      </c>
      <c r="H553" s="22">
        <v>12</v>
      </c>
      <c r="J553" s="23">
        <f>H553*J570/H570</f>
        <v>12.201126307320999</v>
      </c>
      <c r="L553" s="290">
        <f t="shared" si="85"/>
        <v>4</v>
      </c>
      <c r="M553" s="287">
        <f t="shared" si="84"/>
        <v>2</v>
      </c>
      <c r="N553" s="287" t="str">
        <f t="shared" ref="N553:N569" si="86">F553</f>
        <v>Сыр (порциями) 20 (СОШ_2018)</v>
      </c>
    </row>
    <row r="554" spans="1:14" ht="11.5" customHeight="1" x14ac:dyDescent="0.35">
      <c r="A554" s="228" t="s">
        <v>270</v>
      </c>
      <c r="B554" s="358">
        <v>7.53</v>
      </c>
      <c r="C554" s="358">
        <v>12.8</v>
      </c>
      <c r="D554" s="358">
        <v>54.14</v>
      </c>
      <c r="E554" s="238">
        <v>363</v>
      </c>
      <c r="F554" s="359" t="s">
        <v>448</v>
      </c>
      <c r="G554" s="387">
        <v>260</v>
      </c>
      <c r="H554" s="22">
        <f>4.49+47.35+4.68+4.87</f>
        <v>61.39</v>
      </c>
      <c r="J554" s="23">
        <f>H554*J570/H570</f>
        <v>62.418928667203005</v>
      </c>
      <c r="L554" s="290">
        <f t="shared" si="85"/>
        <v>4</v>
      </c>
      <c r="M554" s="287">
        <f t="shared" si="84"/>
        <v>2</v>
      </c>
      <c r="N554" s="287" t="str">
        <f t="shared" si="86"/>
        <v>Каша молочная рисовая  с маслом сливочным 250/10</v>
      </c>
    </row>
    <row r="555" spans="1:14" ht="11.5" customHeight="1" x14ac:dyDescent="0.35">
      <c r="A555" s="228" t="s">
        <v>257</v>
      </c>
      <c r="B555" s="225">
        <v>1.55</v>
      </c>
      <c r="C555" s="225">
        <v>1.63</v>
      </c>
      <c r="D555" s="225">
        <v>17.63</v>
      </c>
      <c r="E555" s="226">
        <v>92</v>
      </c>
      <c r="F555" s="367" t="s">
        <v>258</v>
      </c>
      <c r="G555" s="386">
        <v>215</v>
      </c>
      <c r="H555" s="22">
        <v>20</v>
      </c>
      <c r="J555" s="23">
        <f>H555*J570/H570</f>
        <v>20.335210512201662</v>
      </c>
      <c r="L555" s="290">
        <f t="shared" si="85"/>
        <v>4</v>
      </c>
      <c r="M555" s="287">
        <f t="shared" si="84"/>
        <v>2</v>
      </c>
      <c r="N555" s="287" t="str">
        <f t="shared" si="86"/>
        <v>Чай с молоком 150/50/15</v>
      </c>
    </row>
    <row r="556" spans="1:14" ht="11.5" customHeight="1" x14ac:dyDescent="0.35">
      <c r="A556" s="185" t="s">
        <v>235</v>
      </c>
      <c r="B556" s="285">
        <v>3.95</v>
      </c>
      <c r="C556" s="285">
        <v>0.5</v>
      </c>
      <c r="D556" s="285">
        <v>24.15</v>
      </c>
      <c r="E556" s="191">
        <v>118</v>
      </c>
      <c r="F556" s="173" t="s">
        <v>148</v>
      </c>
      <c r="G556" s="337">
        <v>50</v>
      </c>
      <c r="H556" s="331">
        <v>3</v>
      </c>
      <c r="J556" s="23">
        <f>H556*J570/H570</f>
        <v>3.0502815768302498</v>
      </c>
      <c r="L556" s="290">
        <f t="shared" si="85"/>
        <v>4</v>
      </c>
      <c r="M556" s="287">
        <f t="shared" si="84"/>
        <v>2</v>
      </c>
      <c r="N556" s="287" t="str">
        <f t="shared" si="86"/>
        <v>Батон витаминизированный</v>
      </c>
    </row>
    <row r="557" spans="1:14" ht="11.5" customHeight="1" x14ac:dyDescent="0.35">
      <c r="A557" s="54"/>
      <c r="B557" s="65">
        <f>SUBTOTAL(9,B552:B556)</f>
        <v>18.34</v>
      </c>
      <c r="C557" s="65">
        <f t="shared" ref="C557:E557" si="87">SUBTOTAL(9,C552:C556)</f>
        <v>28.5</v>
      </c>
      <c r="D557" s="65">
        <f t="shared" si="87"/>
        <v>96</v>
      </c>
      <c r="E557" s="66">
        <f t="shared" si="87"/>
        <v>716</v>
      </c>
      <c r="F557" s="264" t="s">
        <v>18</v>
      </c>
      <c r="G557" s="67"/>
      <c r="H557" s="331"/>
      <c r="J557" s="23">
        <f>H557*J570/H570</f>
        <v>0</v>
      </c>
      <c r="L557" s="290">
        <f t="shared" si="85"/>
        <v>4</v>
      </c>
      <c r="M557" s="287">
        <f t="shared" si="84"/>
        <v>2</v>
      </c>
      <c r="N557" s="287" t="str">
        <f t="shared" si="86"/>
        <v>Итого</v>
      </c>
    </row>
    <row r="558" spans="1:14" ht="11.5" customHeight="1" x14ac:dyDescent="0.35">
      <c r="A558" s="234" t="s">
        <v>282</v>
      </c>
      <c r="B558" s="282">
        <v>2.57</v>
      </c>
      <c r="C558" s="282">
        <v>8.07</v>
      </c>
      <c r="D558" s="282">
        <v>13.56</v>
      </c>
      <c r="E558" s="238">
        <v>139</v>
      </c>
      <c r="F558" s="229" t="s">
        <v>298</v>
      </c>
      <c r="G558" s="337">
        <v>100</v>
      </c>
      <c r="H558" s="22">
        <v>20</v>
      </c>
      <c r="J558" s="23">
        <f>H558*J570/H570</f>
        <v>20.335210512201662</v>
      </c>
      <c r="L558" s="290">
        <f t="shared" si="85"/>
        <v>4</v>
      </c>
      <c r="M558" s="287">
        <f t="shared" si="84"/>
        <v>2</v>
      </c>
      <c r="N558" s="287" t="str">
        <f t="shared" si="86"/>
        <v xml:space="preserve">Икра морковная </v>
      </c>
    </row>
    <row r="559" spans="1:14" ht="11.5" customHeight="1" x14ac:dyDescent="0.35">
      <c r="A559" s="185" t="s">
        <v>260</v>
      </c>
      <c r="B559" s="285">
        <v>2.11</v>
      </c>
      <c r="C559" s="285">
        <v>6.65</v>
      </c>
      <c r="D559" s="285">
        <v>13.51</v>
      </c>
      <c r="E559" s="191">
        <v>116</v>
      </c>
      <c r="F559" s="173" t="s">
        <v>269</v>
      </c>
      <c r="G559" s="362">
        <v>255</v>
      </c>
      <c r="H559" s="22">
        <v>25</v>
      </c>
      <c r="J559" s="23">
        <f>H559*J570/H570</f>
        <v>25.41901314025208</v>
      </c>
      <c r="L559" s="290">
        <f t="shared" si="85"/>
        <v>4</v>
      </c>
      <c r="M559" s="287">
        <f t="shared" si="84"/>
        <v>2</v>
      </c>
      <c r="N559" s="287" t="str">
        <f t="shared" si="86"/>
        <v>Борщ с капустой и  картофелем со сметаной 250/5</v>
      </c>
    </row>
    <row r="560" spans="1:14" ht="11.5" customHeight="1" x14ac:dyDescent="0.35">
      <c r="A560" s="185" t="s">
        <v>310</v>
      </c>
      <c r="B560" s="285">
        <v>9.5</v>
      </c>
      <c r="C560" s="285">
        <v>5.14</v>
      </c>
      <c r="D560" s="285">
        <v>4.5</v>
      </c>
      <c r="E560" s="191">
        <v>102</v>
      </c>
      <c r="F560" s="173" t="s">
        <v>312</v>
      </c>
      <c r="G560" s="362">
        <v>100</v>
      </c>
      <c r="H560" s="22">
        <f>5.37+60.81+5.59+7.85+6.81</f>
        <v>86.43</v>
      </c>
      <c r="J560" s="23">
        <f>H560*J570/H570</f>
        <v>87.878612228479497</v>
      </c>
      <c r="L560" s="290">
        <f t="shared" si="85"/>
        <v>4</v>
      </c>
      <c r="M560" s="287">
        <f t="shared" si="84"/>
        <v>2</v>
      </c>
      <c r="N560" s="287" t="str">
        <f t="shared" si="86"/>
        <v>Горбуша, тушеная в томате с овощами 100</v>
      </c>
    </row>
    <row r="561" spans="1:14" ht="11.5" customHeight="1" x14ac:dyDescent="0.35">
      <c r="A561" s="185" t="s">
        <v>287</v>
      </c>
      <c r="B561" s="285">
        <v>3.89</v>
      </c>
      <c r="C561" s="285">
        <v>6.68</v>
      </c>
      <c r="D561" s="285">
        <v>26.41</v>
      </c>
      <c r="E561" s="191">
        <v>182</v>
      </c>
      <c r="F561" s="173" t="s">
        <v>288</v>
      </c>
      <c r="G561" s="337">
        <v>180</v>
      </c>
      <c r="H561" s="22">
        <v>22</v>
      </c>
      <c r="J561" s="23">
        <f>H561*J570/H570</f>
        <v>22.368731563421829</v>
      </c>
      <c r="L561" s="290">
        <f t="shared" si="85"/>
        <v>4</v>
      </c>
      <c r="M561" s="287">
        <f t="shared" si="84"/>
        <v>2</v>
      </c>
      <c r="N561" s="287" t="str">
        <f t="shared" si="86"/>
        <v xml:space="preserve">Картофельное пюре </v>
      </c>
    </row>
    <row r="562" spans="1:14" ht="11.5" customHeight="1" x14ac:dyDescent="0.35">
      <c r="A562" s="185" t="s">
        <v>268</v>
      </c>
      <c r="B562" s="330">
        <v>0.44</v>
      </c>
      <c r="C562" s="333"/>
      <c r="D562" s="330">
        <v>28.88</v>
      </c>
      <c r="E562" s="198">
        <v>119</v>
      </c>
      <c r="F562" s="175" t="s">
        <v>172</v>
      </c>
      <c r="G562" s="383">
        <v>200</v>
      </c>
      <c r="H562" s="22">
        <v>14</v>
      </c>
      <c r="J562" s="23">
        <f>H562*J570/H570</f>
        <v>14.234647358541162</v>
      </c>
      <c r="L562" s="290">
        <f t="shared" si="85"/>
        <v>4</v>
      </c>
      <c r="M562" s="287">
        <f t="shared" si="84"/>
        <v>2</v>
      </c>
      <c r="N562" s="287" t="str">
        <f t="shared" si="86"/>
        <v>Компот из сухофруктов</v>
      </c>
    </row>
    <row r="563" spans="1:14" ht="11.5" customHeight="1" x14ac:dyDescent="0.35">
      <c r="A563" s="228" t="s">
        <v>235</v>
      </c>
      <c r="B563" s="51">
        <v>5.53</v>
      </c>
      <c r="C563" s="51">
        <v>0.7</v>
      </c>
      <c r="D563" s="51">
        <v>33.81</v>
      </c>
      <c r="E563" s="50">
        <v>165</v>
      </c>
      <c r="F563" s="363" t="s">
        <v>148</v>
      </c>
      <c r="G563" s="337">
        <v>70</v>
      </c>
      <c r="H563" s="22">
        <v>3</v>
      </c>
      <c r="J563" s="23">
        <f>H563*J570/H570</f>
        <v>3.0502815768302498</v>
      </c>
      <c r="L563" s="290">
        <f t="shared" si="85"/>
        <v>4</v>
      </c>
      <c r="M563" s="287">
        <f t="shared" si="84"/>
        <v>2</v>
      </c>
      <c r="N563" s="287" t="str">
        <f t="shared" si="86"/>
        <v>Батон витаминизированный</v>
      </c>
    </row>
    <row r="564" spans="1:14" ht="11.5" customHeight="1" x14ac:dyDescent="0.35">
      <c r="A564" s="185" t="s">
        <v>235</v>
      </c>
      <c r="B564" s="285">
        <v>1.65</v>
      </c>
      <c r="C564" s="285">
        <v>0.3</v>
      </c>
      <c r="D564" s="285">
        <v>8.35</v>
      </c>
      <c r="E564" s="191">
        <v>44</v>
      </c>
      <c r="F564" s="173" t="s">
        <v>236</v>
      </c>
      <c r="G564" s="337">
        <v>25</v>
      </c>
      <c r="H564" s="22">
        <v>1.5</v>
      </c>
      <c r="J564" s="23">
        <f>H564*J570/H570</f>
        <v>1.5251407884151249</v>
      </c>
      <c r="L564" s="290">
        <f t="shared" si="85"/>
        <v>4</v>
      </c>
      <c r="M564" s="287">
        <f t="shared" si="84"/>
        <v>2</v>
      </c>
      <c r="N564" s="287" t="str">
        <f t="shared" si="86"/>
        <v xml:space="preserve">Хлеб ржаной </v>
      </c>
    </row>
    <row r="565" spans="1:14" s="1" customFormat="1" ht="11.5" hidden="1" customHeight="1" x14ac:dyDescent="0.25">
      <c r="A565" s="17"/>
      <c r="B565" s="18"/>
      <c r="C565" s="18"/>
      <c r="D565" s="18"/>
      <c r="E565" s="17"/>
      <c r="F565" s="28"/>
      <c r="G565" s="21"/>
      <c r="H565" s="22"/>
      <c r="J565" s="23">
        <f>H565*J570/H570</f>
        <v>0</v>
      </c>
      <c r="L565" s="41">
        <f t="shared" si="85"/>
        <v>4</v>
      </c>
      <c r="M565" s="39">
        <f t="shared" si="84"/>
        <v>2</v>
      </c>
      <c r="N565" s="39">
        <f t="shared" si="86"/>
        <v>0</v>
      </c>
    </row>
    <row r="566" spans="1:14" s="1" customFormat="1" ht="11.5" hidden="1" customHeight="1" x14ac:dyDescent="0.35">
      <c r="A566" s="19"/>
      <c r="B566" s="18"/>
      <c r="C566" s="18"/>
      <c r="D566" s="18"/>
      <c r="E566" s="17"/>
      <c r="F566" s="20"/>
      <c r="G566" s="21"/>
      <c r="H566" s="22"/>
      <c r="J566" s="23">
        <f>H566*J570/H570</f>
        <v>0</v>
      </c>
      <c r="L566" s="41">
        <f t="shared" si="85"/>
        <v>4</v>
      </c>
      <c r="M566" s="39">
        <f t="shared" si="84"/>
        <v>2</v>
      </c>
      <c r="N566" s="39">
        <f t="shared" si="86"/>
        <v>0</v>
      </c>
    </row>
    <row r="567" spans="1:14" s="1" customFormat="1" ht="11.5" hidden="1" customHeight="1" x14ac:dyDescent="0.25">
      <c r="A567" s="17"/>
      <c r="B567" s="18"/>
      <c r="C567" s="18"/>
      <c r="D567" s="18"/>
      <c r="E567" s="17"/>
      <c r="F567" s="28"/>
      <c r="G567" s="21"/>
      <c r="H567" s="22"/>
      <c r="J567" s="23">
        <f>H567*J570/H570</f>
        <v>0</v>
      </c>
      <c r="L567" s="41">
        <f t="shared" si="85"/>
        <v>4</v>
      </c>
      <c r="M567" s="39">
        <f t="shared" si="84"/>
        <v>2</v>
      </c>
      <c r="N567" s="39">
        <f t="shared" si="86"/>
        <v>0</v>
      </c>
    </row>
    <row r="568" spans="1:14" s="1" customFormat="1" ht="11.5" hidden="1" customHeight="1" x14ac:dyDescent="0.35">
      <c r="A568" s="19"/>
      <c r="B568" s="18"/>
      <c r="C568" s="18"/>
      <c r="D568" s="18"/>
      <c r="E568" s="17"/>
      <c r="F568" s="20"/>
      <c r="G568" s="21"/>
      <c r="H568" s="22"/>
      <c r="J568" s="23">
        <f>H568*J570/H570</f>
        <v>0</v>
      </c>
      <c r="L568" s="41">
        <f t="shared" si="85"/>
        <v>4</v>
      </c>
      <c r="M568" s="39">
        <f t="shared" si="84"/>
        <v>2</v>
      </c>
      <c r="N568" s="39">
        <f t="shared" si="86"/>
        <v>0</v>
      </c>
    </row>
    <row r="569" spans="1:14" s="1" customFormat="1" ht="11.5" hidden="1" customHeight="1" x14ac:dyDescent="0.35">
      <c r="A569" s="19"/>
      <c r="B569" s="18"/>
      <c r="C569" s="18"/>
      <c r="D569" s="18"/>
      <c r="E569" s="17"/>
      <c r="F569" s="20"/>
      <c r="G569" s="21"/>
      <c r="H569" s="22"/>
      <c r="J569" s="23">
        <f>H569*J570/H570</f>
        <v>0</v>
      </c>
      <c r="L569" s="41">
        <f t="shared" si="85"/>
        <v>4</v>
      </c>
      <c r="M569" s="39">
        <f t="shared" si="84"/>
        <v>2</v>
      </c>
      <c r="N569" s="39">
        <f t="shared" si="86"/>
        <v>0</v>
      </c>
    </row>
    <row r="570" spans="1:14" ht="11.5" customHeight="1" x14ac:dyDescent="0.35">
      <c r="A570" s="291"/>
      <c r="B570" s="292">
        <f>SUBTOTAL(9,B558:B569)</f>
        <v>25.69</v>
      </c>
      <c r="C570" s="292">
        <f t="shared" ref="C570:E570" si="88">SUBTOTAL(9,C558:C569)</f>
        <v>27.54</v>
      </c>
      <c r="D570" s="292">
        <f t="shared" si="88"/>
        <v>129.02000000000001</v>
      </c>
      <c r="E570" s="293">
        <f t="shared" si="88"/>
        <v>867</v>
      </c>
      <c r="F570" s="294" t="s">
        <v>18</v>
      </c>
      <c r="G570" s="295"/>
      <c r="H570" s="296">
        <f>SUM(H552:H569)</f>
        <v>298.32</v>
      </c>
      <c r="J570" s="32">
        <f>D549</f>
        <v>303.32</v>
      </c>
      <c r="L570" s="290">
        <f t="shared" si="85"/>
        <v>4</v>
      </c>
      <c r="M570" s="287">
        <f t="shared" si="84"/>
        <v>2</v>
      </c>
      <c r="N570" s="287">
        <v>1</v>
      </c>
    </row>
    <row r="571" spans="1:14" ht="11.5" customHeight="1" x14ac:dyDescent="0.35">
      <c r="A571" s="297"/>
      <c r="B571" s="298"/>
      <c r="C571" s="298"/>
      <c r="D571" s="298"/>
      <c r="E571" s="299"/>
      <c r="F571" s="300"/>
      <c r="G571" s="301"/>
      <c r="H571" s="302"/>
      <c r="J571" s="38"/>
      <c r="L571" s="290">
        <f t="shared" si="85"/>
        <v>4</v>
      </c>
      <c r="M571" s="287">
        <f t="shared" si="84"/>
        <v>2</v>
      </c>
      <c r="N571" s="287">
        <v>1</v>
      </c>
    </row>
    <row r="572" spans="1:14" ht="21" x14ac:dyDescent="0.35">
      <c r="A572" s="275"/>
      <c r="B572" s="275"/>
      <c r="C572" s="275"/>
      <c r="D572" s="443">
        <f>х!H$7</f>
        <v>107.91</v>
      </c>
      <c r="E572" s="444"/>
      <c r="F572" s="445" t="str">
        <f>х!I$7</f>
        <v>Завтрак 1-4 (льготное питание)</v>
      </c>
      <c r="G572" s="446"/>
      <c r="H572" s="446"/>
      <c r="I572" s="270"/>
      <c r="J572" s="13"/>
      <c r="K572" s="13"/>
      <c r="L572" s="289">
        <f>L549+1</f>
        <v>5</v>
      </c>
      <c r="M572" s="287">
        <f t="shared" si="84"/>
        <v>2</v>
      </c>
      <c r="N572" s="287">
        <v>1</v>
      </c>
    </row>
    <row r="573" spans="1:14" ht="11.5" customHeight="1" x14ac:dyDescent="0.35">
      <c r="A573" s="437" t="s">
        <v>3</v>
      </c>
      <c r="B573" s="438" t="s">
        <v>4</v>
      </c>
      <c r="C573" s="438"/>
      <c r="D573" s="438"/>
      <c r="E573" s="439" t="s">
        <v>5</v>
      </c>
      <c r="F573" s="440" t="s">
        <v>6</v>
      </c>
      <c r="G573" s="441" t="s">
        <v>7</v>
      </c>
      <c r="H573" s="442" t="s">
        <v>8</v>
      </c>
      <c r="L573" s="290">
        <f>L572</f>
        <v>5</v>
      </c>
      <c r="M573" s="287">
        <f t="shared" si="84"/>
        <v>2</v>
      </c>
      <c r="N573" s="287">
        <v>1</v>
      </c>
    </row>
    <row r="574" spans="1:14" ht="11.5" customHeight="1" x14ac:dyDescent="0.35">
      <c r="A574" s="437"/>
      <c r="B574" s="277" t="s">
        <v>9</v>
      </c>
      <c r="C574" s="278" t="s">
        <v>10</v>
      </c>
      <c r="D574" s="278" t="s">
        <v>11</v>
      </c>
      <c r="E574" s="439"/>
      <c r="F574" s="440"/>
      <c r="G574" s="441"/>
      <c r="H574" s="442"/>
      <c r="L574" s="290">
        <f t="shared" ref="L574:L594" si="89">L573</f>
        <v>5</v>
      </c>
      <c r="M574" s="287">
        <f t="shared" si="84"/>
        <v>2</v>
      </c>
      <c r="N574" s="287">
        <v>1</v>
      </c>
    </row>
    <row r="575" spans="1:14" ht="11.5" customHeight="1" x14ac:dyDescent="0.35">
      <c r="A575" s="370" t="s">
        <v>242</v>
      </c>
      <c r="B575" s="371">
        <v>0.05</v>
      </c>
      <c r="C575" s="371">
        <v>8.25</v>
      </c>
      <c r="D575" s="371">
        <v>0.08</v>
      </c>
      <c r="E575" s="372">
        <v>75</v>
      </c>
      <c r="F575" s="367" t="s">
        <v>187</v>
      </c>
      <c r="G575" s="357">
        <v>10</v>
      </c>
      <c r="H575" s="22">
        <v>30</v>
      </c>
      <c r="J575" s="23">
        <f>H575*J593/H593</f>
        <v>30</v>
      </c>
      <c r="L575" s="290">
        <f t="shared" si="89"/>
        <v>5</v>
      </c>
      <c r="M575" s="287">
        <f t="shared" si="84"/>
        <v>2</v>
      </c>
      <c r="N575" s="287" t="str">
        <f>F575</f>
        <v>Масло сливочное</v>
      </c>
    </row>
    <row r="576" spans="1:14" ht="11.5" customHeight="1" x14ac:dyDescent="0.35">
      <c r="A576" s="373" t="s">
        <v>445</v>
      </c>
      <c r="B576" s="374">
        <v>5.26</v>
      </c>
      <c r="C576" s="374">
        <v>5.32</v>
      </c>
      <c r="D576" s="373"/>
      <c r="E576" s="375">
        <v>68</v>
      </c>
      <c r="F576" s="360" t="s">
        <v>446</v>
      </c>
      <c r="G576" s="357">
        <v>20</v>
      </c>
      <c r="H576" s="22">
        <v>12</v>
      </c>
      <c r="J576" s="23">
        <f>H576*J593/H593</f>
        <v>12.000000000000002</v>
      </c>
      <c r="L576" s="290">
        <f t="shared" si="89"/>
        <v>5</v>
      </c>
      <c r="M576" s="287">
        <f t="shared" si="84"/>
        <v>2</v>
      </c>
      <c r="N576" s="287" t="str">
        <f t="shared" ref="N576:N592" si="90">F576</f>
        <v>Сыр (порциями) 20 (СОШ_2018)</v>
      </c>
    </row>
    <row r="577" spans="1:14" ht="11.5" customHeight="1" x14ac:dyDescent="0.35">
      <c r="A577" s="370" t="s">
        <v>270</v>
      </c>
      <c r="B577" s="376">
        <v>6.03</v>
      </c>
      <c r="C577" s="376">
        <v>11.89</v>
      </c>
      <c r="D577" s="376">
        <v>43.33</v>
      </c>
      <c r="E577" s="377">
        <v>305</v>
      </c>
      <c r="F577" s="359" t="s">
        <v>273</v>
      </c>
      <c r="G577" s="362">
        <v>210</v>
      </c>
      <c r="H577" s="22">
        <f>3.84+30.93+3.99+4.15</f>
        <v>42.91</v>
      </c>
      <c r="J577" s="23">
        <f>H577*J593/H593</f>
        <v>42.91</v>
      </c>
      <c r="L577" s="290">
        <f t="shared" si="89"/>
        <v>5</v>
      </c>
      <c r="M577" s="287">
        <f t="shared" si="84"/>
        <v>2</v>
      </c>
      <c r="N577" s="287" t="str">
        <f t="shared" si="90"/>
        <v>Каша молочная рисовая  с маслом сливочным 200/10</v>
      </c>
    </row>
    <row r="578" spans="1:14" ht="11.5" customHeight="1" x14ac:dyDescent="0.35">
      <c r="A578" s="370" t="s">
        <v>257</v>
      </c>
      <c r="B578" s="371">
        <v>1.55</v>
      </c>
      <c r="C578" s="371">
        <v>1.63</v>
      </c>
      <c r="D578" s="371">
        <v>17.63</v>
      </c>
      <c r="E578" s="372">
        <v>92</v>
      </c>
      <c r="F578" s="367" t="s">
        <v>258</v>
      </c>
      <c r="G578" s="386">
        <v>215</v>
      </c>
      <c r="H578" s="22">
        <v>20</v>
      </c>
      <c r="J578" s="23">
        <f>H578*J593/H593</f>
        <v>20</v>
      </c>
      <c r="L578" s="290">
        <f t="shared" si="89"/>
        <v>5</v>
      </c>
      <c r="M578" s="287">
        <f t="shared" si="84"/>
        <v>2</v>
      </c>
      <c r="N578" s="287" t="str">
        <f t="shared" si="90"/>
        <v>Чай с молоком 150/50/15</v>
      </c>
    </row>
    <row r="579" spans="1:14" ht="11.5" customHeight="1" x14ac:dyDescent="0.35">
      <c r="A579" s="185" t="s">
        <v>235</v>
      </c>
      <c r="B579" s="285">
        <v>3.95</v>
      </c>
      <c r="C579" s="285">
        <v>0.5</v>
      </c>
      <c r="D579" s="285">
        <v>24.15</v>
      </c>
      <c r="E579" s="191">
        <v>118</v>
      </c>
      <c r="F579" s="173" t="s">
        <v>148</v>
      </c>
      <c r="G579" s="337">
        <v>50</v>
      </c>
      <c r="H579" s="22">
        <v>3</v>
      </c>
      <c r="J579" s="23">
        <f>H579*J593/H593</f>
        <v>3.0000000000000004</v>
      </c>
      <c r="L579" s="290">
        <f t="shared" si="89"/>
        <v>5</v>
      </c>
      <c r="M579" s="287">
        <f t="shared" si="84"/>
        <v>2</v>
      </c>
      <c r="N579" s="287" t="str">
        <f t="shared" si="90"/>
        <v>Батон витаминизированный</v>
      </c>
    </row>
    <row r="580" spans="1:14" s="1" customFormat="1" ht="11.5" hidden="1" customHeight="1" x14ac:dyDescent="0.35">
      <c r="A580" s="17"/>
      <c r="B580" s="18"/>
      <c r="C580" s="18"/>
      <c r="D580" s="18"/>
      <c r="E580" s="17"/>
      <c r="F580" s="20"/>
      <c r="G580" s="21"/>
      <c r="H580" s="22"/>
      <c r="J580" s="23">
        <f>H580*J593/H593</f>
        <v>0</v>
      </c>
      <c r="L580" s="41">
        <f t="shared" si="89"/>
        <v>5</v>
      </c>
      <c r="M580" s="39">
        <f t="shared" si="84"/>
        <v>2</v>
      </c>
      <c r="N580" s="39">
        <f t="shared" si="90"/>
        <v>0</v>
      </c>
    </row>
    <row r="581" spans="1:14" s="1" customFormat="1" ht="11.5" hidden="1" customHeight="1" x14ac:dyDescent="0.35">
      <c r="A581" s="17"/>
      <c r="B581" s="18"/>
      <c r="C581" s="18"/>
      <c r="D581" s="18"/>
      <c r="E581" s="17"/>
      <c r="F581" s="20"/>
      <c r="G581" s="24"/>
      <c r="H581" s="22"/>
      <c r="J581" s="23">
        <f>H581*J593/H593</f>
        <v>0</v>
      </c>
      <c r="L581" s="41">
        <f t="shared" si="89"/>
        <v>5</v>
      </c>
      <c r="M581" s="39">
        <f t="shared" si="84"/>
        <v>2</v>
      </c>
      <c r="N581" s="39">
        <f t="shared" si="90"/>
        <v>0</v>
      </c>
    </row>
    <row r="582" spans="1:14" s="1" customFormat="1" ht="11.5" hidden="1" customHeight="1" x14ac:dyDescent="0.35">
      <c r="A582" s="19"/>
      <c r="B582" s="18"/>
      <c r="C582" s="18"/>
      <c r="D582" s="18"/>
      <c r="E582" s="17"/>
      <c r="F582" s="20"/>
      <c r="G582" s="21"/>
      <c r="H582" s="22"/>
      <c r="J582" s="23">
        <f>H582*J593/H593</f>
        <v>0</v>
      </c>
      <c r="L582" s="41">
        <f t="shared" si="89"/>
        <v>5</v>
      </c>
      <c r="M582" s="39">
        <f t="shared" si="84"/>
        <v>2</v>
      </c>
      <c r="N582" s="39">
        <f t="shared" si="90"/>
        <v>0</v>
      </c>
    </row>
    <row r="583" spans="1:14" s="1" customFormat="1" ht="11.5" hidden="1" customHeight="1" x14ac:dyDescent="0.35">
      <c r="A583" s="19"/>
      <c r="B583" s="25"/>
      <c r="C583" s="25"/>
      <c r="D583" s="25"/>
      <c r="E583" s="26"/>
      <c r="F583" s="27"/>
      <c r="G583" s="27"/>
      <c r="H583" s="22"/>
      <c r="J583" s="23">
        <f>H583*J593/H593</f>
        <v>0</v>
      </c>
      <c r="L583" s="41">
        <f t="shared" si="89"/>
        <v>5</v>
      </c>
      <c r="M583" s="39">
        <f t="shared" si="84"/>
        <v>2</v>
      </c>
      <c r="N583" s="39">
        <f t="shared" si="90"/>
        <v>0</v>
      </c>
    </row>
    <row r="584" spans="1:14" s="1" customFormat="1" ht="11.5" hidden="1" customHeight="1" x14ac:dyDescent="0.35">
      <c r="A584" s="17"/>
      <c r="B584" s="18"/>
      <c r="C584" s="18"/>
      <c r="D584" s="18"/>
      <c r="E584" s="17"/>
      <c r="F584" s="20"/>
      <c r="G584" s="21"/>
      <c r="H584" s="22"/>
      <c r="J584" s="23">
        <f>H584*J593/H593</f>
        <v>0</v>
      </c>
      <c r="L584" s="41">
        <f t="shared" si="89"/>
        <v>5</v>
      </c>
      <c r="M584" s="39">
        <f t="shared" si="84"/>
        <v>2</v>
      </c>
      <c r="N584" s="39">
        <f t="shared" si="90"/>
        <v>0</v>
      </c>
    </row>
    <row r="585" spans="1:14" s="1" customFormat="1" ht="11.5" hidden="1" customHeight="1" x14ac:dyDescent="0.35">
      <c r="A585" s="17"/>
      <c r="B585" s="18"/>
      <c r="C585" s="18"/>
      <c r="D585" s="18"/>
      <c r="E585" s="17"/>
      <c r="F585" s="20"/>
      <c r="G585" s="24"/>
      <c r="H585" s="22"/>
      <c r="J585" s="23">
        <f>H585*J593/H593</f>
        <v>0</v>
      </c>
      <c r="L585" s="41">
        <f t="shared" si="89"/>
        <v>5</v>
      </c>
      <c r="M585" s="39">
        <f t="shared" si="84"/>
        <v>2</v>
      </c>
      <c r="N585" s="39">
        <f t="shared" si="90"/>
        <v>0</v>
      </c>
    </row>
    <row r="586" spans="1:14" s="1" customFormat="1" ht="11.5" hidden="1" customHeight="1" x14ac:dyDescent="0.35">
      <c r="A586" s="17"/>
      <c r="B586" s="18"/>
      <c r="C586" s="18"/>
      <c r="D586" s="18"/>
      <c r="E586" s="17"/>
      <c r="F586" s="20"/>
      <c r="G586" s="24"/>
      <c r="H586" s="22"/>
      <c r="J586" s="23">
        <f>H586*J593/H593</f>
        <v>0</v>
      </c>
      <c r="L586" s="41">
        <f t="shared" si="89"/>
        <v>5</v>
      </c>
      <c r="M586" s="39">
        <f t="shared" si="84"/>
        <v>2</v>
      </c>
      <c r="N586" s="39">
        <f t="shared" si="90"/>
        <v>0</v>
      </c>
    </row>
    <row r="587" spans="1:14" s="1" customFormat="1" ht="11.5" hidden="1" customHeight="1" x14ac:dyDescent="0.35">
      <c r="A587" s="19"/>
      <c r="B587" s="18"/>
      <c r="C587" s="18"/>
      <c r="D587" s="18"/>
      <c r="E587" s="17"/>
      <c r="F587" s="20"/>
      <c r="G587" s="21"/>
      <c r="H587" s="22"/>
      <c r="J587" s="23">
        <f>H587*J593/H593</f>
        <v>0</v>
      </c>
      <c r="L587" s="41">
        <f t="shared" si="89"/>
        <v>5</v>
      </c>
      <c r="M587" s="39">
        <f t="shared" si="84"/>
        <v>2</v>
      </c>
      <c r="N587" s="39">
        <f t="shared" si="90"/>
        <v>0</v>
      </c>
    </row>
    <row r="588" spans="1:14" s="1" customFormat="1" ht="11.5" hidden="1" customHeight="1" x14ac:dyDescent="0.25">
      <c r="A588" s="17"/>
      <c r="B588" s="18"/>
      <c r="C588" s="18"/>
      <c r="D588" s="18"/>
      <c r="E588" s="17"/>
      <c r="F588" s="28"/>
      <c r="G588" s="21"/>
      <c r="H588" s="22"/>
      <c r="J588" s="23">
        <f>H588*J593/H593</f>
        <v>0</v>
      </c>
      <c r="L588" s="41">
        <f t="shared" si="89"/>
        <v>5</v>
      </c>
      <c r="M588" s="39">
        <f t="shared" si="84"/>
        <v>2</v>
      </c>
      <c r="N588" s="39">
        <f t="shared" si="90"/>
        <v>0</v>
      </c>
    </row>
    <row r="589" spans="1:14" s="1" customFormat="1" ht="11.5" hidden="1" customHeight="1" x14ac:dyDescent="0.35">
      <c r="A589" s="19"/>
      <c r="B589" s="18"/>
      <c r="C589" s="18"/>
      <c r="D589" s="18"/>
      <c r="E589" s="17"/>
      <c r="F589" s="20"/>
      <c r="G589" s="21"/>
      <c r="H589" s="22"/>
      <c r="J589" s="23">
        <f>H589*J593/H593</f>
        <v>0</v>
      </c>
      <c r="L589" s="41">
        <f t="shared" si="89"/>
        <v>5</v>
      </c>
      <c r="M589" s="39">
        <f t="shared" si="84"/>
        <v>2</v>
      </c>
      <c r="N589" s="39">
        <f t="shared" si="90"/>
        <v>0</v>
      </c>
    </row>
    <row r="590" spans="1:14" s="1" customFormat="1" ht="11.5" hidden="1" customHeight="1" x14ac:dyDescent="0.25">
      <c r="A590" s="17"/>
      <c r="B590" s="18"/>
      <c r="C590" s="18"/>
      <c r="D590" s="18"/>
      <c r="E590" s="17"/>
      <c r="F590" s="28"/>
      <c r="G590" s="21"/>
      <c r="H590" s="22"/>
      <c r="J590" s="23">
        <f>H590*J593/H593</f>
        <v>0</v>
      </c>
      <c r="L590" s="41">
        <f t="shared" si="89"/>
        <v>5</v>
      </c>
      <c r="M590" s="39">
        <f t="shared" si="84"/>
        <v>2</v>
      </c>
      <c r="N590" s="39">
        <f t="shared" si="90"/>
        <v>0</v>
      </c>
    </row>
    <row r="591" spans="1:14" s="1" customFormat="1" ht="11.5" hidden="1" customHeight="1" x14ac:dyDescent="0.35">
      <c r="A591" s="19"/>
      <c r="B591" s="18"/>
      <c r="C591" s="18"/>
      <c r="D591" s="18"/>
      <c r="E591" s="17"/>
      <c r="F591" s="20"/>
      <c r="G591" s="21"/>
      <c r="H591" s="22"/>
      <c r="J591" s="23">
        <f>H591*J593/H593</f>
        <v>0</v>
      </c>
      <c r="L591" s="41">
        <f t="shared" si="89"/>
        <v>5</v>
      </c>
      <c r="M591" s="39">
        <f t="shared" si="84"/>
        <v>2</v>
      </c>
      <c r="N591" s="39">
        <f t="shared" si="90"/>
        <v>0</v>
      </c>
    </row>
    <row r="592" spans="1:14" s="1" customFormat="1" ht="11.5" hidden="1" customHeight="1" x14ac:dyDescent="0.35">
      <c r="A592" s="19"/>
      <c r="B592" s="18"/>
      <c r="C592" s="18"/>
      <c r="D592" s="18"/>
      <c r="E592" s="17"/>
      <c r="F592" s="20"/>
      <c r="G592" s="21"/>
      <c r="H592" s="22"/>
      <c r="J592" s="23">
        <f>H592*J593/H593</f>
        <v>0</v>
      </c>
      <c r="L592" s="41">
        <f t="shared" si="89"/>
        <v>5</v>
      </c>
      <c r="M592" s="39">
        <f t="shared" si="84"/>
        <v>2</v>
      </c>
      <c r="N592" s="39">
        <f t="shared" si="90"/>
        <v>0</v>
      </c>
    </row>
    <row r="593" spans="1:14" ht="11.5" customHeight="1" x14ac:dyDescent="0.35">
      <c r="A593" s="291"/>
      <c r="B593" s="292">
        <f>SUBTOTAL(9,B575:B592)</f>
        <v>16.84</v>
      </c>
      <c r="C593" s="292">
        <f t="shared" ref="C593:E593" si="91">SUBTOTAL(9,C575:C592)</f>
        <v>27.59</v>
      </c>
      <c r="D593" s="292">
        <f t="shared" si="91"/>
        <v>85.19</v>
      </c>
      <c r="E593" s="293">
        <f t="shared" si="91"/>
        <v>658</v>
      </c>
      <c r="F593" s="294" t="s">
        <v>18</v>
      </c>
      <c r="G593" s="295"/>
      <c r="H593" s="296">
        <f>SUM(H575:H592)</f>
        <v>107.91</v>
      </c>
      <c r="J593" s="32">
        <f>D572</f>
        <v>107.91</v>
      </c>
      <c r="L593" s="290">
        <f t="shared" si="89"/>
        <v>5</v>
      </c>
      <c r="M593" s="287">
        <f t="shared" si="84"/>
        <v>2</v>
      </c>
      <c r="N593" s="287">
        <v>1</v>
      </c>
    </row>
    <row r="594" spans="1:14" ht="11.5" customHeight="1" x14ac:dyDescent="0.35">
      <c r="A594" s="297"/>
      <c r="B594" s="298"/>
      <c r="C594" s="298"/>
      <c r="D594" s="298"/>
      <c r="E594" s="299"/>
      <c r="F594" s="300"/>
      <c r="G594" s="301"/>
      <c r="H594" s="302"/>
      <c r="J594" s="38"/>
      <c r="L594" s="290">
        <f t="shared" si="89"/>
        <v>5</v>
      </c>
      <c r="M594" s="287">
        <f t="shared" si="84"/>
        <v>2</v>
      </c>
      <c r="N594" s="287">
        <v>1</v>
      </c>
    </row>
    <row r="595" spans="1:14" ht="21" x14ac:dyDescent="0.35">
      <c r="A595" s="275"/>
      <c r="B595" s="275"/>
      <c r="C595" s="275"/>
      <c r="D595" s="443">
        <f>х!H$8</f>
        <v>126.38</v>
      </c>
      <c r="E595" s="444"/>
      <c r="F595" s="445" t="str">
        <f>х!I$8</f>
        <v>Завтрак 5-11 (льготное питание)</v>
      </c>
      <c r="G595" s="446"/>
      <c r="H595" s="446"/>
      <c r="I595" s="270"/>
      <c r="J595" s="13"/>
      <c r="K595" s="13"/>
      <c r="L595" s="289">
        <f>L572+1</f>
        <v>6</v>
      </c>
      <c r="M595" s="287">
        <f t="shared" si="84"/>
        <v>2</v>
      </c>
      <c r="N595" s="287">
        <v>1</v>
      </c>
    </row>
    <row r="596" spans="1:14" ht="11.5" customHeight="1" x14ac:dyDescent="0.35">
      <c r="A596" s="437" t="s">
        <v>3</v>
      </c>
      <c r="B596" s="438" t="s">
        <v>4</v>
      </c>
      <c r="C596" s="438"/>
      <c r="D596" s="438"/>
      <c r="E596" s="439" t="s">
        <v>5</v>
      </c>
      <c r="F596" s="440" t="s">
        <v>6</v>
      </c>
      <c r="G596" s="441" t="s">
        <v>7</v>
      </c>
      <c r="H596" s="442" t="s">
        <v>8</v>
      </c>
      <c r="L596" s="290">
        <f>L595</f>
        <v>6</v>
      </c>
      <c r="M596" s="287">
        <f t="shared" si="84"/>
        <v>2</v>
      </c>
      <c r="N596" s="287">
        <v>1</v>
      </c>
    </row>
    <row r="597" spans="1:14" ht="11.5" customHeight="1" x14ac:dyDescent="0.35">
      <c r="A597" s="437"/>
      <c r="B597" s="277" t="s">
        <v>9</v>
      </c>
      <c r="C597" s="278" t="s">
        <v>10</v>
      </c>
      <c r="D597" s="278" t="s">
        <v>11</v>
      </c>
      <c r="E597" s="439"/>
      <c r="F597" s="440"/>
      <c r="G597" s="441"/>
      <c r="H597" s="442"/>
      <c r="L597" s="290">
        <f t="shared" ref="L597:M617" si="92">L596</f>
        <v>6</v>
      </c>
      <c r="M597" s="287">
        <f t="shared" si="84"/>
        <v>2</v>
      </c>
      <c r="N597" s="287">
        <v>1</v>
      </c>
    </row>
    <row r="598" spans="1:14" ht="11.5" customHeight="1" x14ac:dyDescent="0.35">
      <c r="A598" s="228" t="s">
        <v>242</v>
      </c>
      <c r="B598" s="225">
        <v>0.05</v>
      </c>
      <c r="C598" s="225">
        <v>8.25</v>
      </c>
      <c r="D598" s="225">
        <v>0.08</v>
      </c>
      <c r="E598" s="226">
        <v>75</v>
      </c>
      <c r="F598" s="367" t="s">
        <v>187</v>
      </c>
      <c r="G598" s="357">
        <v>10</v>
      </c>
      <c r="H598" s="22">
        <v>30</v>
      </c>
      <c r="J598" s="23">
        <f>H598*J616/H616</f>
        <v>29.999999999999996</v>
      </c>
      <c r="L598" s="290">
        <f t="shared" si="92"/>
        <v>6</v>
      </c>
      <c r="M598" s="287">
        <f t="shared" si="84"/>
        <v>2</v>
      </c>
      <c r="N598" s="287" t="str">
        <f>F598</f>
        <v>Масло сливочное</v>
      </c>
    </row>
    <row r="599" spans="1:14" ht="11.5" customHeight="1" x14ac:dyDescent="0.35">
      <c r="A599" s="236" t="s">
        <v>445</v>
      </c>
      <c r="B599" s="113">
        <v>5.26</v>
      </c>
      <c r="C599" s="113">
        <v>5.32</v>
      </c>
      <c r="D599" s="236"/>
      <c r="E599" s="217">
        <v>68</v>
      </c>
      <c r="F599" s="360" t="s">
        <v>446</v>
      </c>
      <c r="G599" s="357">
        <v>20</v>
      </c>
      <c r="H599" s="22">
        <v>12</v>
      </c>
      <c r="J599" s="23">
        <f>H599*J616/H616</f>
        <v>12</v>
      </c>
      <c r="L599" s="290">
        <f t="shared" si="92"/>
        <v>6</v>
      </c>
      <c r="M599" s="287">
        <f t="shared" si="84"/>
        <v>2</v>
      </c>
      <c r="N599" s="287" t="str">
        <f t="shared" ref="N599:N615" si="93">F599</f>
        <v>Сыр (порциями) 20 (СОШ_2018)</v>
      </c>
    </row>
    <row r="600" spans="1:14" ht="11.5" customHeight="1" x14ac:dyDescent="0.35">
      <c r="A600" s="228" t="s">
        <v>270</v>
      </c>
      <c r="B600" s="358">
        <v>7.53</v>
      </c>
      <c r="C600" s="358">
        <v>12.8</v>
      </c>
      <c r="D600" s="358">
        <v>54.14</v>
      </c>
      <c r="E600" s="238">
        <v>363</v>
      </c>
      <c r="F600" s="359" t="s">
        <v>448</v>
      </c>
      <c r="G600" s="387">
        <v>260</v>
      </c>
      <c r="H600" s="22">
        <f>4.49+47.35+4.68+4.86</f>
        <v>61.38</v>
      </c>
      <c r="J600" s="23">
        <f>H600*J616/H616</f>
        <v>61.38</v>
      </c>
      <c r="L600" s="290">
        <f t="shared" si="92"/>
        <v>6</v>
      </c>
      <c r="M600" s="287">
        <f t="shared" si="84"/>
        <v>2</v>
      </c>
      <c r="N600" s="287" t="str">
        <f t="shared" si="93"/>
        <v>Каша молочная рисовая  с маслом сливочным 250/10</v>
      </c>
    </row>
    <row r="601" spans="1:14" ht="11.5" customHeight="1" x14ac:dyDescent="0.35">
      <c r="A601" s="228" t="s">
        <v>257</v>
      </c>
      <c r="B601" s="225">
        <v>1.55</v>
      </c>
      <c r="C601" s="225">
        <v>1.63</v>
      </c>
      <c r="D601" s="225">
        <v>17.63</v>
      </c>
      <c r="E601" s="226">
        <v>92</v>
      </c>
      <c r="F601" s="367" t="s">
        <v>258</v>
      </c>
      <c r="G601" s="386">
        <v>215</v>
      </c>
      <c r="H601" s="22">
        <v>20</v>
      </c>
      <c r="J601" s="23">
        <f>H601*J616/H616</f>
        <v>20</v>
      </c>
      <c r="L601" s="290">
        <f t="shared" si="92"/>
        <v>6</v>
      </c>
      <c r="M601" s="287">
        <f t="shared" si="84"/>
        <v>2</v>
      </c>
      <c r="N601" s="287" t="str">
        <f t="shared" si="93"/>
        <v>Чай с молоком 150/50/15</v>
      </c>
    </row>
    <row r="602" spans="1:14" ht="11.5" customHeight="1" x14ac:dyDescent="0.35">
      <c r="A602" s="185" t="s">
        <v>235</v>
      </c>
      <c r="B602" s="285">
        <v>3.95</v>
      </c>
      <c r="C602" s="285">
        <v>0.5</v>
      </c>
      <c r="D602" s="285">
        <v>24.15</v>
      </c>
      <c r="E602" s="191">
        <v>118</v>
      </c>
      <c r="F602" s="173" t="s">
        <v>148</v>
      </c>
      <c r="G602" s="337">
        <v>50</v>
      </c>
      <c r="H602" s="22">
        <v>3</v>
      </c>
      <c r="J602" s="23">
        <f>H602*J616/H616</f>
        <v>3</v>
      </c>
      <c r="L602" s="290">
        <f t="shared" si="92"/>
        <v>6</v>
      </c>
      <c r="M602" s="287">
        <f t="shared" si="84"/>
        <v>2</v>
      </c>
      <c r="N602" s="287" t="str">
        <f t="shared" si="93"/>
        <v>Батон витаминизированный</v>
      </c>
    </row>
    <row r="603" spans="1:14" s="1" customFormat="1" ht="11.5" hidden="1" customHeight="1" x14ac:dyDescent="0.35">
      <c r="A603" s="17"/>
      <c r="B603" s="18"/>
      <c r="C603" s="18"/>
      <c r="D603" s="18"/>
      <c r="E603" s="17"/>
      <c r="F603" s="20"/>
      <c r="G603" s="21"/>
      <c r="H603" s="22"/>
      <c r="J603" s="23">
        <f>H603*J616/H616</f>
        <v>0</v>
      </c>
      <c r="L603" s="41">
        <f t="shared" si="92"/>
        <v>6</v>
      </c>
      <c r="M603" s="39">
        <f t="shared" si="84"/>
        <v>2</v>
      </c>
      <c r="N603" s="39">
        <f t="shared" si="93"/>
        <v>0</v>
      </c>
    </row>
    <row r="604" spans="1:14" s="1" customFormat="1" ht="11.5" hidden="1" customHeight="1" x14ac:dyDescent="0.35">
      <c r="A604" s="17"/>
      <c r="B604" s="18"/>
      <c r="C604" s="18"/>
      <c r="D604" s="18"/>
      <c r="E604" s="17"/>
      <c r="F604" s="20"/>
      <c r="G604" s="24"/>
      <c r="H604" s="22"/>
      <c r="J604" s="23">
        <f>H604*J616/H616</f>
        <v>0</v>
      </c>
      <c r="L604" s="41">
        <f t="shared" si="92"/>
        <v>6</v>
      </c>
      <c r="M604" s="39">
        <f t="shared" si="84"/>
        <v>2</v>
      </c>
      <c r="N604" s="39">
        <f t="shared" si="93"/>
        <v>0</v>
      </c>
    </row>
    <row r="605" spans="1:14" s="1" customFormat="1" ht="11.5" hidden="1" customHeight="1" x14ac:dyDescent="0.35">
      <c r="A605" s="19"/>
      <c r="B605" s="18"/>
      <c r="C605" s="18"/>
      <c r="D605" s="18"/>
      <c r="E605" s="17"/>
      <c r="F605" s="20"/>
      <c r="G605" s="21"/>
      <c r="H605" s="22"/>
      <c r="J605" s="23">
        <f>H605*J616/H616</f>
        <v>0</v>
      </c>
      <c r="L605" s="41">
        <f t="shared" si="92"/>
        <v>6</v>
      </c>
      <c r="M605" s="39">
        <f t="shared" si="84"/>
        <v>2</v>
      </c>
      <c r="N605" s="39">
        <f t="shared" si="93"/>
        <v>0</v>
      </c>
    </row>
    <row r="606" spans="1:14" s="1" customFormat="1" ht="11.5" hidden="1" customHeight="1" x14ac:dyDescent="0.35">
      <c r="A606" s="19"/>
      <c r="B606" s="25"/>
      <c r="C606" s="25"/>
      <c r="D606" s="25"/>
      <c r="E606" s="26"/>
      <c r="F606" s="27"/>
      <c r="G606" s="27"/>
      <c r="H606" s="22"/>
      <c r="J606" s="23">
        <f>H606*J616/H616</f>
        <v>0</v>
      </c>
      <c r="L606" s="41">
        <f t="shared" si="92"/>
        <v>6</v>
      </c>
      <c r="M606" s="39">
        <f t="shared" si="84"/>
        <v>2</v>
      </c>
      <c r="N606" s="39">
        <f t="shared" si="93"/>
        <v>0</v>
      </c>
    </row>
    <row r="607" spans="1:14" s="1" customFormat="1" ht="11.5" hidden="1" customHeight="1" x14ac:dyDescent="0.35">
      <c r="A607" s="17"/>
      <c r="B607" s="18"/>
      <c r="C607" s="18"/>
      <c r="D607" s="18"/>
      <c r="E607" s="17"/>
      <c r="F607" s="20"/>
      <c r="G607" s="21"/>
      <c r="H607" s="22"/>
      <c r="J607" s="23">
        <f>H607*J616/H616</f>
        <v>0</v>
      </c>
      <c r="L607" s="41">
        <f t="shared" si="92"/>
        <v>6</v>
      </c>
      <c r="M607" s="39">
        <f t="shared" si="84"/>
        <v>2</v>
      </c>
      <c r="N607" s="39">
        <f t="shared" si="93"/>
        <v>0</v>
      </c>
    </row>
    <row r="608" spans="1:14" s="1" customFormat="1" ht="11.5" hidden="1" customHeight="1" x14ac:dyDescent="0.35">
      <c r="A608" s="17"/>
      <c r="B608" s="18"/>
      <c r="C608" s="18"/>
      <c r="D608" s="18"/>
      <c r="E608" s="17"/>
      <c r="F608" s="20"/>
      <c r="G608" s="24"/>
      <c r="H608" s="22"/>
      <c r="J608" s="23">
        <f>H608*J616/H616</f>
        <v>0</v>
      </c>
      <c r="L608" s="41">
        <f t="shared" si="92"/>
        <v>6</v>
      </c>
      <c r="M608" s="39">
        <f t="shared" si="84"/>
        <v>2</v>
      </c>
      <c r="N608" s="39">
        <f t="shared" si="93"/>
        <v>0</v>
      </c>
    </row>
    <row r="609" spans="1:14" s="1" customFormat="1" ht="11.5" hidden="1" customHeight="1" x14ac:dyDescent="0.35">
      <c r="A609" s="17"/>
      <c r="B609" s="18"/>
      <c r="C609" s="18"/>
      <c r="D609" s="18"/>
      <c r="E609" s="17"/>
      <c r="F609" s="20"/>
      <c r="G609" s="24"/>
      <c r="H609" s="22"/>
      <c r="J609" s="23">
        <f>H609*J616/H616</f>
        <v>0</v>
      </c>
      <c r="L609" s="41">
        <f t="shared" si="92"/>
        <v>6</v>
      </c>
      <c r="M609" s="39">
        <f t="shared" si="84"/>
        <v>2</v>
      </c>
      <c r="N609" s="39">
        <f t="shared" si="93"/>
        <v>0</v>
      </c>
    </row>
    <row r="610" spans="1:14" s="1" customFormat="1" ht="11.5" hidden="1" customHeight="1" x14ac:dyDescent="0.35">
      <c r="A610" s="19"/>
      <c r="B610" s="18"/>
      <c r="C610" s="18"/>
      <c r="D610" s="18"/>
      <c r="E610" s="17"/>
      <c r="F610" s="20"/>
      <c r="G610" s="21"/>
      <c r="H610" s="22"/>
      <c r="J610" s="23">
        <f>H610*J616/H616</f>
        <v>0</v>
      </c>
      <c r="L610" s="41">
        <f t="shared" si="92"/>
        <v>6</v>
      </c>
      <c r="M610" s="39">
        <f t="shared" si="84"/>
        <v>2</v>
      </c>
      <c r="N610" s="39">
        <f t="shared" si="93"/>
        <v>0</v>
      </c>
    </row>
    <row r="611" spans="1:14" s="1" customFormat="1" ht="11.5" hidden="1" customHeight="1" x14ac:dyDescent="0.25">
      <c r="A611" s="17"/>
      <c r="B611" s="18"/>
      <c r="C611" s="18"/>
      <c r="D611" s="18"/>
      <c r="E611" s="17"/>
      <c r="F611" s="28"/>
      <c r="G611" s="21"/>
      <c r="H611" s="22"/>
      <c r="J611" s="23">
        <f>H611*J616/H616</f>
        <v>0</v>
      </c>
      <c r="L611" s="41">
        <f t="shared" si="92"/>
        <v>6</v>
      </c>
      <c r="M611" s="39">
        <f t="shared" si="84"/>
        <v>2</v>
      </c>
      <c r="N611" s="39">
        <f t="shared" si="93"/>
        <v>0</v>
      </c>
    </row>
    <row r="612" spans="1:14" s="1" customFormat="1" ht="11.5" hidden="1" customHeight="1" x14ac:dyDescent="0.35">
      <c r="A612" s="19"/>
      <c r="B612" s="18"/>
      <c r="C612" s="18"/>
      <c r="D612" s="18"/>
      <c r="E612" s="17"/>
      <c r="F612" s="20"/>
      <c r="G612" s="21"/>
      <c r="H612" s="22"/>
      <c r="J612" s="23">
        <f>H612*J616/H616</f>
        <v>0</v>
      </c>
      <c r="L612" s="41">
        <f t="shared" si="92"/>
        <v>6</v>
      </c>
      <c r="M612" s="39">
        <f t="shared" si="84"/>
        <v>2</v>
      </c>
      <c r="N612" s="39">
        <f t="shared" si="93"/>
        <v>0</v>
      </c>
    </row>
    <row r="613" spans="1:14" s="1" customFormat="1" ht="11.5" hidden="1" customHeight="1" x14ac:dyDescent="0.25">
      <c r="A613" s="17"/>
      <c r="B613" s="18"/>
      <c r="C613" s="18"/>
      <c r="D613" s="18"/>
      <c r="E613" s="17"/>
      <c r="F613" s="28"/>
      <c r="G613" s="21"/>
      <c r="H613" s="22"/>
      <c r="J613" s="23">
        <f>H613*J616/H616</f>
        <v>0</v>
      </c>
      <c r="L613" s="41">
        <f t="shared" si="92"/>
        <v>6</v>
      </c>
      <c r="M613" s="39">
        <f t="shared" si="92"/>
        <v>2</v>
      </c>
      <c r="N613" s="39">
        <f t="shared" si="93"/>
        <v>0</v>
      </c>
    </row>
    <row r="614" spans="1:14" s="1" customFormat="1" ht="11.5" hidden="1" customHeight="1" x14ac:dyDescent="0.35">
      <c r="A614" s="19"/>
      <c r="B614" s="18"/>
      <c r="C614" s="18"/>
      <c r="D614" s="18"/>
      <c r="E614" s="17"/>
      <c r="F614" s="20"/>
      <c r="G614" s="21"/>
      <c r="H614" s="22"/>
      <c r="J614" s="23">
        <f>H614*J616/H616</f>
        <v>0</v>
      </c>
      <c r="L614" s="41">
        <f t="shared" si="92"/>
        <v>6</v>
      </c>
      <c r="M614" s="39">
        <f t="shared" si="92"/>
        <v>2</v>
      </c>
      <c r="N614" s="39">
        <f t="shared" si="93"/>
        <v>0</v>
      </c>
    </row>
    <row r="615" spans="1:14" s="1" customFormat="1" ht="11.5" hidden="1" customHeight="1" x14ac:dyDescent="0.35">
      <c r="A615" s="19"/>
      <c r="B615" s="18"/>
      <c r="C615" s="18"/>
      <c r="D615" s="18"/>
      <c r="E615" s="17"/>
      <c r="F615" s="20"/>
      <c r="G615" s="21"/>
      <c r="H615" s="22"/>
      <c r="J615" s="23">
        <f>H615*J616/H616</f>
        <v>0</v>
      </c>
      <c r="L615" s="41">
        <f t="shared" si="92"/>
        <v>6</v>
      </c>
      <c r="M615" s="39">
        <f t="shared" si="92"/>
        <v>2</v>
      </c>
      <c r="N615" s="39">
        <f t="shared" si="93"/>
        <v>0</v>
      </c>
    </row>
    <row r="616" spans="1:14" ht="11.5" customHeight="1" x14ac:dyDescent="0.35">
      <c r="A616" s="291"/>
      <c r="B616" s="292">
        <f>SUBTOTAL(9,B598:B615)</f>
        <v>18.34</v>
      </c>
      <c r="C616" s="292">
        <f t="shared" ref="C616:E616" si="94">SUBTOTAL(9,C598:C615)</f>
        <v>28.5</v>
      </c>
      <c r="D616" s="292">
        <f t="shared" si="94"/>
        <v>96</v>
      </c>
      <c r="E616" s="293">
        <f t="shared" si="94"/>
        <v>716</v>
      </c>
      <c r="F616" s="294" t="s">
        <v>18</v>
      </c>
      <c r="G616" s="382"/>
      <c r="H616" s="296">
        <f>SUM(H598:H615)</f>
        <v>126.38</v>
      </c>
      <c r="J616" s="32">
        <f>D595</f>
        <v>126.38</v>
      </c>
      <c r="L616" s="290">
        <f t="shared" si="92"/>
        <v>6</v>
      </c>
      <c r="M616" s="287">
        <f t="shared" si="92"/>
        <v>2</v>
      </c>
      <c r="N616" s="287">
        <v>1</v>
      </c>
    </row>
    <row r="617" spans="1:14" ht="5.25" customHeight="1" x14ac:dyDescent="0.35">
      <c r="A617" s="297"/>
      <c r="B617" s="298"/>
      <c r="C617" s="298"/>
      <c r="D617" s="298"/>
      <c r="E617" s="299"/>
      <c r="F617" s="300"/>
      <c r="G617" s="301"/>
      <c r="H617" s="302"/>
      <c r="J617" s="38"/>
      <c r="L617" s="290">
        <f t="shared" si="92"/>
        <v>6</v>
      </c>
      <c r="M617" s="287">
        <f t="shared" si="92"/>
        <v>2</v>
      </c>
      <c r="N617" s="287">
        <v>1</v>
      </c>
    </row>
    <row r="618" spans="1:14" ht="21" hidden="1" x14ac:dyDescent="0.35">
      <c r="A618" s="275"/>
      <c r="B618" s="275"/>
      <c r="C618" s="275"/>
      <c r="D618" s="443">
        <f>х!H$9</f>
        <v>86</v>
      </c>
      <c r="E618" s="444"/>
      <c r="F618" s="445" t="str">
        <f>х!I$9</f>
        <v>Абонемент платного питания №1 (Завтрак 1-4)</v>
      </c>
      <c r="G618" s="446"/>
      <c r="H618" s="446"/>
      <c r="I618" s="270"/>
      <c r="J618" s="13"/>
      <c r="K618" s="13"/>
      <c r="L618" s="289">
        <f>L595+1</f>
        <v>7</v>
      </c>
      <c r="M618" s="287">
        <f t="shared" ref="M618:M681" si="95">M617</f>
        <v>2</v>
      </c>
      <c r="N618" s="287">
        <v>1</v>
      </c>
    </row>
    <row r="619" spans="1:14" ht="11.5" hidden="1" customHeight="1" x14ac:dyDescent="0.35">
      <c r="A619" s="437" t="s">
        <v>3</v>
      </c>
      <c r="B619" s="438" t="s">
        <v>4</v>
      </c>
      <c r="C619" s="438"/>
      <c r="D619" s="438"/>
      <c r="E619" s="439" t="s">
        <v>5</v>
      </c>
      <c r="F619" s="440" t="s">
        <v>6</v>
      </c>
      <c r="G619" s="441" t="s">
        <v>7</v>
      </c>
      <c r="H619" s="442" t="s">
        <v>8</v>
      </c>
      <c r="L619" s="290">
        <f>L618</f>
        <v>7</v>
      </c>
      <c r="M619" s="287">
        <f t="shared" si="95"/>
        <v>2</v>
      </c>
      <c r="N619" s="287">
        <v>1</v>
      </c>
    </row>
    <row r="620" spans="1:14" ht="11.5" hidden="1" customHeight="1" x14ac:dyDescent="0.35">
      <c r="A620" s="437"/>
      <c r="B620" s="277" t="s">
        <v>9</v>
      </c>
      <c r="C620" s="278" t="s">
        <v>10</v>
      </c>
      <c r="D620" s="278" t="s">
        <v>11</v>
      </c>
      <c r="E620" s="439"/>
      <c r="F620" s="440"/>
      <c r="G620" s="441"/>
      <c r="H620" s="442"/>
      <c r="L620" s="290">
        <f t="shared" ref="L620:L640" si="96">L619</f>
        <v>7</v>
      </c>
      <c r="M620" s="287">
        <f t="shared" si="95"/>
        <v>2</v>
      </c>
      <c r="N620" s="287">
        <v>1</v>
      </c>
    </row>
    <row r="621" spans="1:14" ht="11.5" hidden="1" customHeight="1" x14ac:dyDescent="0.35">
      <c r="A621" s="50">
        <v>338</v>
      </c>
      <c r="B621" s="51">
        <v>0.4</v>
      </c>
      <c r="C621" s="51">
        <v>0.4</v>
      </c>
      <c r="D621" s="51">
        <v>9.8000000000000007</v>
      </c>
      <c r="E621" s="50">
        <v>47</v>
      </c>
      <c r="F621" s="52" t="s">
        <v>117</v>
      </c>
      <c r="G621" s="147">
        <v>100</v>
      </c>
      <c r="H621" s="449">
        <f>D618</f>
        <v>86</v>
      </c>
      <c r="J621" s="23" t="e">
        <f>H621*J639/H639</f>
        <v>#DIV/0!</v>
      </c>
      <c r="L621" s="290">
        <f t="shared" si="96"/>
        <v>7</v>
      </c>
      <c r="M621" s="287">
        <f t="shared" si="95"/>
        <v>2</v>
      </c>
      <c r="N621" s="287" t="str">
        <f>F621</f>
        <v>Яблоко 100 (СОШ_2018)</v>
      </c>
    </row>
    <row r="622" spans="1:14" ht="11.5" hidden="1" customHeight="1" x14ac:dyDescent="0.35">
      <c r="A622" s="50">
        <v>257</v>
      </c>
      <c r="B622" s="51">
        <v>4.54</v>
      </c>
      <c r="C622" s="51">
        <v>10.98</v>
      </c>
      <c r="D622" s="51">
        <v>32.520000000000003</v>
      </c>
      <c r="E622" s="50">
        <v>248</v>
      </c>
      <c r="F622" s="52" t="s">
        <v>181</v>
      </c>
      <c r="G622" s="148">
        <v>160</v>
      </c>
      <c r="H622" s="450"/>
      <c r="J622" s="23" t="e">
        <f>H622*J639/H639</f>
        <v>#DIV/0!</v>
      </c>
      <c r="L622" s="290">
        <f t="shared" si="96"/>
        <v>7</v>
      </c>
      <c r="M622" s="287">
        <f t="shared" si="95"/>
        <v>2</v>
      </c>
      <c r="N622" s="287" t="str">
        <f t="shared" ref="N622:N638" si="97">F622</f>
        <v>Каша молочная рисовая  с маслом сливочным 150/10</v>
      </c>
    </row>
    <row r="623" spans="1:14" ht="11.5" hidden="1" customHeight="1" x14ac:dyDescent="0.35">
      <c r="A623" s="50">
        <v>628</v>
      </c>
      <c r="B623" s="51">
        <v>0.1</v>
      </c>
      <c r="C623" s="51">
        <v>0.03</v>
      </c>
      <c r="D623" s="51">
        <v>15.28</v>
      </c>
      <c r="E623" s="50">
        <v>62</v>
      </c>
      <c r="F623" s="52" t="s">
        <v>241</v>
      </c>
      <c r="G623" s="148">
        <v>215</v>
      </c>
      <c r="H623" s="450"/>
      <c r="J623" s="23" t="e">
        <f>H623*J639/H639</f>
        <v>#DIV/0!</v>
      </c>
      <c r="L623" s="290">
        <f t="shared" si="96"/>
        <v>7</v>
      </c>
      <c r="M623" s="287">
        <f t="shared" si="95"/>
        <v>2</v>
      </c>
      <c r="N623" s="287" t="str">
        <f t="shared" si="97"/>
        <v>Чай с сахаром 200/15</v>
      </c>
    </row>
    <row r="624" spans="1:14" ht="11.5" hidden="1" customHeight="1" x14ac:dyDescent="0.35">
      <c r="A624" s="54" t="s">
        <v>16</v>
      </c>
      <c r="B624" s="51">
        <v>3.95</v>
      </c>
      <c r="C624" s="51">
        <v>0.5</v>
      </c>
      <c r="D624" s="51">
        <v>24.15</v>
      </c>
      <c r="E624" s="50">
        <v>118</v>
      </c>
      <c r="F624" s="52" t="s">
        <v>348</v>
      </c>
      <c r="G624" s="147">
        <v>50</v>
      </c>
      <c r="H624" s="450"/>
      <c r="J624" s="23" t="e">
        <f>H624*J639/H639</f>
        <v>#DIV/0!</v>
      </c>
      <c r="L624" s="290">
        <f t="shared" si="96"/>
        <v>7</v>
      </c>
      <c r="M624" s="287">
        <f t="shared" si="95"/>
        <v>2</v>
      </c>
      <c r="N624" s="287" t="str">
        <f t="shared" si="97"/>
        <v>Батон витаминизированный 50</v>
      </c>
    </row>
    <row r="625" spans="1:14" s="1" customFormat="1" ht="11.5" hidden="1" customHeight="1" x14ac:dyDescent="0.35">
      <c r="A625" s="17"/>
      <c r="B625" s="18"/>
      <c r="C625" s="18"/>
      <c r="D625" s="19"/>
      <c r="E625" s="17"/>
      <c r="F625" s="20"/>
      <c r="G625" s="21"/>
      <c r="H625" s="451"/>
      <c r="J625" s="23" t="e">
        <f>H625*J639/H639</f>
        <v>#DIV/0!</v>
      </c>
      <c r="L625" s="41">
        <f t="shared" si="96"/>
        <v>7</v>
      </c>
      <c r="M625" s="39">
        <f t="shared" si="95"/>
        <v>2</v>
      </c>
      <c r="N625" s="39">
        <f t="shared" si="97"/>
        <v>0</v>
      </c>
    </row>
    <row r="626" spans="1:14" s="1" customFormat="1" ht="11.5" hidden="1" customHeight="1" x14ac:dyDescent="0.35">
      <c r="A626" s="17"/>
      <c r="B626" s="18"/>
      <c r="C626" s="18"/>
      <c r="D626" s="18"/>
      <c r="E626" s="17"/>
      <c r="F626" s="20"/>
      <c r="G626" s="21"/>
      <c r="H626" s="451"/>
      <c r="J626" s="23" t="e">
        <f>H626*J639/H639</f>
        <v>#DIV/0!</v>
      </c>
      <c r="L626" s="41">
        <f t="shared" si="96"/>
        <v>7</v>
      </c>
      <c r="M626" s="39">
        <f t="shared" si="95"/>
        <v>2</v>
      </c>
      <c r="N626" s="39">
        <f t="shared" si="97"/>
        <v>0</v>
      </c>
    </row>
    <row r="627" spans="1:14" s="1" customFormat="1" ht="11.5" hidden="1" customHeight="1" x14ac:dyDescent="0.35">
      <c r="A627" s="17"/>
      <c r="B627" s="18"/>
      <c r="C627" s="18"/>
      <c r="D627" s="18"/>
      <c r="E627" s="17"/>
      <c r="F627" s="20"/>
      <c r="G627" s="24"/>
      <c r="H627" s="451"/>
      <c r="J627" s="23" t="e">
        <f>H627*J639/H639</f>
        <v>#DIV/0!</v>
      </c>
      <c r="L627" s="41">
        <f t="shared" si="96"/>
        <v>7</v>
      </c>
      <c r="M627" s="39">
        <f t="shared" si="95"/>
        <v>2</v>
      </c>
      <c r="N627" s="39">
        <f t="shared" si="97"/>
        <v>0</v>
      </c>
    </row>
    <row r="628" spans="1:14" s="1" customFormat="1" ht="11.5" hidden="1" customHeight="1" x14ac:dyDescent="0.35">
      <c r="A628" s="19"/>
      <c r="B628" s="18"/>
      <c r="C628" s="18"/>
      <c r="D628" s="18"/>
      <c r="E628" s="17"/>
      <c r="F628" s="20"/>
      <c r="G628" s="21"/>
      <c r="H628" s="451"/>
      <c r="J628" s="23" t="e">
        <f>H628*J639/H639</f>
        <v>#DIV/0!</v>
      </c>
      <c r="L628" s="41">
        <f t="shared" si="96"/>
        <v>7</v>
      </c>
      <c r="M628" s="39">
        <f t="shared" si="95"/>
        <v>2</v>
      </c>
      <c r="N628" s="39">
        <f t="shared" si="97"/>
        <v>0</v>
      </c>
    </row>
    <row r="629" spans="1:14" s="1" customFormat="1" ht="11.5" hidden="1" customHeight="1" x14ac:dyDescent="0.35">
      <c r="A629" s="19"/>
      <c r="B629" s="25"/>
      <c r="C629" s="25"/>
      <c r="D629" s="25"/>
      <c r="E629" s="26"/>
      <c r="F629" s="27"/>
      <c r="G629" s="27"/>
      <c r="H629" s="451"/>
      <c r="J629" s="23" t="e">
        <f>H629*J639/H639</f>
        <v>#DIV/0!</v>
      </c>
      <c r="L629" s="41">
        <f t="shared" si="96"/>
        <v>7</v>
      </c>
      <c r="M629" s="39">
        <f t="shared" si="95"/>
        <v>2</v>
      </c>
      <c r="N629" s="39">
        <f t="shared" si="97"/>
        <v>0</v>
      </c>
    </row>
    <row r="630" spans="1:14" s="1" customFormat="1" ht="11.5" hidden="1" customHeight="1" x14ac:dyDescent="0.35">
      <c r="A630" s="17"/>
      <c r="B630" s="18"/>
      <c r="C630" s="18"/>
      <c r="D630" s="18"/>
      <c r="E630" s="17"/>
      <c r="F630" s="20"/>
      <c r="G630" s="21"/>
      <c r="H630" s="451"/>
      <c r="J630" s="23" t="e">
        <f>H630*J639/H639</f>
        <v>#DIV/0!</v>
      </c>
      <c r="L630" s="41">
        <f t="shared" si="96"/>
        <v>7</v>
      </c>
      <c r="M630" s="39">
        <f t="shared" si="95"/>
        <v>2</v>
      </c>
      <c r="N630" s="39">
        <f t="shared" si="97"/>
        <v>0</v>
      </c>
    </row>
    <row r="631" spans="1:14" s="1" customFormat="1" ht="11.5" hidden="1" customHeight="1" x14ac:dyDescent="0.35">
      <c r="A631" s="17"/>
      <c r="B631" s="18"/>
      <c r="C631" s="18"/>
      <c r="D631" s="18"/>
      <c r="E631" s="17"/>
      <c r="F631" s="20"/>
      <c r="G631" s="24"/>
      <c r="H631" s="451"/>
      <c r="J631" s="23" t="e">
        <f>H631*J639/H639</f>
        <v>#DIV/0!</v>
      </c>
      <c r="L631" s="41">
        <f t="shared" si="96"/>
        <v>7</v>
      </c>
      <c r="M631" s="39">
        <f t="shared" si="95"/>
        <v>2</v>
      </c>
      <c r="N631" s="39">
        <f t="shared" si="97"/>
        <v>0</v>
      </c>
    </row>
    <row r="632" spans="1:14" s="1" customFormat="1" ht="11.5" hidden="1" customHeight="1" x14ac:dyDescent="0.35">
      <c r="A632" s="17"/>
      <c r="B632" s="18"/>
      <c r="C632" s="18"/>
      <c r="D632" s="18"/>
      <c r="E632" s="17"/>
      <c r="F632" s="20"/>
      <c r="G632" s="24"/>
      <c r="H632" s="451"/>
      <c r="J632" s="23" t="e">
        <f>H632*J639/H639</f>
        <v>#DIV/0!</v>
      </c>
      <c r="L632" s="41">
        <f t="shared" si="96"/>
        <v>7</v>
      </c>
      <c r="M632" s="39">
        <f t="shared" si="95"/>
        <v>2</v>
      </c>
      <c r="N632" s="39">
        <f t="shared" si="97"/>
        <v>0</v>
      </c>
    </row>
    <row r="633" spans="1:14" s="1" customFormat="1" ht="11.5" hidden="1" customHeight="1" x14ac:dyDescent="0.35">
      <c r="A633" s="19"/>
      <c r="B633" s="18"/>
      <c r="C633" s="18"/>
      <c r="D633" s="18"/>
      <c r="E633" s="17"/>
      <c r="F633" s="20"/>
      <c r="G633" s="21"/>
      <c r="H633" s="451"/>
      <c r="J633" s="23" t="e">
        <f>H633*J639/H639</f>
        <v>#DIV/0!</v>
      </c>
      <c r="L633" s="41">
        <f t="shared" si="96"/>
        <v>7</v>
      </c>
      <c r="M633" s="39">
        <f t="shared" si="95"/>
        <v>2</v>
      </c>
      <c r="N633" s="39">
        <f t="shared" si="97"/>
        <v>0</v>
      </c>
    </row>
    <row r="634" spans="1:14" s="1" customFormat="1" ht="11.5" hidden="1" customHeight="1" x14ac:dyDescent="0.25">
      <c r="A634" s="17"/>
      <c r="B634" s="18"/>
      <c r="C634" s="18"/>
      <c r="D634" s="18"/>
      <c r="E634" s="17"/>
      <c r="F634" s="28"/>
      <c r="G634" s="21"/>
      <c r="H634" s="451"/>
      <c r="J634" s="23" t="e">
        <f>H634*J639/H639</f>
        <v>#DIV/0!</v>
      </c>
      <c r="L634" s="41">
        <f t="shared" si="96"/>
        <v>7</v>
      </c>
      <c r="M634" s="39">
        <f t="shared" si="95"/>
        <v>2</v>
      </c>
      <c r="N634" s="39">
        <f t="shared" si="97"/>
        <v>0</v>
      </c>
    </row>
    <row r="635" spans="1:14" s="1" customFormat="1" ht="11.5" hidden="1" customHeight="1" x14ac:dyDescent="0.35">
      <c r="A635" s="19"/>
      <c r="B635" s="18"/>
      <c r="C635" s="18"/>
      <c r="D635" s="18"/>
      <c r="E635" s="17"/>
      <c r="F635" s="20"/>
      <c r="G635" s="21"/>
      <c r="H635" s="451"/>
      <c r="J635" s="23" t="e">
        <f>H635*J639/H639</f>
        <v>#DIV/0!</v>
      </c>
      <c r="L635" s="41">
        <f t="shared" si="96"/>
        <v>7</v>
      </c>
      <c r="M635" s="39">
        <f t="shared" si="95"/>
        <v>2</v>
      </c>
      <c r="N635" s="39">
        <f t="shared" si="97"/>
        <v>0</v>
      </c>
    </row>
    <row r="636" spans="1:14" s="1" customFormat="1" ht="11.5" hidden="1" customHeight="1" x14ac:dyDescent="0.25">
      <c r="A636" s="17"/>
      <c r="B636" s="18"/>
      <c r="C636" s="18"/>
      <c r="D636" s="18"/>
      <c r="E636" s="17"/>
      <c r="F636" s="28"/>
      <c r="G636" s="21"/>
      <c r="H636" s="451"/>
      <c r="J636" s="23" t="e">
        <f>H636*J639/H639</f>
        <v>#DIV/0!</v>
      </c>
      <c r="L636" s="41">
        <f t="shared" si="96"/>
        <v>7</v>
      </c>
      <c r="M636" s="39">
        <f t="shared" si="95"/>
        <v>2</v>
      </c>
      <c r="N636" s="39">
        <f t="shared" si="97"/>
        <v>0</v>
      </c>
    </row>
    <row r="637" spans="1:14" s="1" customFormat="1" ht="11.5" hidden="1" customHeight="1" x14ac:dyDescent="0.35">
      <c r="A637" s="19"/>
      <c r="B637" s="18"/>
      <c r="C637" s="18"/>
      <c r="D637" s="18"/>
      <c r="E637" s="17"/>
      <c r="F637" s="20"/>
      <c r="G637" s="21"/>
      <c r="H637" s="451"/>
      <c r="J637" s="23" t="e">
        <f>H637*J639/H639</f>
        <v>#DIV/0!</v>
      </c>
      <c r="L637" s="41">
        <f t="shared" si="96"/>
        <v>7</v>
      </c>
      <c r="M637" s="39">
        <f t="shared" si="95"/>
        <v>2</v>
      </c>
      <c r="N637" s="39">
        <f t="shared" si="97"/>
        <v>0</v>
      </c>
    </row>
    <row r="638" spans="1:14" s="1" customFormat="1" ht="11.5" hidden="1" customHeight="1" x14ac:dyDescent="0.35">
      <c r="A638" s="19"/>
      <c r="B638" s="18"/>
      <c r="C638" s="18"/>
      <c r="D638" s="18"/>
      <c r="E638" s="17"/>
      <c r="F638" s="20"/>
      <c r="G638" s="21"/>
      <c r="H638" s="451"/>
      <c r="J638" s="23" t="e">
        <f>H638*J639/H639</f>
        <v>#DIV/0!</v>
      </c>
      <c r="L638" s="41">
        <f t="shared" si="96"/>
        <v>7</v>
      </c>
      <c r="M638" s="39">
        <f t="shared" si="95"/>
        <v>2</v>
      </c>
      <c r="N638" s="39">
        <f t="shared" si="97"/>
        <v>0</v>
      </c>
    </row>
    <row r="639" spans="1:14" ht="11.5" hidden="1" customHeight="1" x14ac:dyDescent="0.35">
      <c r="A639" s="291"/>
      <c r="B639" s="292">
        <f>SUBTOTAL(9,B621:B638)</f>
        <v>0</v>
      </c>
      <c r="C639" s="292">
        <f t="shared" ref="C639:E639" si="98">SUBTOTAL(9,C621:C638)</f>
        <v>0</v>
      </c>
      <c r="D639" s="292">
        <f t="shared" si="98"/>
        <v>0</v>
      </c>
      <c r="E639" s="293">
        <f t="shared" si="98"/>
        <v>0</v>
      </c>
      <c r="F639" s="294" t="s">
        <v>18</v>
      </c>
      <c r="G639" s="295"/>
      <c r="H639" s="452"/>
      <c r="J639" s="32">
        <f>D618</f>
        <v>86</v>
      </c>
      <c r="L639" s="290">
        <f t="shared" si="96"/>
        <v>7</v>
      </c>
      <c r="M639" s="287">
        <f t="shared" si="95"/>
        <v>2</v>
      </c>
      <c r="N639" s="287">
        <v>1</v>
      </c>
    </row>
    <row r="640" spans="1:14" ht="6" hidden="1" customHeight="1" x14ac:dyDescent="0.35">
      <c r="A640" s="297"/>
      <c r="B640" s="298"/>
      <c r="C640" s="298"/>
      <c r="D640" s="298"/>
      <c r="E640" s="299"/>
      <c r="F640" s="300"/>
      <c r="G640" s="301"/>
      <c r="H640" s="302"/>
      <c r="J640" s="38"/>
      <c r="L640" s="290">
        <f t="shared" si="96"/>
        <v>7</v>
      </c>
      <c r="M640" s="287">
        <f t="shared" si="95"/>
        <v>2</v>
      </c>
      <c r="N640" s="287">
        <v>1</v>
      </c>
    </row>
    <row r="641" spans="1:14" s="1" customFormat="1" ht="21" hidden="1" x14ac:dyDescent="0.35">
      <c r="A641" s="14"/>
      <c r="B641" s="14"/>
      <c r="C641" s="14"/>
      <c r="D641" s="427">
        <f>х!H$10</f>
        <v>88</v>
      </c>
      <c r="E641" s="428"/>
      <c r="F641" s="429" t="str">
        <f>х!I$10</f>
        <v>Абонемент платного питания №2 (Завтрак 5-11)</v>
      </c>
      <c r="G641" s="430"/>
      <c r="H641" s="430"/>
      <c r="I641" s="13"/>
      <c r="J641" s="13"/>
      <c r="K641" s="13"/>
      <c r="L641" s="40">
        <f>L618+1</f>
        <v>8</v>
      </c>
      <c r="M641" s="39">
        <f t="shared" si="95"/>
        <v>2</v>
      </c>
      <c r="N641" s="39">
        <v>1</v>
      </c>
    </row>
    <row r="642" spans="1:14" s="1" customFormat="1" ht="11.5" hidden="1" customHeight="1" x14ac:dyDescent="0.35">
      <c r="A642" s="431" t="s">
        <v>3</v>
      </c>
      <c r="B642" s="432" t="s">
        <v>4</v>
      </c>
      <c r="C642" s="432"/>
      <c r="D642" s="432"/>
      <c r="E642" s="433" t="s">
        <v>5</v>
      </c>
      <c r="F642" s="434" t="s">
        <v>6</v>
      </c>
      <c r="G642" s="435" t="s">
        <v>7</v>
      </c>
      <c r="H642" s="436" t="s">
        <v>8</v>
      </c>
      <c r="L642" s="41">
        <f>L641</f>
        <v>8</v>
      </c>
      <c r="M642" s="39">
        <f t="shared" si="95"/>
        <v>2</v>
      </c>
      <c r="N642" s="39">
        <v>1</v>
      </c>
    </row>
    <row r="643" spans="1:14" s="1" customFormat="1" ht="11.5" hidden="1" customHeight="1" x14ac:dyDescent="0.35">
      <c r="A643" s="431"/>
      <c r="B643" s="15" t="s">
        <v>9</v>
      </c>
      <c r="C643" s="16" t="s">
        <v>10</v>
      </c>
      <c r="D643" s="16" t="s">
        <v>11</v>
      </c>
      <c r="E643" s="433"/>
      <c r="F643" s="434"/>
      <c r="G643" s="435"/>
      <c r="H643" s="436"/>
      <c r="L643" s="41">
        <f t="shared" ref="L643:L663" si="99">L642</f>
        <v>8</v>
      </c>
      <c r="M643" s="39">
        <f t="shared" si="95"/>
        <v>2</v>
      </c>
      <c r="N643" s="39">
        <v>1</v>
      </c>
    </row>
    <row r="644" spans="1:14" s="1" customFormat="1" ht="11.5" hidden="1" customHeight="1" x14ac:dyDescent="0.35">
      <c r="A644" s="50">
        <v>338</v>
      </c>
      <c r="B644" s="51">
        <v>0.4</v>
      </c>
      <c r="C644" s="51">
        <v>0.4</v>
      </c>
      <c r="D644" s="51">
        <v>9.8000000000000007</v>
      </c>
      <c r="E644" s="50">
        <v>47</v>
      </c>
      <c r="F644" s="52" t="s">
        <v>117</v>
      </c>
      <c r="G644" s="49">
        <v>100</v>
      </c>
      <c r="H644" s="453">
        <f>D641</f>
        <v>88</v>
      </c>
      <c r="J644" s="23" t="e">
        <f>H644*J662/H662</f>
        <v>#DIV/0!</v>
      </c>
      <c r="L644" s="41">
        <f t="shared" si="99"/>
        <v>8</v>
      </c>
      <c r="M644" s="39">
        <f t="shared" si="95"/>
        <v>2</v>
      </c>
      <c r="N644" s="39" t="str">
        <f>F644</f>
        <v>Яблоко 100 (СОШ_2018)</v>
      </c>
    </row>
    <row r="645" spans="1:14" s="1" customFormat="1" ht="11.5" hidden="1" customHeight="1" x14ac:dyDescent="0.35">
      <c r="A645" s="50">
        <v>257</v>
      </c>
      <c r="B645" s="51">
        <v>6.03</v>
      </c>
      <c r="C645" s="51">
        <v>11.89</v>
      </c>
      <c r="D645" s="51">
        <v>43.33</v>
      </c>
      <c r="E645" s="50">
        <v>305</v>
      </c>
      <c r="F645" s="52" t="s">
        <v>273</v>
      </c>
      <c r="G645" s="53">
        <v>210</v>
      </c>
      <c r="H645" s="451"/>
      <c r="J645" s="23" t="e">
        <f>H645*J662/H662</f>
        <v>#DIV/0!</v>
      </c>
      <c r="L645" s="41">
        <f t="shared" si="99"/>
        <v>8</v>
      </c>
      <c r="M645" s="39">
        <f t="shared" si="95"/>
        <v>2</v>
      </c>
      <c r="N645" s="39" t="str">
        <f t="shared" ref="N645:N661" si="100">F645</f>
        <v>Каша молочная рисовая  с маслом сливочным 200/10</v>
      </c>
    </row>
    <row r="646" spans="1:14" s="1" customFormat="1" ht="11.5" hidden="1" customHeight="1" x14ac:dyDescent="0.35">
      <c r="A646" s="50">
        <v>628</v>
      </c>
      <c r="B646" s="51">
        <v>0.1</v>
      </c>
      <c r="C646" s="51">
        <v>0.03</v>
      </c>
      <c r="D646" s="51">
        <v>15.28</v>
      </c>
      <c r="E646" s="50">
        <v>62</v>
      </c>
      <c r="F646" s="52" t="s">
        <v>241</v>
      </c>
      <c r="G646" s="53">
        <v>215</v>
      </c>
      <c r="H646" s="451"/>
      <c r="J646" s="23" t="e">
        <f>H646*J662/H662</f>
        <v>#DIV/0!</v>
      </c>
      <c r="L646" s="41">
        <f t="shared" si="99"/>
        <v>8</v>
      </c>
      <c r="M646" s="39">
        <f t="shared" si="95"/>
        <v>2</v>
      </c>
      <c r="N646" s="39" t="str">
        <f t="shared" si="100"/>
        <v>Чай с сахаром 200/15</v>
      </c>
    </row>
    <row r="647" spans="1:14" s="1" customFormat="1" ht="11.5" hidden="1" customHeight="1" x14ac:dyDescent="0.35">
      <c r="A647" s="54" t="s">
        <v>16</v>
      </c>
      <c r="B647" s="51">
        <v>3.95</v>
      </c>
      <c r="C647" s="51">
        <v>0.5</v>
      </c>
      <c r="D647" s="51">
        <v>24.15</v>
      </c>
      <c r="E647" s="50">
        <v>118</v>
      </c>
      <c r="F647" s="52" t="s">
        <v>348</v>
      </c>
      <c r="G647" s="49">
        <v>50</v>
      </c>
      <c r="H647" s="451"/>
      <c r="J647" s="23" t="e">
        <f>H647*J662/H662</f>
        <v>#DIV/0!</v>
      </c>
      <c r="L647" s="41">
        <f t="shared" si="99"/>
        <v>8</v>
      </c>
      <c r="M647" s="39">
        <f t="shared" si="95"/>
        <v>2</v>
      </c>
      <c r="N647" s="39" t="str">
        <f t="shared" si="100"/>
        <v>Батон витаминизированный 50</v>
      </c>
    </row>
    <row r="648" spans="1:14" s="1" customFormat="1" ht="11.5" hidden="1" customHeight="1" x14ac:dyDescent="0.35">
      <c r="A648" s="17"/>
      <c r="B648" s="18"/>
      <c r="C648" s="18"/>
      <c r="D648" s="19"/>
      <c r="E648" s="17"/>
      <c r="F648" s="20"/>
      <c r="G648" s="21"/>
      <c r="H648" s="451"/>
      <c r="J648" s="23" t="e">
        <f>H648*J662/H662</f>
        <v>#DIV/0!</v>
      </c>
      <c r="L648" s="41">
        <f t="shared" si="99"/>
        <v>8</v>
      </c>
      <c r="M648" s="39">
        <f t="shared" si="95"/>
        <v>2</v>
      </c>
      <c r="N648" s="39">
        <f t="shared" si="100"/>
        <v>0</v>
      </c>
    </row>
    <row r="649" spans="1:14" s="1" customFormat="1" ht="11.5" hidden="1" customHeight="1" x14ac:dyDescent="0.35">
      <c r="A649" s="17"/>
      <c r="B649" s="18"/>
      <c r="C649" s="18"/>
      <c r="D649" s="18"/>
      <c r="E649" s="17"/>
      <c r="F649" s="20"/>
      <c r="G649" s="21"/>
      <c r="H649" s="451"/>
      <c r="J649" s="23" t="e">
        <f>H649*J662/H662</f>
        <v>#DIV/0!</v>
      </c>
      <c r="L649" s="41">
        <f t="shared" si="99"/>
        <v>8</v>
      </c>
      <c r="M649" s="39">
        <f t="shared" si="95"/>
        <v>2</v>
      </c>
      <c r="N649" s="39">
        <f t="shared" si="100"/>
        <v>0</v>
      </c>
    </row>
    <row r="650" spans="1:14" s="1" customFormat="1" ht="11.5" hidden="1" customHeight="1" x14ac:dyDescent="0.35">
      <c r="A650" s="17"/>
      <c r="B650" s="18"/>
      <c r="C650" s="18"/>
      <c r="D650" s="18"/>
      <c r="E650" s="17"/>
      <c r="F650" s="20"/>
      <c r="G650" s="24"/>
      <c r="H650" s="451"/>
      <c r="J650" s="23" t="e">
        <f>H650*J662/H662</f>
        <v>#DIV/0!</v>
      </c>
      <c r="L650" s="41">
        <f t="shared" si="99"/>
        <v>8</v>
      </c>
      <c r="M650" s="39">
        <f t="shared" si="95"/>
        <v>2</v>
      </c>
      <c r="N650" s="39">
        <f t="shared" si="100"/>
        <v>0</v>
      </c>
    </row>
    <row r="651" spans="1:14" s="1" customFormat="1" ht="11.5" hidden="1" customHeight="1" x14ac:dyDescent="0.35">
      <c r="A651" s="19"/>
      <c r="B651" s="18"/>
      <c r="C651" s="18"/>
      <c r="D651" s="18"/>
      <c r="E651" s="17"/>
      <c r="F651" s="20"/>
      <c r="G651" s="21"/>
      <c r="H651" s="451"/>
      <c r="J651" s="23" t="e">
        <f>H651*J662/H662</f>
        <v>#DIV/0!</v>
      </c>
      <c r="L651" s="41">
        <f t="shared" si="99"/>
        <v>8</v>
      </c>
      <c r="M651" s="39">
        <f t="shared" si="95"/>
        <v>2</v>
      </c>
      <c r="N651" s="39">
        <f t="shared" si="100"/>
        <v>0</v>
      </c>
    </row>
    <row r="652" spans="1:14" s="1" customFormat="1" ht="11.5" hidden="1" customHeight="1" x14ac:dyDescent="0.35">
      <c r="A652" s="19"/>
      <c r="B652" s="25"/>
      <c r="C652" s="25"/>
      <c r="D652" s="25"/>
      <c r="E652" s="26"/>
      <c r="F652" s="27"/>
      <c r="G652" s="27"/>
      <c r="H652" s="451"/>
      <c r="J652" s="23" t="e">
        <f>H652*J662/H662</f>
        <v>#DIV/0!</v>
      </c>
      <c r="L652" s="41">
        <f t="shared" si="99"/>
        <v>8</v>
      </c>
      <c r="M652" s="39">
        <f t="shared" si="95"/>
        <v>2</v>
      </c>
      <c r="N652" s="39">
        <f t="shared" si="100"/>
        <v>0</v>
      </c>
    </row>
    <row r="653" spans="1:14" s="1" customFormat="1" ht="11.5" hidden="1" customHeight="1" x14ac:dyDescent="0.35">
      <c r="A653" s="17"/>
      <c r="B653" s="18"/>
      <c r="C653" s="18"/>
      <c r="D653" s="18"/>
      <c r="E653" s="17"/>
      <c r="F653" s="20"/>
      <c r="G653" s="21"/>
      <c r="H653" s="451"/>
      <c r="J653" s="23" t="e">
        <f>H653*J662/H662</f>
        <v>#DIV/0!</v>
      </c>
      <c r="L653" s="41">
        <f t="shared" si="99"/>
        <v>8</v>
      </c>
      <c r="M653" s="39">
        <f t="shared" si="95"/>
        <v>2</v>
      </c>
      <c r="N653" s="39">
        <f t="shared" si="100"/>
        <v>0</v>
      </c>
    </row>
    <row r="654" spans="1:14" s="1" customFormat="1" ht="11.5" hidden="1" customHeight="1" x14ac:dyDescent="0.35">
      <c r="A654" s="17"/>
      <c r="B654" s="18"/>
      <c r="C654" s="18"/>
      <c r="D654" s="18"/>
      <c r="E654" s="17"/>
      <c r="F654" s="20"/>
      <c r="G654" s="24"/>
      <c r="H654" s="451"/>
      <c r="J654" s="23" t="e">
        <f>H654*J662/H662</f>
        <v>#DIV/0!</v>
      </c>
      <c r="L654" s="41">
        <f t="shared" si="99"/>
        <v>8</v>
      </c>
      <c r="M654" s="39">
        <f t="shared" si="95"/>
        <v>2</v>
      </c>
      <c r="N654" s="39">
        <f t="shared" si="100"/>
        <v>0</v>
      </c>
    </row>
    <row r="655" spans="1:14" s="1" customFormat="1" ht="11.5" hidden="1" customHeight="1" x14ac:dyDescent="0.35">
      <c r="A655" s="17"/>
      <c r="B655" s="18"/>
      <c r="C655" s="18"/>
      <c r="D655" s="18"/>
      <c r="E655" s="17"/>
      <c r="F655" s="20"/>
      <c r="G655" s="24"/>
      <c r="H655" s="451"/>
      <c r="J655" s="23" t="e">
        <f>H655*J662/H662</f>
        <v>#DIV/0!</v>
      </c>
      <c r="L655" s="41">
        <f t="shared" si="99"/>
        <v>8</v>
      </c>
      <c r="M655" s="39">
        <f t="shared" si="95"/>
        <v>2</v>
      </c>
      <c r="N655" s="39">
        <f t="shared" si="100"/>
        <v>0</v>
      </c>
    </row>
    <row r="656" spans="1:14" s="1" customFormat="1" ht="11.5" hidden="1" customHeight="1" x14ac:dyDescent="0.35">
      <c r="A656" s="19"/>
      <c r="B656" s="18"/>
      <c r="C656" s="18"/>
      <c r="D656" s="18"/>
      <c r="E656" s="17"/>
      <c r="F656" s="20"/>
      <c r="G656" s="21"/>
      <c r="H656" s="451"/>
      <c r="J656" s="23" t="e">
        <f>H656*J662/H662</f>
        <v>#DIV/0!</v>
      </c>
      <c r="L656" s="41">
        <f t="shared" si="99"/>
        <v>8</v>
      </c>
      <c r="M656" s="39">
        <f t="shared" si="95"/>
        <v>2</v>
      </c>
      <c r="N656" s="39">
        <f t="shared" si="100"/>
        <v>0</v>
      </c>
    </row>
    <row r="657" spans="1:14" s="1" customFormat="1" ht="11.5" hidden="1" customHeight="1" x14ac:dyDescent="0.25">
      <c r="A657" s="17"/>
      <c r="B657" s="18"/>
      <c r="C657" s="18"/>
      <c r="D657" s="18"/>
      <c r="E657" s="17"/>
      <c r="F657" s="28"/>
      <c r="G657" s="21"/>
      <c r="H657" s="451"/>
      <c r="J657" s="23" t="e">
        <f>H657*J662/H662</f>
        <v>#DIV/0!</v>
      </c>
      <c r="L657" s="41">
        <f t="shared" si="99"/>
        <v>8</v>
      </c>
      <c r="M657" s="39">
        <f t="shared" si="95"/>
        <v>2</v>
      </c>
      <c r="N657" s="39">
        <f t="shared" si="100"/>
        <v>0</v>
      </c>
    </row>
    <row r="658" spans="1:14" s="1" customFormat="1" ht="11.5" hidden="1" customHeight="1" x14ac:dyDescent="0.35">
      <c r="A658" s="19"/>
      <c r="B658" s="18"/>
      <c r="C658" s="18"/>
      <c r="D658" s="18"/>
      <c r="E658" s="17"/>
      <c r="F658" s="20"/>
      <c r="G658" s="21"/>
      <c r="H658" s="451"/>
      <c r="J658" s="23" t="e">
        <f>H658*J662/H662</f>
        <v>#DIV/0!</v>
      </c>
      <c r="L658" s="41">
        <f t="shared" si="99"/>
        <v>8</v>
      </c>
      <c r="M658" s="39">
        <f t="shared" si="95"/>
        <v>2</v>
      </c>
      <c r="N658" s="39">
        <f t="shared" si="100"/>
        <v>0</v>
      </c>
    </row>
    <row r="659" spans="1:14" s="1" customFormat="1" ht="11.5" hidden="1" customHeight="1" x14ac:dyDescent="0.25">
      <c r="A659" s="17"/>
      <c r="B659" s="18"/>
      <c r="C659" s="18"/>
      <c r="D659" s="18"/>
      <c r="E659" s="17"/>
      <c r="F659" s="28"/>
      <c r="G659" s="21"/>
      <c r="H659" s="451"/>
      <c r="J659" s="23" t="e">
        <f>H659*J662/H662</f>
        <v>#DIV/0!</v>
      </c>
      <c r="L659" s="41">
        <f t="shared" si="99"/>
        <v>8</v>
      </c>
      <c r="M659" s="39">
        <f t="shared" si="95"/>
        <v>2</v>
      </c>
      <c r="N659" s="39">
        <f t="shared" si="100"/>
        <v>0</v>
      </c>
    </row>
    <row r="660" spans="1:14" s="1" customFormat="1" ht="11.5" hidden="1" customHeight="1" x14ac:dyDescent="0.35">
      <c r="A660" s="19"/>
      <c r="B660" s="18"/>
      <c r="C660" s="18"/>
      <c r="D660" s="18"/>
      <c r="E660" s="17"/>
      <c r="F660" s="20"/>
      <c r="G660" s="21"/>
      <c r="H660" s="451"/>
      <c r="J660" s="23" t="e">
        <f>H660*J662/H662</f>
        <v>#DIV/0!</v>
      </c>
      <c r="L660" s="41">
        <f t="shared" si="99"/>
        <v>8</v>
      </c>
      <c r="M660" s="39">
        <f t="shared" si="95"/>
        <v>2</v>
      </c>
      <c r="N660" s="39">
        <f t="shared" si="100"/>
        <v>0</v>
      </c>
    </row>
    <row r="661" spans="1:14" s="1" customFormat="1" ht="11.5" hidden="1" customHeight="1" x14ac:dyDescent="0.35">
      <c r="A661" s="19"/>
      <c r="B661" s="18"/>
      <c r="C661" s="18"/>
      <c r="D661" s="18"/>
      <c r="E661" s="17"/>
      <c r="F661" s="20"/>
      <c r="G661" s="21"/>
      <c r="H661" s="451"/>
      <c r="J661" s="23" t="e">
        <f>H661*J662/H662</f>
        <v>#DIV/0!</v>
      </c>
      <c r="L661" s="41">
        <f t="shared" si="99"/>
        <v>8</v>
      </c>
      <c r="M661" s="39">
        <f t="shared" si="95"/>
        <v>2</v>
      </c>
      <c r="N661" s="39">
        <f t="shared" si="100"/>
        <v>0</v>
      </c>
    </row>
    <row r="662" spans="1:14" s="1" customFormat="1" ht="11.5" hidden="1" customHeight="1" x14ac:dyDescent="0.35">
      <c r="A662" s="19"/>
      <c r="B662" s="25">
        <f>SUBTOTAL(9,B644:B661)</f>
        <v>0</v>
      </c>
      <c r="C662" s="25">
        <f t="shared" ref="C662:E662" si="101">SUBTOTAL(9,C644:C661)</f>
        <v>0</v>
      </c>
      <c r="D662" s="25">
        <f t="shared" si="101"/>
        <v>0</v>
      </c>
      <c r="E662" s="26">
        <f t="shared" si="101"/>
        <v>0</v>
      </c>
      <c r="F662" s="29" t="s">
        <v>18</v>
      </c>
      <c r="G662" s="27"/>
      <c r="H662" s="454"/>
      <c r="J662" s="32">
        <f>D641</f>
        <v>88</v>
      </c>
      <c r="L662" s="41">
        <f t="shared" si="99"/>
        <v>8</v>
      </c>
      <c r="M662" s="39">
        <f t="shared" si="95"/>
        <v>2</v>
      </c>
      <c r="N662" s="39">
        <v>1</v>
      </c>
    </row>
    <row r="663" spans="1:14" s="1" customFormat="1" ht="11.5" hidden="1" customHeight="1" x14ac:dyDescent="0.35">
      <c r="A663" s="33"/>
      <c r="B663" s="34"/>
      <c r="C663" s="34"/>
      <c r="D663" s="34"/>
      <c r="E663" s="35"/>
      <c r="F663" s="36"/>
      <c r="G663" s="37"/>
      <c r="H663" s="38"/>
      <c r="J663" s="38"/>
      <c r="L663" s="41">
        <f t="shared" si="99"/>
        <v>8</v>
      </c>
      <c r="M663" s="39">
        <f t="shared" si="95"/>
        <v>2</v>
      </c>
      <c r="N663" s="39">
        <v>1</v>
      </c>
    </row>
    <row r="664" spans="1:14" ht="21" x14ac:dyDescent="0.35">
      <c r="A664" s="275"/>
      <c r="B664" s="275"/>
      <c r="C664" s="275"/>
      <c r="D664" s="443">
        <f>х!H$11</f>
        <v>132</v>
      </c>
      <c r="E664" s="444"/>
      <c r="F664" s="445" t="str">
        <f>х!I$11</f>
        <v>Абонемент платного питания №3 (Обед 5-11)</v>
      </c>
      <c r="G664" s="446"/>
      <c r="H664" s="446"/>
      <c r="I664" s="270"/>
      <c r="J664" s="13"/>
      <c r="K664" s="13"/>
      <c r="L664" s="289">
        <f>L641+1</f>
        <v>9</v>
      </c>
      <c r="M664" s="287">
        <f t="shared" si="95"/>
        <v>2</v>
      </c>
      <c r="N664" s="287">
        <v>1</v>
      </c>
    </row>
    <row r="665" spans="1:14" ht="11.5" customHeight="1" x14ac:dyDescent="0.35">
      <c r="A665" s="437" t="s">
        <v>3</v>
      </c>
      <c r="B665" s="438" t="s">
        <v>4</v>
      </c>
      <c r="C665" s="438"/>
      <c r="D665" s="438"/>
      <c r="E665" s="439" t="s">
        <v>5</v>
      </c>
      <c r="F665" s="440" t="s">
        <v>6</v>
      </c>
      <c r="G665" s="441" t="s">
        <v>7</v>
      </c>
      <c r="H665" s="442" t="s">
        <v>8</v>
      </c>
      <c r="L665" s="290">
        <f>L664</f>
        <v>9</v>
      </c>
      <c r="M665" s="287">
        <f t="shared" si="95"/>
        <v>2</v>
      </c>
      <c r="N665" s="287">
        <v>1</v>
      </c>
    </row>
    <row r="666" spans="1:14" ht="11.5" customHeight="1" x14ac:dyDescent="0.35">
      <c r="A666" s="437"/>
      <c r="B666" s="277" t="s">
        <v>9</v>
      </c>
      <c r="C666" s="278" t="s">
        <v>10</v>
      </c>
      <c r="D666" s="278" t="s">
        <v>11</v>
      </c>
      <c r="E666" s="439"/>
      <c r="F666" s="440"/>
      <c r="G666" s="441"/>
      <c r="H666" s="442"/>
      <c r="L666" s="290">
        <f t="shared" ref="L666:M686" si="102">L665</f>
        <v>9</v>
      </c>
      <c r="M666" s="287">
        <f t="shared" si="95"/>
        <v>2</v>
      </c>
      <c r="N666" s="287">
        <v>1</v>
      </c>
    </row>
    <row r="667" spans="1:14" ht="11.5" customHeight="1" x14ac:dyDescent="0.35">
      <c r="A667" s="185" t="s">
        <v>260</v>
      </c>
      <c r="B667" s="285">
        <v>1.71</v>
      </c>
      <c r="C667" s="285">
        <v>5.62</v>
      </c>
      <c r="D667" s="285">
        <v>10.84</v>
      </c>
      <c r="E667" s="191">
        <v>94</v>
      </c>
      <c r="F667" s="173" t="s">
        <v>173</v>
      </c>
      <c r="G667" s="388">
        <v>205</v>
      </c>
      <c r="H667" s="449">
        <f>D664</f>
        <v>132</v>
      </c>
      <c r="J667" s="23" t="e">
        <f>H667*J685/H685</f>
        <v>#DIV/0!</v>
      </c>
      <c r="L667" s="290">
        <f t="shared" si="102"/>
        <v>9</v>
      </c>
      <c r="M667" s="287">
        <f t="shared" si="95"/>
        <v>2</v>
      </c>
      <c r="N667" s="287" t="str">
        <f>F667</f>
        <v>Борщ с капустой и картофелем со сметаной 200/5</v>
      </c>
    </row>
    <row r="668" spans="1:14" ht="11.5" customHeight="1" x14ac:dyDescent="0.35">
      <c r="A668" s="185" t="s">
        <v>310</v>
      </c>
      <c r="B668" s="285">
        <v>8.5500000000000007</v>
      </c>
      <c r="C668" s="285">
        <v>4.63</v>
      </c>
      <c r="D668" s="285">
        <v>4.05</v>
      </c>
      <c r="E668" s="191">
        <v>92</v>
      </c>
      <c r="F668" s="173" t="s">
        <v>311</v>
      </c>
      <c r="G668" s="388">
        <v>90</v>
      </c>
      <c r="H668" s="450"/>
      <c r="J668" s="23" t="e">
        <f>H668*J685/H685</f>
        <v>#DIV/0!</v>
      </c>
      <c r="L668" s="290">
        <f t="shared" si="102"/>
        <v>9</v>
      </c>
      <c r="M668" s="287">
        <f t="shared" si="95"/>
        <v>2</v>
      </c>
      <c r="N668" s="287" t="str">
        <f t="shared" ref="N668:N684" si="103">F668</f>
        <v>Горбуша, тушеная в томате с овощами 90</v>
      </c>
    </row>
    <row r="669" spans="1:14" ht="11.5" customHeight="1" x14ac:dyDescent="0.35">
      <c r="A669" s="185" t="s">
        <v>287</v>
      </c>
      <c r="B669" s="285">
        <v>3.24</v>
      </c>
      <c r="C669" s="285">
        <v>5.56</v>
      </c>
      <c r="D669" s="285">
        <v>22</v>
      </c>
      <c r="E669" s="191">
        <v>152</v>
      </c>
      <c r="F669" s="173" t="s">
        <v>288</v>
      </c>
      <c r="G669" s="389">
        <v>150</v>
      </c>
      <c r="H669" s="450"/>
      <c r="J669" s="23" t="e">
        <f>H669*J685/H685</f>
        <v>#DIV/0!</v>
      </c>
      <c r="L669" s="290">
        <f t="shared" si="102"/>
        <v>9</v>
      </c>
      <c r="M669" s="287">
        <f t="shared" si="95"/>
        <v>2</v>
      </c>
      <c r="N669" s="287" t="str">
        <f t="shared" si="103"/>
        <v xml:space="preserve">Картофельное пюре </v>
      </c>
    </row>
    <row r="670" spans="1:14" ht="11.5" customHeight="1" x14ac:dyDescent="0.35">
      <c r="A670" s="50">
        <v>376</v>
      </c>
      <c r="B670" s="51">
        <v>7.0000000000000007E-2</v>
      </c>
      <c r="C670" s="51">
        <v>0.02</v>
      </c>
      <c r="D670" s="51">
        <v>15</v>
      </c>
      <c r="E670" s="50">
        <v>60</v>
      </c>
      <c r="F670" s="52" t="s">
        <v>115</v>
      </c>
      <c r="G670" s="390">
        <v>215</v>
      </c>
      <c r="H670" s="450"/>
      <c r="J670" s="23" t="e">
        <f>H670*J685/H685</f>
        <v>#DIV/0!</v>
      </c>
      <c r="L670" s="290">
        <f t="shared" si="102"/>
        <v>9</v>
      </c>
      <c r="M670" s="287">
        <f t="shared" si="95"/>
        <v>2</v>
      </c>
      <c r="N670" s="287" t="str">
        <f t="shared" si="103"/>
        <v>Чай с сахаром 200/15 (СОШ_2018)</v>
      </c>
    </row>
    <row r="671" spans="1:14" ht="11.5" customHeight="1" x14ac:dyDescent="0.35">
      <c r="A671" s="185" t="s">
        <v>235</v>
      </c>
      <c r="B671" s="285">
        <v>3.95</v>
      </c>
      <c r="C671" s="285">
        <v>0.5</v>
      </c>
      <c r="D671" s="285">
        <v>24.15</v>
      </c>
      <c r="E671" s="191">
        <v>118</v>
      </c>
      <c r="F671" s="173" t="s">
        <v>148</v>
      </c>
      <c r="G671" s="389">
        <v>50</v>
      </c>
      <c r="H671" s="450"/>
      <c r="J671" s="23" t="e">
        <f>H671*J685/H685</f>
        <v>#DIV/0!</v>
      </c>
      <c r="L671" s="290">
        <f t="shared" si="102"/>
        <v>9</v>
      </c>
      <c r="M671" s="287">
        <f t="shared" si="95"/>
        <v>2</v>
      </c>
      <c r="N671" s="287" t="str">
        <f t="shared" si="103"/>
        <v>Батон витаминизированный</v>
      </c>
    </row>
    <row r="672" spans="1:14" ht="11.5" customHeight="1" x14ac:dyDescent="0.35">
      <c r="A672" s="185" t="s">
        <v>235</v>
      </c>
      <c r="B672" s="285">
        <v>1.65</v>
      </c>
      <c r="C672" s="285">
        <v>0.3</v>
      </c>
      <c r="D672" s="285">
        <v>8.35</v>
      </c>
      <c r="E672" s="191">
        <v>44</v>
      </c>
      <c r="F672" s="173" t="s">
        <v>236</v>
      </c>
      <c r="G672" s="389">
        <v>25</v>
      </c>
      <c r="H672" s="450"/>
      <c r="J672" s="23" t="e">
        <f>H672*J685/H685</f>
        <v>#DIV/0!</v>
      </c>
      <c r="L672" s="290">
        <f t="shared" si="102"/>
        <v>9</v>
      </c>
      <c r="M672" s="287">
        <f t="shared" si="95"/>
        <v>2</v>
      </c>
      <c r="N672" s="287" t="str">
        <f t="shared" si="103"/>
        <v xml:space="preserve">Хлеб ржаной </v>
      </c>
    </row>
    <row r="673" spans="1:14" ht="11.5" customHeight="1" x14ac:dyDescent="0.35">
      <c r="A673" s="54" t="s">
        <v>151</v>
      </c>
      <c r="B673" s="51">
        <v>6.27</v>
      </c>
      <c r="C673" s="51">
        <v>3.87</v>
      </c>
      <c r="D673" s="51">
        <v>34.74</v>
      </c>
      <c r="E673" s="50">
        <v>195</v>
      </c>
      <c r="F673" s="52" t="s">
        <v>421</v>
      </c>
      <c r="G673" s="159">
        <v>75</v>
      </c>
      <c r="H673" s="450"/>
      <c r="J673" s="23" t="e">
        <f>H673*J685/H685</f>
        <v>#DIV/0!</v>
      </c>
      <c r="L673" s="290">
        <f t="shared" si="102"/>
        <v>9</v>
      </c>
      <c r="M673" s="287">
        <f t="shared" si="95"/>
        <v>2</v>
      </c>
      <c r="N673" s="287" t="str">
        <f t="shared" si="103"/>
        <v>Пирожок с рисом и яйцом 75 Тагил (80 шк)</v>
      </c>
    </row>
    <row r="674" spans="1:14" s="1" customFormat="1" ht="11.5" hidden="1" customHeight="1" x14ac:dyDescent="0.35">
      <c r="A674" s="19"/>
      <c r="B674" s="18"/>
      <c r="C674" s="18"/>
      <c r="D674" s="18"/>
      <c r="E674" s="17"/>
      <c r="F674" s="20"/>
      <c r="G674" s="21"/>
      <c r="H674" s="451"/>
      <c r="J674" s="23" t="e">
        <f>H674*J685/H685</f>
        <v>#DIV/0!</v>
      </c>
      <c r="L674" s="41">
        <f t="shared" si="102"/>
        <v>9</v>
      </c>
      <c r="M674" s="39">
        <f t="shared" si="95"/>
        <v>2</v>
      </c>
      <c r="N674" s="39">
        <f t="shared" si="103"/>
        <v>0</v>
      </c>
    </row>
    <row r="675" spans="1:14" s="1" customFormat="1" ht="11.5" hidden="1" customHeight="1" x14ac:dyDescent="0.35">
      <c r="A675" s="19"/>
      <c r="B675" s="25"/>
      <c r="C675" s="25"/>
      <c r="D675" s="25"/>
      <c r="E675" s="26"/>
      <c r="F675" s="42"/>
      <c r="G675" s="42"/>
      <c r="H675" s="451"/>
      <c r="J675" s="23" t="e">
        <f>H675*J685/H685</f>
        <v>#DIV/0!</v>
      </c>
      <c r="L675" s="41">
        <f t="shared" si="102"/>
        <v>9</v>
      </c>
      <c r="M675" s="39">
        <f t="shared" si="95"/>
        <v>2</v>
      </c>
      <c r="N675" s="39">
        <f t="shared" si="103"/>
        <v>0</v>
      </c>
    </row>
    <row r="676" spans="1:14" s="1" customFormat="1" ht="11.5" hidden="1" customHeight="1" x14ac:dyDescent="0.35">
      <c r="A676" s="17"/>
      <c r="B676" s="18"/>
      <c r="C676" s="18"/>
      <c r="D676" s="18"/>
      <c r="E676" s="17"/>
      <c r="F676" s="20"/>
      <c r="G676" s="21"/>
      <c r="H676" s="451"/>
      <c r="J676" s="23" t="e">
        <f>H676*J685/H685</f>
        <v>#DIV/0!</v>
      </c>
      <c r="L676" s="41">
        <f t="shared" si="102"/>
        <v>9</v>
      </c>
      <c r="M676" s="39">
        <f t="shared" si="95"/>
        <v>2</v>
      </c>
      <c r="N676" s="39">
        <f t="shared" si="103"/>
        <v>0</v>
      </c>
    </row>
    <row r="677" spans="1:14" s="1" customFormat="1" ht="11.5" hidden="1" customHeight="1" x14ac:dyDescent="0.35">
      <c r="A677" s="17"/>
      <c r="B677" s="18"/>
      <c r="C677" s="18"/>
      <c r="D677" s="18"/>
      <c r="E677" s="17"/>
      <c r="F677" s="20"/>
      <c r="G677" s="24"/>
      <c r="H677" s="451"/>
      <c r="J677" s="23" t="e">
        <f>H677*J685/H685</f>
        <v>#DIV/0!</v>
      </c>
      <c r="L677" s="41">
        <f t="shared" si="102"/>
        <v>9</v>
      </c>
      <c r="M677" s="39">
        <f t="shared" si="95"/>
        <v>2</v>
      </c>
      <c r="N677" s="39">
        <f t="shared" si="103"/>
        <v>0</v>
      </c>
    </row>
    <row r="678" spans="1:14" s="1" customFormat="1" ht="11.5" hidden="1" customHeight="1" x14ac:dyDescent="0.35">
      <c r="A678" s="17"/>
      <c r="B678" s="18"/>
      <c r="C678" s="18"/>
      <c r="D678" s="18"/>
      <c r="E678" s="17"/>
      <c r="F678" s="20"/>
      <c r="G678" s="24"/>
      <c r="H678" s="451"/>
      <c r="J678" s="23" t="e">
        <f>H678*J685/H685</f>
        <v>#DIV/0!</v>
      </c>
      <c r="L678" s="41">
        <f t="shared" si="102"/>
        <v>9</v>
      </c>
      <c r="M678" s="39">
        <f t="shared" si="95"/>
        <v>2</v>
      </c>
      <c r="N678" s="39">
        <f t="shared" si="103"/>
        <v>0</v>
      </c>
    </row>
    <row r="679" spans="1:14" s="1" customFormat="1" ht="11.5" hidden="1" customHeight="1" x14ac:dyDescent="0.35">
      <c r="A679" s="19"/>
      <c r="B679" s="18"/>
      <c r="C679" s="18"/>
      <c r="D679" s="18"/>
      <c r="E679" s="17"/>
      <c r="F679" s="20"/>
      <c r="G679" s="21"/>
      <c r="H679" s="451"/>
      <c r="J679" s="23" t="e">
        <f>H679*J685/H685</f>
        <v>#DIV/0!</v>
      </c>
      <c r="L679" s="41">
        <f t="shared" si="102"/>
        <v>9</v>
      </c>
      <c r="M679" s="39">
        <f t="shared" si="95"/>
        <v>2</v>
      </c>
      <c r="N679" s="39">
        <f t="shared" si="103"/>
        <v>0</v>
      </c>
    </row>
    <row r="680" spans="1:14" s="1" customFormat="1" ht="11.5" hidden="1" customHeight="1" x14ac:dyDescent="0.25">
      <c r="A680" s="17"/>
      <c r="B680" s="18"/>
      <c r="C680" s="18"/>
      <c r="D680" s="18"/>
      <c r="E680" s="17"/>
      <c r="F680" s="28"/>
      <c r="G680" s="21"/>
      <c r="H680" s="451"/>
      <c r="J680" s="23" t="e">
        <f>H680*J685/H685</f>
        <v>#DIV/0!</v>
      </c>
      <c r="L680" s="41">
        <f t="shared" si="102"/>
        <v>9</v>
      </c>
      <c r="M680" s="39">
        <f t="shared" si="95"/>
        <v>2</v>
      </c>
      <c r="N680" s="39">
        <f t="shared" si="103"/>
        <v>0</v>
      </c>
    </row>
    <row r="681" spans="1:14" s="1" customFormat="1" ht="11.5" hidden="1" customHeight="1" x14ac:dyDescent="0.35">
      <c r="A681" s="19"/>
      <c r="B681" s="18"/>
      <c r="C681" s="18"/>
      <c r="D681" s="18"/>
      <c r="E681" s="17"/>
      <c r="F681" s="20"/>
      <c r="G681" s="21"/>
      <c r="H681" s="451"/>
      <c r="J681" s="23" t="e">
        <f>H681*J685/H685</f>
        <v>#DIV/0!</v>
      </c>
      <c r="L681" s="41">
        <f t="shared" si="102"/>
        <v>9</v>
      </c>
      <c r="M681" s="39">
        <f t="shared" si="95"/>
        <v>2</v>
      </c>
      <c r="N681" s="39">
        <f t="shared" si="103"/>
        <v>0</v>
      </c>
    </row>
    <row r="682" spans="1:14" s="1" customFormat="1" ht="11.5" hidden="1" customHeight="1" x14ac:dyDescent="0.25">
      <c r="A682" s="17"/>
      <c r="B682" s="18"/>
      <c r="C682" s="18"/>
      <c r="D682" s="18"/>
      <c r="E682" s="17"/>
      <c r="F682" s="28"/>
      <c r="G682" s="21"/>
      <c r="H682" s="451"/>
      <c r="J682" s="23" t="e">
        <f>H682*J685/H685</f>
        <v>#DIV/0!</v>
      </c>
      <c r="L682" s="41">
        <f t="shared" si="102"/>
        <v>9</v>
      </c>
      <c r="M682" s="39">
        <f t="shared" si="102"/>
        <v>2</v>
      </c>
      <c r="N682" s="39">
        <f t="shared" si="103"/>
        <v>0</v>
      </c>
    </row>
    <row r="683" spans="1:14" s="1" customFormat="1" ht="11.5" hidden="1" customHeight="1" x14ac:dyDescent="0.35">
      <c r="A683" s="19"/>
      <c r="B683" s="18"/>
      <c r="C683" s="18"/>
      <c r="D683" s="18"/>
      <c r="E683" s="17"/>
      <c r="F683" s="20"/>
      <c r="G683" s="21"/>
      <c r="H683" s="451"/>
      <c r="J683" s="23" t="e">
        <f>H683*J685/H685</f>
        <v>#DIV/0!</v>
      </c>
      <c r="L683" s="41">
        <f t="shared" si="102"/>
        <v>9</v>
      </c>
      <c r="M683" s="39">
        <f t="shared" si="102"/>
        <v>2</v>
      </c>
      <c r="N683" s="39">
        <f t="shared" si="103"/>
        <v>0</v>
      </c>
    </row>
    <row r="684" spans="1:14" s="1" customFormat="1" ht="11.5" hidden="1" customHeight="1" x14ac:dyDescent="0.35">
      <c r="A684" s="19"/>
      <c r="B684" s="18"/>
      <c r="C684" s="18"/>
      <c r="D684" s="18"/>
      <c r="E684" s="17"/>
      <c r="F684" s="20"/>
      <c r="G684" s="21"/>
      <c r="H684" s="451"/>
      <c r="J684" s="23" t="e">
        <f>H684*J685/H685</f>
        <v>#DIV/0!</v>
      </c>
      <c r="L684" s="41">
        <f t="shared" si="102"/>
        <v>9</v>
      </c>
      <c r="M684" s="39">
        <f t="shared" si="102"/>
        <v>2</v>
      </c>
      <c r="N684" s="39">
        <f t="shared" si="103"/>
        <v>0</v>
      </c>
    </row>
    <row r="685" spans="1:14" ht="11.5" customHeight="1" x14ac:dyDescent="0.35">
      <c r="A685" s="291"/>
      <c r="B685" s="292">
        <f>SUBTOTAL(9,B667:B684)</f>
        <v>25.44</v>
      </c>
      <c r="C685" s="292">
        <f t="shared" ref="C685:E685" si="104">SUBTOTAL(9,C667:C684)</f>
        <v>20.5</v>
      </c>
      <c r="D685" s="292">
        <f t="shared" si="104"/>
        <v>119.13</v>
      </c>
      <c r="E685" s="293">
        <f t="shared" si="104"/>
        <v>755</v>
      </c>
      <c r="F685" s="294" t="s">
        <v>18</v>
      </c>
      <c r="G685" s="295"/>
      <c r="H685" s="452"/>
      <c r="J685" s="32">
        <f>D664</f>
        <v>132</v>
      </c>
      <c r="L685" s="290">
        <f t="shared" si="102"/>
        <v>9</v>
      </c>
      <c r="M685" s="287">
        <f t="shared" si="102"/>
        <v>2</v>
      </c>
      <c r="N685" s="287">
        <v>1</v>
      </c>
    </row>
    <row r="686" spans="1:14" ht="2.25" customHeight="1" x14ac:dyDescent="0.35">
      <c r="A686" s="297"/>
      <c r="B686" s="298"/>
      <c r="C686" s="298"/>
      <c r="D686" s="298"/>
      <c r="E686" s="299"/>
      <c r="F686" s="300"/>
      <c r="G686" s="301"/>
      <c r="H686" s="302"/>
      <c r="J686" s="38"/>
      <c r="L686" s="290">
        <f t="shared" si="102"/>
        <v>9</v>
      </c>
      <c r="M686" s="287">
        <f t="shared" si="102"/>
        <v>2</v>
      </c>
      <c r="N686" s="287">
        <v>1</v>
      </c>
    </row>
    <row r="687" spans="1:14" s="1" customFormat="1" ht="21" hidden="1" x14ac:dyDescent="0.35">
      <c r="A687" s="14"/>
      <c r="B687" s="14"/>
      <c r="C687" s="14"/>
      <c r="D687" s="427">
        <f>х!H$12</f>
        <v>125</v>
      </c>
      <c r="E687" s="428"/>
      <c r="F687" s="429" t="str">
        <f>х!I$12</f>
        <v>Абонемент платного питания №4 (СОШ № 9 (5-11))</v>
      </c>
      <c r="G687" s="430"/>
      <c r="H687" s="430"/>
      <c r="I687" s="13"/>
      <c r="J687" s="13"/>
      <c r="K687" s="13"/>
      <c r="L687" s="40">
        <f>L664+1</f>
        <v>10</v>
      </c>
      <c r="M687" s="39">
        <f t="shared" ref="M687:M750" si="105">M686</f>
        <v>2</v>
      </c>
      <c r="N687" s="39">
        <v>1</v>
      </c>
    </row>
    <row r="688" spans="1:14" s="1" customFormat="1" ht="11.5" hidden="1" customHeight="1" x14ac:dyDescent="0.35">
      <c r="A688" s="431" t="s">
        <v>3</v>
      </c>
      <c r="B688" s="432" t="s">
        <v>4</v>
      </c>
      <c r="C688" s="432"/>
      <c r="D688" s="432"/>
      <c r="E688" s="433" t="s">
        <v>5</v>
      </c>
      <c r="F688" s="434" t="s">
        <v>6</v>
      </c>
      <c r="G688" s="435" t="s">
        <v>7</v>
      </c>
      <c r="H688" s="436" t="s">
        <v>8</v>
      </c>
      <c r="L688" s="41">
        <f>L687</f>
        <v>10</v>
      </c>
      <c r="M688" s="39">
        <f t="shared" si="105"/>
        <v>2</v>
      </c>
      <c r="N688" s="39">
        <v>1</v>
      </c>
    </row>
    <row r="689" spans="1:14" s="1" customFormat="1" ht="11.5" hidden="1" customHeight="1" x14ac:dyDescent="0.35">
      <c r="A689" s="431"/>
      <c r="B689" s="15" t="s">
        <v>9</v>
      </c>
      <c r="C689" s="16" t="s">
        <v>10</v>
      </c>
      <c r="D689" s="16" t="s">
        <v>11</v>
      </c>
      <c r="E689" s="433"/>
      <c r="F689" s="434"/>
      <c r="G689" s="435"/>
      <c r="H689" s="436"/>
      <c r="L689" s="41">
        <f t="shared" ref="L689:L709" si="106">L688</f>
        <v>10</v>
      </c>
      <c r="M689" s="39">
        <f t="shared" si="105"/>
        <v>2</v>
      </c>
      <c r="N689" s="39">
        <v>1</v>
      </c>
    </row>
    <row r="690" spans="1:14" s="1" customFormat="1" ht="11.5" hidden="1" customHeight="1" x14ac:dyDescent="0.35">
      <c r="A690" s="50">
        <v>416</v>
      </c>
      <c r="B690" s="51">
        <v>7.86</v>
      </c>
      <c r="C690" s="51">
        <v>6.86</v>
      </c>
      <c r="D690" s="51">
        <v>7.74</v>
      </c>
      <c r="E690" s="50">
        <v>125</v>
      </c>
      <c r="F690" s="52" t="s">
        <v>338</v>
      </c>
      <c r="G690" s="49">
        <v>50</v>
      </c>
      <c r="H690" s="453">
        <f>D687</f>
        <v>125</v>
      </c>
      <c r="J690" s="23" t="e">
        <f>H690*J708/H708</f>
        <v>#DIV/0!</v>
      </c>
      <c r="L690" s="41">
        <f t="shared" si="106"/>
        <v>10</v>
      </c>
      <c r="M690" s="39">
        <f t="shared" si="105"/>
        <v>2</v>
      </c>
      <c r="N690" s="39" t="str">
        <f>F690</f>
        <v>Биточек из говядины 50</v>
      </c>
    </row>
    <row r="691" spans="1:14" s="1" customFormat="1" ht="11.5" hidden="1" customHeight="1" x14ac:dyDescent="0.35">
      <c r="A691" s="50">
        <v>472</v>
      </c>
      <c r="B691" s="51">
        <v>3.24</v>
      </c>
      <c r="C691" s="51">
        <v>5.56</v>
      </c>
      <c r="D691" s="51">
        <v>22</v>
      </c>
      <c r="E691" s="50">
        <v>152</v>
      </c>
      <c r="F691" s="52" t="s">
        <v>120</v>
      </c>
      <c r="G691" s="49">
        <v>150</v>
      </c>
      <c r="H691" s="451"/>
      <c r="J691" s="23" t="e">
        <f>H691*J708/H708</f>
        <v>#DIV/0!</v>
      </c>
      <c r="L691" s="41">
        <f t="shared" si="106"/>
        <v>10</v>
      </c>
      <c r="M691" s="39">
        <f t="shared" si="105"/>
        <v>2</v>
      </c>
      <c r="N691" s="39" t="str">
        <f t="shared" ref="N691:N707" si="107">F691</f>
        <v>Картофельное пюре 150</v>
      </c>
    </row>
    <row r="692" spans="1:14" s="1" customFormat="1" ht="11.5" hidden="1" customHeight="1" x14ac:dyDescent="0.35">
      <c r="A692" s="50">
        <v>628</v>
      </c>
      <c r="B692" s="51">
        <v>0.1</v>
      </c>
      <c r="C692" s="51">
        <v>0.03</v>
      </c>
      <c r="D692" s="51">
        <v>15.28</v>
      </c>
      <c r="E692" s="50">
        <v>62</v>
      </c>
      <c r="F692" s="52" t="s">
        <v>241</v>
      </c>
      <c r="G692" s="53">
        <v>215</v>
      </c>
      <c r="H692" s="451"/>
      <c r="J692" s="23" t="e">
        <f>H692*J708/H708</f>
        <v>#DIV/0!</v>
      </c>
      <c r="L692" s="41">
        <f t="shared" si="106"/>
        <v>10</v>
      </c>
      <c r="M692" s="39">
        <f t="shared" si="105"/>
        <v>2</v>
      </c>
      <c r="N692" s="39" t="str">
        <f t="shared" si="107"/>
        <v>Чай с сахаром 200/15</v>
      </c>
    </row>
    <row r="693" spans="1:14" s="1" customFormat="1" ht="11.5" hidden="1" customHeight="1" x14ac:dyDescent="0.35">
      <c r="A693" s="50">
        <v>406</v>
      </c>
      <c r="B693" s="51">
        <v>6.25</v>
      </c>
      <c r="C693" s="51">
        <v>4.41</v>
      </c>
      <c r="D693" s="51">
        <v>30.55</v>
      </c>
      <c r="E693" s="50">
        <v>184</v>
      </c>
      <c r="F693" s="52" t="s">
        <v>129</v>
      </c>
      <c r="G693" s="49">
        <v>75</v>
      </c>
      <c r="H693" s="451"/>
      <c r="J693" s="23" t="e">
        <f>H693*J708/H708</f>
        <v>#DIV/0!</v>
      </c>
      <c r="L693" s="41">
        <f t="shared" si="106"/>
        <v>10</v>
      </c>
      <c r="M693" s="39">
        <f t="shared" si="105"/>
        <v>2</v>
      </c>
      <c r="N693" s="39" t="str">
        <f t="shared" si="107"/>
        <v>Пирожок с капустой 75</v>
      </c>
    </row>
    <row r="694" spans="1:14" s="1" customFormat="1" ht="11.5" hidden="1" customHeight="1" x14ac:dyDescent="0.35">
      <c r="A694" s="54" t="s">
        <v>16</v>
      </c>
      <c r="B694" s="51">
        <v>1.65</v>
      </c>
      <c r="C694" s="51">
        <v>0.3</v>
      </c>
      <c r="D694" s="51">
        <v>8.35</v>
      </c>
      <c r="E694" s="50">
        <v>44</v>
      </c>
      <c r="F694" s="52" t="s">
        <v>17</v>
      </c>
      <c r="G694" s="49">
        <v>25</v>
      </c>
      <c r="H694" s="451"/>
      <c r="J694" s="23" t="e">
        <f>H694*J708/H708</f>
        <v>#DIV/0!</v>
      </c>
      <c r="L694" s="41">
        <f t="shared" si="106"/>
        <v>10</v>
      </c>
      <c r="M694" s="39">
        <f t="shared" si="105"/>
        <v>2</v>
      </c>
      <c r="N694" s="39" t="str">
        <f t="shared" si="107"/>
        <v>Хлеб  ржаной 25</v>
      </c>
    </row>
    <row r="695" spans="1:14" s="1" customFormat="1" ht="11.5" hidden="1" customHeight="1" x14ac:dyDescent="0.35">
      <c r="A695" s="17"/>
      <c r="B695" s="18"/>
      <c r="C695" s="18"/>
      <c r="D695" s="18"/>
      <c r="E695" s="17"/>
      <c r="F695" s="20"/>
      <c r="G695" s="21"/>
      <c r="H695" s="451"/>
      <c r="J695" s="23" t="e">
        <f>H695*J708/H708</f>
        <v>#DIV/0!</v>
      </c>
      <c r="L695" s="41">
        <f t="shared" si="106"/>
        <v>10</v>
      </c>
      <c r="M695" s="39">
        <f t="shared" si="105"/>
        <v>2</v>
      </c>
      <c r="N695" s="39">
        <f t="shared" si="107"/>
        <v>0</v>
      </c>
    </row>
    <row r="696" spans="1:14" s="1" customFormat="1" ht="11.5" hidden="1" customHeight="1" x14ac:dyDescent="0.35">
      <c r="A696" s="17"/>
      <c r="B696" s="18"/>
      <c r="C696" s="18"/>
      <c r="D696" s="18"/>
      <c r="E696" s="17"/>
      <c r="F696" s="20"/>
      <c r="G696" s="24"/>
      <c r="H696" s="451"/>
      <c r="J696" s="23" t="e">
        <f>H696*J708/H708</f>
        <v>#DIV/0!</v>
      </c>
      <c r="L696" s="41">
        <f t="shared" si="106"/>
        <v>10</v>
      </c>
      <c r="M696" s="39">
        <f t="shared" si="105"/>
        <v>2</v>
      </c>
      <c r="N696" s="39">
        <f t="shared" si="107"/>
        <v>0</v>
      </c>
    </row>
    <row r="697" spans="1:14" s="1" customFormat="1" ht="11.5" hidden="1" customHeight="1" x14ac:dyDescent="0.35">
      <c r="A697" s="19"/>
      <c r="B697" s="18"/>
      <c r="C697" s="18"/>
      <c r="D697" s="18"/>
      <c r="E697" s="17"/>
      <c r="F697" s="20"/>
      <c r="G697" s="21"/>
      <c r="H697" s="451"/>
      <c r="J697" s="23" t="e">
        <f>H697*J708/H708</f>
        <v>#DIV/0!</v>
      </c>
      <c r="L697" s="41">
        <f t="shared" si="106"/>
        <v>10</v>
      </c>
      <c r="M697" s="39">
        <f t="shared" si="105"/>
        <v>2</v>
      </c>
      <c r="N697" s="39">
        <f t="shared" si="107"/>
        <v>0</v>
      </c>
    </row>
    <row r="698" spans="1:14" s="1" customFormat="1" ht="11.5" hidden="1" customHeight="1" x14ac:dyDescent="0.35">
      <c r="A698" s="19"/>
      <c r="B698" s="25"/>
      <c r="C698" s="25"/>
      <c r="D698" s="25"/>
      <c r="E698" s="26"/>
      <c r="F698" s="27"/>
      <c r="G698" s="27"/>
      <c r="H698" s="451"/>
      <c r="J698" s="23" t="e">
        <f>H698*J708/H708</f>
        <v>#DIV/0!</v>
      </c>
      <c r="L698" s="41">
        <f t="shared" si="106"/>
        <v>10</v>
      </c>
      <c r="M698" s="39">
        <f t="shared" si="105"/>
        <v>2</v>
      </c>
      <c r="N698" s="39">
        <f t="shared" si="107"/>
        <v>0</v>
      </c>
    </row>
    <row r="699" spans="1:14" s="1" customFormat="1" ht="11.5" hidden="1" customHeight="1" x14ac:dyDescent="0.35">
      <c r="A699" s="17"/>
      <c r="B699" s="18"/>
      <c r="C699" s="18"/>
      <c r="D699" s="18"/>
      <c r="E699" s="17"/>
      <c r="F699" s="20"/>
      <c r="G699" s="21"/>
      <c r="H699" s="451"/>
      <c r="J699" s="23" t="e">
        <f>H699*J708/H708</f>
        <v>#DIV/0!</v>
      </c>
      <c r="L699" s="41">
        <f t="shared" si="106"/>
        <v>10</v>
      </c>
      <c r="M699" s="39">
        <f t="shared" si="105"/>
        <v>2</v>
      </c>
      <c r="N699" s="39">
        <f t="shared" si="107"/>
        <v>0</v>
      </c>
    </row>
    <row r="700" spans="1:14" s="1" customFormat="1" ht="11.5" hidden="1" customHeight="1" x14ac:dyDescent="0.35">
      <c r="A700" s="17"/>
      <c r="B700" s="18"/>
      <c r="C700" s="18"/>
      <c r="D700" s="18"/>
      <c r="E700" s="17"/>
      <c r="F700" s="20"/>
      <c r="G700" s="24"/>
      <c r="H700" s="451"/>
      <c r="J700" s="23" t="e">
        <f>H700*J708/H708</f>
        <v>#DIV/0!</v>
      </c>
      <c r="L700" s="41">
        <f t="shared" si="106"/>
        <v>10</v>
      </c>
      <c r="M700" s="39">
        <f t="shared" si="105"/>
        <v>2</v>
      </c>
      <c r="N700" s="39">
        <f t="shared" si="107"/>
        <v>0</v>
      </c>
    </row>
    <row r="701" spans="1:14" s="1" customFormat="1" ht="11.5" hidden="1" customHeight="1" x14ac:dyDescent="0.35">
      <c r="A701" s="17"/>
      <c r="B701" s="18"/>
      <c r="C701" s="18"/>
      <c r="D701" s="18"/>
      <c r="E701" s="17"/>
      <c r="F701" s="20"/>
      <c r="G701" s="24"/>
      <c r="H701" s="451"/>
      <c r="J701" s="23" t="e">
        <f>H701*J708/H708</f>
        <v>#DIV/0!</v>
      </c>
      <c r="L701" s="41">
        <f t="shared" si="106"/>
        <v>10</v>
      </c>
      <c r="M701" s="39">
        <f t="shared" si="105"/>
        <v>2</v>
      </c>
      <c r="N701" s="39">
        <f t="shared" si="107"/>
        <v>0</v>
      </c>
    </row>
    <row r="702" spans="1:14" s="1" customFormat="1" ht="11.5" hidden="1" customHeight="1" x14ac:dyDescent="0.35">
      <c r="A702" s="19"/>
      <c r="B702" s="18"/>
      <c r="C702" s="18"/>
      <c r="D702" s="18"/>
      <c r="E702" s="17"/>
      <c r="F702" s="20"/>
      <c r="G702" s="21"/>
      <c r="H702" s="451"/>
      <c r="J702" s="23" t="e">
        <f>H702*J708/H708</f>
        <v>#DIV/0!</v>
      </c>
      <c r="L702" s="41">
        <f t="shared" si="106"/>
        <v>10</v>
      </c>
      <c r="M702" s="39">
        <f t="shared" si="105"/>
        <v>2</v>
      </c>
      <c r="N702" s="39">
        <f t="shared" si="107"/>
        <v>0</v>
      </c>
    </row>
    <row r="703" spans="1:14" s="1" customFormat="1" ht="11.5" hidden="1" customHeight="1" x14ac:dyDescent="0.25">
      <c r="A703" s="17"/>
      <c r="B703" s="18"/>
      <c r="C703" s="18"/>
      <c r="D703" s="18"/>
      <c r="E703" s="17"/>
      <c r="F703" s="28"/>
      <c r="G703" s="21"/>
      <c r="H703" s="451"/>
      <c r="J703" s="23" t="e">
        <f>H703*J708/H708</f>
        <v>#DIV/0!</v>
      </c>
      <c r="L703" s="41">
        <f t="shared" si="106"/>
        <v>10</v>
      </c>
      <c r="M703" s="39">
        <f t="shared" si="105"/>
        <v>2</v>
      </c>
      <c r="N703" s="39">
        <f t="shared" si="107"/>
        <v>0</v>
      </c>
    </row>
    <row r="704" spans="1:14" s="1" customFormat="1" ht="11.5" hidden="1" customHeight="1" x14ac:dyDescent="0.35">
      <c r="A704" s="19"/>
      <c r="B704" s="18"/>
      <c r="C704" s="18"/>
      <c r="D704" s="18"/>
      <c r="E704" s="17"/>
      <c r="F704" s="20"/>
      <c r="G704" s="21"/>
      <c r="H704" s="451"/>
      <c r="J704" s="23" t="e">
        <f>H704*J708/H708</f>
        <v>#DIV/0!</v>
      </c>
      <c r="L704" s="41">
        <f t="shared" si="106"/>
        <v>10</v>
      </c>
      <c r="M704" s="39">
        <f t="shared" si="105"/>
        <v>2</v>
      </c>
      <c r="N704" s="39">
        <f t="shared" si="107"/>
        <v>0</v>
      </c>
    </row>
    <row r="705" spans="1:14" s="1" customFormat="1" ht="11.5" hidden="1" customHeight="1" x14ac:dyDescent="0.25">
      <c r="A705" s="17"/>
      <c r="B705" s="18"/>
      <c r="C705" s="18"/>
      <c r="D705" s="18"/>
      <c r="E705" s="17"/>
      <c r="F705" s="28"/>
      <c r="G705" s="21"/>
      <c r="H705" s="451"/>
      <c r="J705" s="23" t="e">
        <f>H705*J708/H708</f>
        <v>#DIV/0!</v>
      </c>
      <c r="L705" s="41">
        <f t="shared" si="106"/>
        <v>10</v>
      </c>
      <c r="M705" s="39">
        <f t="shared" si="105"/>
        <v>2</v>
      </c>
      <c r="N705" s="39">
        <f t="shared" si="107"/>
        <v>0</v>
      </c>
    </row>
    <row r="706" spans="1:14" s="1" customFormat="1" ht="11.5" hidden="1" customHeight="1" x14ac:dyDescent="0.35">
      <c r="A706" s="19"/>
      <c r="B706" s="18"/>
      <c r="C706" s="18"/>
      <c r="D706" s="18"/>
      <c r="E706" s="17"/>
      <c r="F706" s="20"/>
      <c r="G706" s="21"/>
      <c r="H706" s="451"/>
      <c r="J706" s="23" t="e">
        <f>H706*J708/H708</f>
        <v>#DIV/0!</v>
      </c>
      <c r="L706" s="41">
        <f t="shared" si="106"/>
        <v>10</v>
      </c>
      <c r="M706" s="39">
        <f t="shared" si="105"/>
        <v>2</v>
      </c>
      <c r="N706" s="39">
        <f t="shared" si="107"/>
        <v>0</v>
      </c>
    </row>
    <row r="707" spans="1:14" s="1" customFormat="1" ht="11.5" hidden="1" customHeight="1" x14ac:dyDescent="0.35">
      <c r="A707" s="19"/>
      <c r="B707" s="18"/>
      <c r="C707" s="18"/>
      <c r="D707" s="18"/>
      <c r="E707" s="17"/>
      <c r="F707" s="20"/>
      <c r="G707" s="21"/>
      <c r="H707" s="451"/>
      <c r="J707" s="23" t="e">
        <f>H707*J708/H708</f>
        <v>#DIV/0!</v>
      </c>
      <c r="L707" s="41">
        <f t="shared" si="106"/>
        <v>10</v>
      </c>
      <c r="M707" s="39">
        <f t="shared" si="105"/>
        <v>2</v>
      </c>
      <c r="N707" s="39">
        <f t="shared" si="107"/>
        <v>0</v>
      </c>
    </row>
    <row r="708" spans="1:14" s="1" customFormat="1" ht="11.5" hidden="1" customHeight="1" x14ac:dyDescent="0.35">
      <c r="A708" s="19"/>
      <c r="B708" s="25">
        <f>SUBTOTAL(9,B690:B707)</f>
        <v>0</v>
      </c>
      <c r="C708" s="25">
        <f t="shared" ref="C708:E708" si="108">SUBTOTAL(9,C690:C707)</f>
        <v>0</v>
      </c>
      <c r="D708" s="25">
        <f t="shared" si="108"/>
        <v>0</v>
      </c>
      <c r="E708" s="26">
        <f t="shared" si="108"/>
        <v>0</v>
      </c>
      <c r="F708" s="29" t="s">
        <v>18</v>
      </c>
      <c r="G708" s="27"/>
      <c r="H708" s="454"/>
      <c r="J708" s="32">
        <f>D687</f>
        <v>125</v>
      </c>
      <c r="L708" s="41">
        <f t="shared" si="106"/>
        <v>10</v>
      </c>
      <c r="M708" s="39">
        <f t="shared" si="105"/>
        <v>2</v>
      </c>
      <c r="N708" s="39">
        <v>1</v>
      </c>
    </row>
    <row r="709" spans="1:14" s="1" customFormat="1" ht="11.5" hidden="1" customHeight="1" x14ac:dyDescent="0.35">
      <c r="A709" s="33"/>
      <c r="B709" s="34"/>
      <c r="C709" s="34"/>
      <c r="D709" s="34"/>
      <c r="E709" s="35"/>
      <c r="F709" s="36"/>
      <c r="G709" s="37"/>
      <c r="H709" s="38"/>
      <c r="J709" s="38"/>
      <c r="L709" s="41">
        <f t="shared" si="106"/>
        <v>10</v>
      </c>
      <c r="M709" s="39">
        <f t="shared" si="105"/>
        <v>2</v>
      </c>
      <c r="N709" s="39">
        <v>1</v>
      </c>
    </row>
    <row r="710" spans="1:14" s="1" customFormat="1" ht="21" hidden="1" x14ac:dyDescent="0.35">
      <c r="A710" s="14"/>
      <c r="B710" s="14"/>
      <c r="C710" s="14"/>
      <c r="D710" s="427">
        <f>х!H$13</f>
        <v>79</v>
      </c>
      <c r="E710" s="428"/>
      <c r="F710" s="429" t="str">
        <f>х!I$13</f>
        <v>Абонемент платного питания №5 (Обед 5-11)</v>
      </c>
      <c r="G710" s="430"/>
      <c r="H710" s="430"/>
      <c r="I710" s="13"/>
      <c r="J710" s="13"/>
      <c r="K710" s="13"/>
      <c r="L710" s="40">
        <f>L687+1</f>
        <v>11</v>
      </c>
      <c r="M710" s="39">
        <f t="shared" si="105"/>
        <v>2</v>
      </c>
      <c r="N710" s="39">
        <v>1</v>
      </c>
    </row>
    <row r="711" spans="1:14" s="1" customFormat="1" ht="11.5" hidden="1" customHeight="1" x14ac:dyDescent="0.35">
      <c r="A711" s="431" t="s">
        <v>3</v>
      </c>
      <c r="B711" s="432" t="s">
        <v>4</v>
      </c>
      <c r="C711" s="432"/>
      <c r="D711" s="432"/>
      <c r="E711" s="433" t="s">
        <v>5</v>
      </c>
      <c r="F711" s="434" t="s">
        <v>6</v>
      </c>
      <c r="G711" s="435" t="s">
        <v>7</v>
      </c>
      <c r="H711" s="436" t="s">
        <v>8</v>
      </c>
      <c r="L711" s="41">
        <f>L710</f>
        <v>11</v>
      </c>
      <c r="M711" s="39">
        <f t="shared" si="105"/>
        <v>2</v>
      </c>
      <c r="N711" s="39">
        <v>1</v>
      </c>
    </row>
    <row r="712" spans="1:14" s="1" customFormat="1" ht="11.5" hidden="1" customHeight="1" x14ac:dyDescent="0.35">
      <c r="A712" s="431"/>
      <c r="B712" s="15" t="s">
        <v>9</v>
      </c>
      <c r="C712" s="16" t="s">
        <v>10</v>
      </c>
      <c r="D712" s="16" t="s">
        <v>11</v>
      </c>
      <c r="E712" s="433"/>
      <c r="F712" s="434"/>
      <c r="G712" s="435"/>
      <c r="H712" s="436"/>
      <c r="L712" s="41">
        <f t="shared" ref="L712:L732" si="109">L711</f>
        <v>11</v>
      </c>
      <c r="M712" s="39">
        <f t="shared" si="105"/>
        <v>2</v>
      </c>
      <c r="N712" s="39">
        <v>1</v>
      </c>
    </row>
    <row r="713" spans="1:14" s="1" customFormat="1" ht="11.5" hidden="1" customHeight="1" x14ac:dyDescent="0.35">
      <c r="A713" s="50">
        <v>110</v>
      </c>
      <c r="B713" s="51">
        <v>2.11</v>
      </c>
      <c r="C713" s="51">
        <v>6.65</v>
      </c>
      <c r="D713" s="51">
        <v>13.51</v>
      </c>
      <c r="E713" s="50">
        <v>116</v>
      </c>
      <c r="F713" s="52" t="s">
        <v>359</v>
      </c>
      <c r="G713" s="147">
        <v>255</v>
      </c>
      <c r="H713" s="453">
        <f>D710</f>
        <v>79</v>
      </c>
      <c r="J713" s="23" t="e">
        <f>H713*J731/H731</f>
        <v>#DIV/0!</v>
      </c>
      <c r="L713" s="41">
        <f t="shared" si="109"/>
        <v>11</v>
      </c>
      <c r="M713" s="39">
        <f t="shared" si="105"/>
        <v>2</v>
      </c>
      <c r="N713" s="39" t="str">
        <f>F713</f>
        <v>Борщ с капустой и картофелем со сметаной 250/5 (СОШ_2018)</v>
      </c>
    </row>
    <row r="714" spans="1:14" s="1" customFormat="1" ht="11.5" hidden="1" customHeight="1" x14ac:dyDescent="0.35">
      <c r="A714" s="50">
        <v>588</v>
      </c>
      <c r="B714" s="51">
        <v>0.44</v>
      </c>
      <c r="C714" s="51">
        <v>0</v>
      </c>
      <c r="D714" s="51">
        <v>28.88</v>
      </c>
      <c r="E714" s="50">
        <v>119</v>
      </c>
      <c r="F714" s="52" t="s">
        <v>363</v>
      </c>
      <c r="G714" s="53">
        <v>200</v>
      </c>
      <c r="H714" s="451"/>
      <c r="J714" s="23" t="e">
        <f>H714*J731/H731</f>
        <v>#DIV/0!</v>
      </c>
      <c r="L714" s="41">
        <f t="shared" si="109"/>
        <v>11</v>
      </c>
      <c r="M714" s="39">
        <f t="shared" si="105"/>
        <v>2</v>
      </c>
      <c r="N714" s="39" t="str">
        <f t="shared" ref="N714:N730" si="110">F714</f>
        <v>Компот из сухофруктов 200</v>
      </c>
    </row>
    <row r="715" spans="1:14" s="1" customFormat="1" ht="11.5" hidden="1" customHeight="1" x14ac:dyDescent="0.35">
      <c r="A715" s="54">
        <v>406</v>
      </c>
      <c r="B715" s="51">
        <v>6.25</v>
      </c>
      <c r="C715" s="51">
        <v>4.41</v>
      </c>
      <c r="D715" s="51">
        <v>30.55</v>
      </c>
      <c r="E715" s="50">
        <v>184</v>
      </c>
      <c r="F715" s="52" t="s">
        <v>129</v>
      </c>
      <c r="G715" s="49">
        <v>75</v>
      </c>
      <c r="H715" s="451"/>
      <c r="J715" s="23" t="e">
        <f>H715*J731/H731</f>
        <v>#DIV/0!</v>
      </c>
      <c r="L715" s="41">
        <f t="shared" si="109"/>
        <v>11</v>
      </c>
      <c r="M715" s="39">
        <f t="shared" si="105"/>
        <v>2</v>
      </c>
      <c r="N715" s="39" t="str">
        <f t="shared" si="110"/>
        <v>Пирожок с капустой 75</v>
      </c>
    </row>
    <row r="716" spans="1:14" s="1" customFormat="1" ht="11.5" hidden="1" customHeight="1" x14ac:dyDescent="0.35">
      <c r="A716" s="54" t="s">
        <v>16</v>
      </c>
      <c r="B716" s="51">
        <v>3.95</v>
      </c>
      <c r="C716" s="51">
        <v>0.5</v>
      </c>
      <c r="D716" s="51">
        <v>24.15</v>
      </c>
      <c r="E716" s="50">
        <v>118</v>
      </c>
      <c r="F716" s="52" t="s">
        <v>348</v>
      </c>
      <c r="G716" s="49">
        <v>50</v>
      </c>
      <c r="H716" s="451"/>
      <c r="J716" s="23" t="e">
        <f>H716*J731/H731</f>
        <v>#DIV/0!</v>
      </c>
      <c r="L716" s="41">
        <f t="shared" si="109"/>
        <v>11</v>
      </c>
      <c r="M716" s="39">
        <f t="shared" si="105"/>
        <v>2</v>
      </c>
      <c r="N716" s="39" t="str">
        <f t="shared" si="110"/>
        <v>Батон витаминизированный 50</v>
      </c>
    </row>
    <row r="717" spans="1:14" s="1" customFormat="1" ht="11.5" hidden="1" customHeight="1" x14ac:dyDescent="0.35">
      <c r="A717" s="17"/>
      <c r="B717" s="18"/>
      <c r="C717" s="18"/>
      <c r="D717" s="19"/>
      <c r="E717" s="17"/>
      <c r="F717" s="20"/>
      <c r="G717" s="21"/>
      <c r="H717" s="451"/>
      <c r="J717" s="23" t="e">
        <f>H717*J731/H731</f>
        <v>#DIV/0!</v>
      </c>
      <c r="L717" s="41">
        <f t="shared" si="109"/>
        <v>11</v>
      </c>
      <c r="M717" s="39">
        <f t="shared" si="105"/>
        <v>2</v>
      </c>
      <c r="N717" s="39">
        <f t="shared" si="110"/>
        <v>0</v>
      </c>
    </row>
    <row r="718" spans="1:14" s="1" customFormat="1" ht="11.5" hidden="1" customHeight="1" x14ac:dyDescent="0.35">
      <c r="A718" s="17"/>
      <c r="B718" s="18"/>
      <c r="C718" s="18"/>
      <c r="D718" s="18"/>
      <c r="E718" s="17"/>
      <c r="F718" s="20"/>
      <c r="G718" s="21"/>
      <c r="H718" s="451"/>
      <c r="J718" s="23" t="e">
        <f>H718*J731/H731</f>
        <v>#DIV/0!</v>
      </c>
      <c r="L718" s="41">
        <f t="shared" si="109"/>
        <v>11</v>
      </c>
      <c r="M718" s="39">
        <f t="shared" si="105"/>
        <v>2</v>
      </c>
      <c r="N718" s="39">
        <f t="shared" si="110"/>
        <v>0</v>
      </c>
    </row>
    <row r="719" spans="1:14" s="1" customFormat="1" ht="11.5" hidden="1" customHeight="1" x14ac:dyDescent="0.35">
      <c r="A719" s="17"/>
      <c r="B719" s="18"/>
      <c r="C719" s="18"/>
      <c r="D719" s="18"/>
      <c r="E719" s="17"/>
      <c r="F719" s="20"/>
      <c r="G719" s="24"/>
      <c r="H719" s="451"/>
      <c r="J719" s="23" t="e">
        <f>H719*J731/H731</f>
        <v>#DIV/0!</v>
      </c>
      <c r="L719" s="41">
        <f t="shared" si="109"/>
        <v>11</v>
      </c>
      <c r="M719" s="39">
        <f t="shared" si="105"/>
        <v>2</v>
      </c>
      <c r="N719" s="39">
        <f t="shared" si="110"/>
        <v>0</v>
      </c>
    </row>
    <row r="720" spans="1:14" s="1" customFormat="1" ht="11.5" hidden="1" customHeight="1" x14ac:dyDescent="0.35">
      <c r="A720" s="19"/>
      <c r="B720" s="18"/>
      <c r="C720" s="18"/>
      <c r="D720" s="18"/>
      <c r="E720" s="17"/>
      <c r="F720" s="20"/>
      <c r="G720" s="21"/>
      <c r="H720" s="451"/>
      <c r="J720" s="23" t="e">
        <f>H720*J731/H731</f>
        <v>#DIV/0!</v>
      </c>
      <c r="L720" s="41">
        <f t="shared" si="109"/>
        <v>11</v>
      </c>
      <c r="M720" s="39">
        <f t="shared" si="105"/>
        <v>2</v>
      </c>
      <c r="N720" s="39">
        <f t="shared" si="110"/>
        <v>0</v>
      </c>
    </row>
    <row r="721" spans="1:14" s="1" customFormat="1" ht="11.5" hidden="1" customHeight="1" x14ac:dyDescent="0.35">
      <c r="A721" s="19"/>
      <c r="B721" s="25"/>
      <c r="C721" s="25"/>
      <c r="D721" s="25"/>
      <c r="E721" s="26"/>
      <c r="F721" s="125"/>
      <c r="G721" s="125"/>
      <c r="H721" s="451"/>
      <c r="J721" s="23" t="e">
        <f>H721*J731/H731</f>
        <v>#DIV/0!</v>
      </c>
      <c r="L721" s="41">
        <f t="shared" si="109"/>
        <v>11</v>
      </c>
      <c r="M721" s="39">
        <f t="shared" si="105"/>
        <v>2</v>
      </c>
      <c r="N721" s="39">
        <f t="shared" si="110"/>
        <v>0</v>
      </c>
    </row>
    <row r="722" spans="1:14" s="1" customFormat="1" ht="11.5" hidden="1" customHeight="1" x14ac:dyDescent="0.35">
      <c r="A722" s="17"/>
      <c r="B722" s="18"/>
      <c r="C722" s="18"/>
      <c r="D722" s="18"/>
      <c r="E722" s="17"/>
      <c r="F722" s="20"/>
      <c r="G722" s="21"/>
      <c r="H722" s="451"/>
      <c r="J722" s="23" t="e">
        <f>H722*J731/H731</f>
        <v>#DIV/0!</v>
      </c>
      <c r="L722" s="41">
        <f t="shared" si="109"/>
        <v>11</v>
      </c>
      <c r="M722" s="39">
        <f t="shared" si="105"/>
        <v>2</v>
      </c>
      <c r="N722" s="39">
        <f t="shared" si="110"/>
        <v>0</v>
      </c>
    </row>
    <row r="723" spans="1:14" s="1" customFormat="1" ht="11.5" hidden="1" customHeight="1" x14ac:dyDescent="0.35">
      <c r="A723" s="17"/>
      <c r="B723" s="18"/>
      <c r="C723" s="18"/>
      <c r="D723" s="18"/>
      <c r="E723" s="17"/>
      <c r="F723" s="20"/>
      <c r="G723" s="24"/>
      <c r="H723" s="451"/>
      <c r="J723" s="23" t="e">
        <f>H723*J731/H731</f>
        <v>#DIV/0!</v>
      </c>
      <c r="L723" s="41">
        <f t="shared" si="109"/>
        <v>11</v>
      </c>
      <c r="M723" s="39">
        <f t="shared" si="105"/>
        <v>2</v>
      </c>
      <c r="N723" s="39">
        <f t="shared" si="110"/>
        <v>0</v>
      </c>
    </row>
    <row r="724" spans="1:14" s="1" customFormat="1" ht="11.5" hidden="1" customHeight="1" x14ac:dyDescent="0.35">
      <c r="A724" s="17"/>
      <c r="B724" s="18"/>
      <c r="C724" s="18"/>
      <c r="D724" s="18"/>
      <c r="E724" s="17"/>
      <c r="F724" s="20"/>
      <c r="G724" s="24"/>
      <c r="H724" s="451"/>
      <c r="J724" s="23" t="e">
        <f>H724*J731/H731</f>
        <v>#DIV/0!</v>
      </c>
      <c r="L724" s="41">
        <f t="shared" si="109"/>
        <v>11</v>
      </c>
      <c r="M724" s="39">
        <f t="shared" si="105"/>
        <v>2</v>
      </c>
      <c r="N724" s="39">
        <f t="shared" si="110"/>
        <v>0</v>
      </c>
    </row>
    <row r="725" spans="1:14" s="1" customFormat="1" ht="11.5" hidden="1" customHeight="1" x14ac:dyDescent="0.35">
      <c r="A725" s="19"/>
      <c r="B725" s="18"/>
      <c r="C725" s="18"/>
      <c r="D725" s="18"/>
      <c r="E725" s="17"/>
      <c r="F725" s="20"/>
      <c r="G725" s="21"/>
      <c r="H725" s="451"/>
      <c r="J725" s="23" t="e">
        <f>H725*J731/H731</f>
        <v>#DIV/0!</v>
      </c>
      <c r="L725" s="41">
        <f t="shared" si="109"/>
        <v>11</v>
      </c>
      <c r="M725" s="39">
        <f t="shared" si="105"/>
        <v>2</v>
      </c>
      <c r="N725" s="39">
        <f t="shared" si="110"/>
        <v>0</v>
      </c>
    </row>
    <row r="726" spans="1:14" s="1" customFormat="1" ht="11.5" hidden="1" customHeight="1" x14ac:dyDescent="0.25">
      <c r="A726" s="17"/>
      <c r="B726" s="18"/>
      <c r="C726" s="18"/>
      <c r="D726" s="18"/>
      <c r="E726" s="17"/>
      <c r="F726" s="28"/>
      <c r="G726" s="21"/>
      <c r="H726" s="451"/>
      <c r="J726" s="23" t="e">
        <f>H726*J731/H731</f>
        <v>#DIV/0!</v>
      </c>
      <c r="L726" s="41">
        <f t="shared" si="109"/>
        <v>11</v>
      </c>
      <c r="M726" s="39">
        <f t="shared" si="105"/>
        <v>2</v>
      </c>
      <c r="N726" s="39">
        <f t="shared" si="110"/>
        <v>0</v>
      </c>
    </row>
    <row r="727" spans="1:14" s="1" customFormat="1" ht="11.5" hidden="1" customHeight="1" x14ac:dyDescent="0.35">
      <c r="A727" s="19"/>
      <c r="B727" s="18"/>
      <c r="C727" s="18"/>
      <c r="D727" s="18"/>
      <c r="E727" s="17"/>
      <c r="F727" s="20"/>
      <c r="G727" s="21"/>
      <c r="H727" s="451"/>
      <c r="J727" s="23" t="e">
        <f>H727*J731/H731</f>
        <v>#DIV/0!</v>
      </c>
      <c r="L727" s="41">
        <f t="shared" si="109"/>
        <v>11</v>
      </c>
      <c r="M727" s="39">
        <f t="shared" si="105"/>
        <v>2</v>
      </c>
      <c r="N727" s="39">
        <f t="shared" si="110"/>
        <v>0</v>
      </c>
    </row>
    <row r="728" spans="1:14" s="1" customFormat="1" ht="11.5" hidden="1" customHeight="1" x14ac:dyDescent="0.25">
      <c r="A728" s="17"/>
      <c r="B728" s="18"/>
      <c r="C728" s="18"/>
      <c r="D728" s="18"/>
      <c r="E728" s="17"/>
      <c r="F728" s="28"/>
      <c r="G728" s="21"/>
      <c r="H728" s="451"/>
      <c r="J728" s="23" t="e">
        <f>H728*J731/H731</f>
        <v>#DIV/0!</v>
      </c>
      <c r="L728" s="41">
        <f t="shared" si="109"/>
        <v>11</v>
      </c>
      <c r="M728" s="39">
        <f t="shared" si="105"/>
        <v>2</v>
      </c>
      <c r="N728" s="39">
        <f t="shared" si="110"/>
        <v>0</v>
      </c>
    </row>
    <row r="729" spans="1:14" s="1" customFormat="1" ht="11.5" hidden="1" customHeight="1" x14ac:dyDescent="0.35">
      <c r="A729" s="19"/>
      <c r="B729" s="18"/>
      <c r="C729" s="18"/>
      <c r="D729" s="18"/>
      <c r="E729" s="17"/>
      <c r="F729" s="20"/>
      <c r="G729" s="21"/>
      <c r="H729" s="451"/>
      <c r="J729" s="23" t="e">
        <f>H729*J731/H731</f>
        <v>#DIV/0!</v>
      </c>
      <c r="L729" s="41">
        <f t="shared" si="109"/>
        <v>11</v>
      </c>
      <c r="M729" s="39">
        <f t="shared" si="105"/>
        <v>2</v>
      </c>
      <c r="N729" s="39">
        <f t="shared" si="110"/>
        <v>0</v>
      </c>
    </row>
    <row r="730" spans="1:14" s="1" customFormat="1" ht="11.5" hidden="1" customHeight="1" x14ac:dyDescent="0.35">
      <c r="A730" s="19"/>
      <c r="B730" s="18"/>
      <c r="C730" s="18"/>
      <c r="D730" s="18"/>
      <c r="E730" s="17"/>
      <c r="F730" s="20"/>
      <c r="G730" s="21"/>
      <c r="H730" s="451"/>
      <c r="J730" s="23" t="e">
        <f>H730*J731/H731</f>
        <v>#DIV/0!</v>
      </c>
      <c r="L730" s="41">
        <f t="shared" si="109"/>
        <v>11</v>
      </c>
      <c r="M730" s="39">
        <f t="shared" si="105"/>
        <v>2</v>
      </c>
      <c r="N730" s="39">
        <f t="shared" si="110"/>
        <v>0</v>
      </c>
    </row>
    <row r="731" spans="1:14" s="1" customFormat="1" ht="11.5" hidden="1" customHeight="1" x14ac:dyDescent="0.35">
      <c r="A731" s="19"/>
      <c r="B731" s="25">
        <f>SUBTOTAL(9,B713:B730)</f>
        <v>0</v>
      </c>
      <c r="C731" s="25">
        <f t="shared" ref="C731:E731" si="111">SUBTOTAL(9,C713:C730)</f>
        <v>0</v>
      </c>
      <c r="D731" s="25">
        <f t="shared" si="111"/>
        <v>0</v>
      </c>
      <c r="E731" s="26">
        <f t="shared" si="111"/>
        <v>0</v>
      </c>
      <c r="F731" s="29" t="s">
        <v>18</v>
      </c>
      <c r="G731" s="125"/>
      <c r="H731" s="454"/>
      <c r="J731" s="32">
        <f>D710</f>
        <v>79</v>
      </c>
      <c r="L731" s="41">
        <f t="shared" si="109"/>
        <v>11</v>
      </c>
      <c r="M731" s="39">
        <f t="shared" si="105"/>
        <v>2</v>
      </c>
      <c r="N731" s="39">
        <v>1</v>
      </c>
    </row>
    <row r="732" spans="1:14" s="1" customFormat="1" ht="11.5" hidden="1" customHeight="1" x14ac:dyDescent="0.35">
      <c r="A732" s="33"/>
      <c r="B732" s="34"/>
      <c r="C732" s="34"/>
      <c r="D732" s="34"/>
      <c r="E732" s="35"/>
      <c r="F732" s="36"/>
      <c r="G732" s="37"/>
      <c r="H732" s="38"/>
      <c r="J732" s="38"/>
      <c r="L732" s="41">
        <f t="shared" si="109"/>
        <v>11</v>
      </c>
      <c r="M732" s="39">
        <f t="shared" si="105"/>
        <v>2</v>
      </c>
      <c r="N732" s="39">
        <v>1</v>
      </c>
    </row>
    <row r="733" spans="1:14" s="1" customFormat="1" ht="21" hidden="1" x14ac:dyDescent="0.35">
      <c r="A733" s="14"/>
      <c r="B733" s="14"/>
      <c r="C733" s="14"/>
      <c r="D733" s="427">
        <f>х!H$14</f>
        <v>48</v>
      </c>
      <c r="E733" s="428"/>
      <c r="F733" s="429" t="str">
        <f>х!I$14</f>
        <v>Абонемент платного питания №6 (Полдник 1-4)</v>
      </c>
      <c r="G733" s="430"/>
      <c r="H733" s="430"/>
      <c r="I733" s="13"/>
      <c r="J733" s="13"/>
      <c r="K733" s="13"/>
      <c r="L733" s="40">
        <f>L710+1</f>
        <v>12</v>
      </c>
      <c r="M733" s="39">
        <f t="shared" si="105"/>
        <v>2</v>
      </c>
      <c r="N733" s="39">
        <v>1</v>
      </c>
    </row>
    <row r="734" spans="1:14" s="1" customFormat="1" ht="11.5" hidden="1" customHeight="1" x14ac:dyDescent="0.35">
      <c r="A734" s="431" t="s">
        <v>3</v>
      </c>
      <c r="B734" s="432" t="s">
        <v>4</v>
      </c>
      <c r="C734" s="432"/>
      <c r="D734" s="432"/>
      <c r="E734" s="433" t="s">
        <v>5</v>
      </c>
      <c r="F734" s="434" t="s">
        <v>6</v>
      </c>
      <c r="G734" s="435" t="s">
        <v>7</v>
      </c>
      <c r="H734" s="436" t="s">
        <v>8</v>
      </c>
      <c r="L734" s="41">
        <f>L733</f>
        <v>12</v>
      </c>
      <c r="M734" s="39">
        <f t="shared" si="105"/>
        <v>2</v>
      </c>
      <c r="N734" s="39">
        <v>1</v>
      </c>
    </row>
    <row r="735" spans="1:14" s="1" customFormat="1" ht="11.5" hidden="1" customHeight="1" x14ac:dyDescent="0.35">
      <c r="A735" s="431"/>
      <c r="B735" s="15" t="s">
        <v>9</v>
      </c>
      <c r="C735" s="16" t="s">
        <v>10</v>
      </c>
      <c r="D735" s="16" t="s">
        <v>11</v>
      </c>
      <c r="E735" s="433"/>
      <c r="F735" s="434"/>
      <c r="G735" s="435"/>
      <c r="H735" s="436"/>
      <c r="L735" s="41">
        <f t="shared" ref="L735:M755" si="112">L734</f>
        <v>12</v>
      </c>
      <c r="M735" s="39">
        <f t="shared" si="105"/>
        <v>2</v>
      </c>
      <c r="N735" s="39">
        <v>1</v>
      </c>
    </row>
    <row r="736" spans="1:14" s="1" customFormat="1" ht="11.5" hidden="1" customHeight="1" x14ac:dyDescent="0.35">
      <c r="A736" s="90">
        <v>406</v>
      </c>
      <c r="B736" s="91">
        <v>10.23</v>
      </c>
      <c r="C736" s="91">
        <v>7.33</v>
      </c>
      <c r="D736" s="91">
        <v>31.33</v>
      </c>
      <c r="E736" s="92">
        <v>216</v>
      </c>
      <c r="F736" s="93" t="s">
        <v>145</v>
      </c>
      <c r="G736" s="94">
        <v>75</v>
      </c>
      <c r="H736" s="453">
        <f>D733</f>
        <v>48</v>
      </c>
      <c r="J736" s="23" t="e">
        <f>H736*J754/H754</f>
        <v>#DIV/0!</v>
      </c>
      <c r="L736" s="41">
        <f t="shared" si="112"/>
        <v>12</v>
      </c>
      <c r="M736" s="39">
        <f t="shared" si="105"/>
        <v>2</v>
      </c>
      <c r="N736" s="39" t="str">
        <f>F736</f>
        <v>Пирожок с мясом и рисом 75</v>
      </c>
    </row>
    <row r="737" spans="1:14" s="1" customFormat="1" ht="11.5" hidden="1" customHeight="1" x14ac:dyDescent="0.35">
      <c r="A737" s="95" t="s">
        <v>141</v>
      </c>
      <c r="B737" s="96">
        <v>0.13</v>
      </c>
      <c r="C737" s="96">
        <v>0.02</v>
      </c>
      <c r="D737" s="96">
        <v>15.2</v>
      </c>
      <c r="E737" s="97">
        <v>62</v>
      </c>
      <c r="F737" s="218" t="s">
        <v>133</v>
      </c>
      <c r="G737" s="98" t="s">
        <v>103</v>
      </c>
      <c r="H737" s="451"/>
      <c r="J737" s="23" t="e">
        <f>H737*J754/H754</f>
        <v>#DIV/0!</v>
      </c>
      <c r="L737" s="41">
        <f t="shared" si="112"/>
        <v>12</v>
      </c>
      <c r="M737" s="39">
        <f t="shared" si="105"/>
        <v>2</v>
      </c>
      <c r="N737" s="39" t="str">
        <f t="shared" ref="N737:N753" si="113">F737</f>
        <v>Чай с сахаром с лимоном</v>
      </c>
    </row>
    <row r="738" spans="1:14" s="1" customFormat="1" ht="11.5" hidden="1" customHeight="1" x14ac:dyDescent="0.35">
      <c r="A738" s="17"/>
      <c r="B738" s="18"/>
      <c r="C738" s="18"/>
      <c r="D738" s="18"/>
      <c r="E738" s="17"/>
      <c r="F738" s="20"/>
      <c r="G738" s="24"/>
      <c r="H738" s="451"/>
      <c r="J738" s="23" t="e">
        <f>H738*J754/H754</f>
        <v>#DIV/0!</v>
      </c>
      <c r="L738" s="41">
        <f t="shared" si="112"/>
        <v>12</v>
      </c>
      <c r="M738" s="39">
        <f t="shared" si="105"/>
        <v>2</v>
      </c>
      <c r="N738" s="39">
        <f t="shared" si="113"/>
        <v>0</v>
      </c>
    </row>
    <row r="739" spans="1:14" s="1" customFormat="1" ht="11.5" hidden="1" customHeight="1" x14ac:dyDescent="0.35">
      <c r="A739" s="19"/>
      <c r="B739" s="18"/>
      <c r="C739" s="18"/>
      <c r="D739" s="18"/>
      <c r="E739" s="17"/>
      <c r="F739" s="20"/>
      <c r="G739" s="21"/>
      <c r="H739" s="451"/>
      <c r="J739" s="23" t="e">
        <f>H739*J754/H754</f>
        <v>#DIV/0!</v>
      </c>
      <c r="L739" s="41">
        <f t="shared" si="112"/>
        <v>12</v>
      </c>
      <c r="M739" s="39">
        <f t="shared" si="105"/>
        <v>2</v>
      </c>
      <c r="N739" s="39">
        <f t="shared" si="113"/>
        <v>0</v>
      </c>
    </row>
    <row r="740" spans="1:14" s="1" customFormat="1" ht="11.5" hidden="1" customHeight="1" x14ac:dyDescent="0.35">
      <c r="A740" s="17"/>
      <c r="B740" s="18"/>
      <c r="C740" s="18"/>
      <c r="D740" s="19"/>
      <c r="E740" s="17"/>
      <c r="F740" s="20"/>
      <c r="G740" s="21"/>
      <c r="H740" s="451"/>
      <c r="J740" s="23" t="e">
        <f>H740*J754/H754</f>
        <v>#DIV/0!</v>
      </c>
      <c r="L740" s="41">
        <f t="shared" si="112"/>
        <v>12</v>
      </c>
      <c r="M740" s="39">
        <f t="shared" si="105"/>
        <v>2</v>
      </c>
      <c r="N740" s="39">
        <f t="shared" si="113"/>
        <v>0</v>
      </c>
    </row>
    <row r="741" spans="1:14" s="1" customFormat="1" ht="11.5" hidden="1" customHeight="1" x14ac:dyDescent="0.35">
      <c r="A741" s="17"/>
      <c r="B741" s="18"/>
      <c r="C741" s="18"/>
      <c r="D741" s="18"/>
      <c r="E741" s="17"/>
      <c r="F741" s="20"/>
      <c r="G741" s="21"/>
      <c r="H741" s="451"/>
      <c r="J741" s="23" t="e">
        <f>H741*J754/H754</f>
        <v>#DIV/0!</v>
      </c>
      <c r="L741" s="41">
        <f t="shared" si="112"/>
        <v>12</v>
      </c>
      <c r="M741" s="39">
        <f t="shared" si="105"/>
        <v>2</v>
      </c>
      <c r="N741" s="39">
        <f t="shared" si="113"/>
        <v>0</v>
      </c>
    </row>
    <row r="742" spans="1:14" s="1" customFormat="1" ht="11.5" hidden="1" customHeight="1" x14ac:dyDescent="0.35">
      <c r="A742" s="17"/>
      <c r="B742" s="18"/>
      <c r="C742" s="18"/>
      <c r="D742" s="18"/>
      <c r="E742" s="17"/>
      <c r="F742" s="20"/>
      <c r="G742" s="24"/>
      <c r="H742" s="451"/>
      <c r="J742" s="23" t="e">
        <f>H742*J754/H754</f>
        <v>#DIV/0!</v>
      </c>
      <c r="L742" s="41">
        <f t="shared" si="112"/>
        <v>12</v>
      </c>
      <c r="M742" s="39">
        <f t="shared" si="105"/>
        <v>2</v>
      </c>
      <c r="N742" s="39">
        <f t="shared" si="113"/>
        <v>0</v>
      </c>
    </row>
    <row r="743" spans="1:14" s="1" customFormat="1" ht="11.5" hidden="1" customHeight="1" x14ac:dyDescent="0.35">
      <c r="A743" s="19"/>
      <c r="B743" s="18"/>
      <c r="C743" s="18"/>
      <c r="D743" s="18"/>
      <c r="E743" s="17"/>
      <c r="F743" s="20"/>
      <c r="G743" s="21"/>
      <c r="H743" s="451"/>
      <c r="J743" s="23" t="e">
        <f>H743*J754/H754</f>
        <v>#DIV/0!</v>
      </c>
      <c r="L743" s="41">
        <f t="shared" si="112"/>
        <v>12</v>
      </c>
      <c r="M743" s="39">
        <f t="shared" si="105"/>
        <v>2</v>
      </c>
      <c r="N743" s="39">
        <f t="shared" si="113"/>
        <v>0</v>
      </c>
    </row>
    <row r="744" spans="1:14" s="1" customFormat="1" ht="11.5" hidden="1" customHeight="1" x14ac:dyDescent="0.35">
      <c r="A744" s="19"/>
      <c r="B744" s="25"/>
      <c r="C744" s="25"/>
      <c r="D744" s="25"/>
      <c r="E744" s="26"/>
      <c r="F744" s="42"/>
      <c r="G744" s="42"/>
      <c r="H744" s="451"/>
      <c r="J744" s="23" t="e">
        <f>H744*J754/H754</f>
        <v>#DIV/0!</v>
      </c>
      <c r="L744" s="41">
        <f t="shared" si="112"/>
        <v>12</v>
      </c>
      <c r="M744" s="39">
        <f t="shared" si="105"/>
        <v>2</v>
      </c>
      <c r="N744" s="39">
        <f t="shared" si="113"/>
        <v>0</v>
      </c>
    </row>
    <row r="745" spans="1:14" s="1" customFormat="1" ht="11.5" hidden="1" customHeight="1" x14ac:dyDescent="0.35">
      <c r="A745" s="17"/>
      <c r="B745" s="18"/>
      <c r="C745" s="18"/>
      <c r="D745" s="18"/>
      <c r="E745" s="17"/>
      <c r="F745" s="20"/>
      <c r="G745" s="21"/>
      <c r="H745" s="451"/>
      <c r="J745" s="23" t="e">
        <f>H745*J754/H754</f>
        <v>#DIV/0!</v>
      </c>
      <c r="L745" s="41">
        <f t="shared" si="112"/>
        <v>12</v>
      </c>
      <c r="M745" s="39">
        <f t="shared" si="105"/>
        <v>2</v>
      </c>
      <c r="N745" s="39">
        <f t="shared" si="113"/>
        <v>0</v>
      </c>
    </row>
    <row r="746" spans="1:14" s="1" customFormat="1" ht="11.5" hidden="1" customHeight="1" x14ac:dyDescent="0.35">
      <c r="A746" s="17"/>
      <c r="B746" s="18"/>
      <c r="C746" s="18"/>
      <c r="D746" s="18"/>
      <c r="E746" s="17"/>
      <c r="F746" s="20"/>
      <c r="G746" s="24"/>
      <c r="H746" s="451"/>
      <c r="J746" s="23" t="e">
        <f>H746*J754/H754</f>
        <v>#DIV/0!</v>
      </c>
      <c r="L746" s="41">
        <f t="shared" si="112"/>
        <v>12</v>
      </c>
      <c r="M746" s="39">
        <f t="shared" si="105"/>
        <v>2</v>
      </c>
      <c r="N746" s="39">
        <f t="shared" si="113"/>
        <v>0</v>
      </c>
    </row>
    <row r="747" spans="1:14" s="1" customFormat="1" ht="11.5" hidden="1" customHeight="1" x14ac:dyDescent="0.35">
      <c r="A747" s="17"/>
      <c r="B747" s="18"/>
      <c r="C747" s="18"/>
      <c r="D747" s="18"/>
      <c r="E747" s="17"/>
      <c r="F747" s="20"/>
      <c r="G747" s="24"/>
      <c r="H747" s="451"/>
      <c r="J747" s="23" t="e">
        <f>H747*J754/H754</f>
        <v>#DIV/0!</v>
      </c>
      <c r="L747" s="41">
        <f t="shared" si="112"/>
        <v>12</v>
      </c>
      <c r="M747" s="39">
        <f t="shared" si="105"/>
        <v>2</v>
      </c>
      <c r="N747" s="39">
        <f t="shared" si="113"/>
        <v>0</v>
      </c>
    </row>
    <row r="748" spans="1:14" s="1" customFormat="1" ht="11.5" hidden="1" customHeight="1" x14ac:dyDescent="0.35">
      <c r="A748" s="19"/>
      <c r="B748" s="18"/>
      <c r="C748" s="18"/>
      <c r="D748" s="18"/>
      <c r="E748" s="17"/>
      <c r="F748" s="20"/>
      <c r="G748" s="21"/>
      <c r="H748" s="451"/>
      <c r="J748" s="23" t="e">
        <f>H748*J754/H754</f>
        <v>#DIV/0!</v>
      </c>
      <c r="L748" s="41">
        <f t="shared" si="112"/>
        <v>12</v>
      </c>
      <c r="M748" s="39">
        <f t="shared" si="105"/>
        <v>2</v>
      </c>
      <c r="N748" s="39">
        <f t="shared" si="113"/>
        <v>0</v>
      </c>
    </row>
    <row r="749" spans="1:14" s="1" customFormat="1" ht="11.5" hidden="1" customHeight="1" x14ac:dyDescent="0.25">
      <c r="A749" s="17"/>
      <c r="B749" s="18"/>
      <c r="C749" s="18"/>
      <c r="D749" s="18"/>
      <c r="E749" s="17"/>
      <c r="F749" s="28"/>
      <c r="G749" s="21"/>
      <c r="H749" s="451"/>
      <c r="J749" s="23" t="e">
        <f>H749*J754/H754</f>
        <v>#DIV/0!</v>
      </c>
      <c r="L749" s="41">
        <f t="shared" si="112"/>
        <v>12</v>
      </c>
      <c r="M749" s="39">
        <f t="shared" si="105"/>
        <v>2</v>
      </c>
      <c r="N749" s="39">
        <f t="shared" si="113"/>
        <v>0</v>
      </c>
    </row>
    <row r="750" spans="1:14" s="1" customFormat="1" ht="11.5" hidden="1" customHeight="1" x14ac:dyDescent="0.35">
      <c r="A750" s="19"/>
      <c r="B750" s="18"/>
      <c r="C750" s="18"/>
      <c r="D750" s="18"/>
      <c r="E750" s="17"/>
      <c r="F750" s="20"/>
      <c r="G750" s="21"/>
      <c r="H750" s="451"/>
      <c r="J750" s="23" t="e">
        <f>H750*J754/H754</f>
        <v>#DIV/0!</v>
      </c>
      <c r="L750" s="41">
        <f t="shared" si="112"/>
        <v>12</v>
      </c>
      <c r="M750" s="39">
        <f t="shared" si="105"/>
        <v>2</v>
      </c>
      <c r="N750" s="39">
        <f t="shared" si="113"/>
        <v>0</v>
      </c>
    </row>
    <row r="751" spans="1:14" s="1" customFormat="1" ht="11.5" hidden="1" customHeight="1" x14ac:dyDescent="0.25">
      <c r="A751" s="17"/>
      <c r="B751" s="18"/>
      <c r="C751" s="18"/>
      <c r="D751" s="18"/>
      <c r="E751" s="17"/>
      <c r="F751" s="28"/>
      <c r="G751" s="21"/>
      <c r="H751" s="451"/>
      <c r="J751" s="23" t="e">
        <f>H751*J754/H754</f>
        <v>#DIV/0!</v>
      </c>
      <c r="L751" s="41">
        <f t="shared" si="112"/>
        <v>12</v>
      </c>
      <c r="M751" s="39">
        <f t="shared" si="112"/>
        <v>2</v>
      </c>
      <c r="N751" s="39">
        <f t="shared" si="113"/>
        <v>0</v>
      </c>
    </row>
    <row r="752" spans="1:14" s="1" customFormat="1" ht="11.5" hidden="1" customHeight="1" x14ac:dyDescent="0.35">
      <c r="A752" s="19"/>
      <c r="B752" s="18"/>
      <c r="C752" s="18"/>
      <c r="D752" s="18"/>
      <c r="E752" s="17"/>
      <c r="F752" s="20"/>
      <c r="G752" s="21"/>
      <c r="H752" s="451"/>
      <c r="J752" s="23" t="e">
        <f>H752*J754/H754</f>
        <v>#DIV/0!</v>
      </c>
      <c r="L752" s="41">
        <f t="shared" si="112"/>
        <v>12</v>
      </c>
      <c r="M752" s="39">
        <f t="shared" si="112"/>
        <v>2</v>
      </c>
      <c r="N752" s="39">
        <f t="shared" si="113"/>
        <v>0</v>
      </c>
    </row>
    <row r="753" spans="1:14" s="1" customFormat="1" ht="11.5" hidden="1" customHeight="1" x14ac:dyDescent="0.35">
      <c r="A753" s="19"/>
      <c r="B753" s="18"/>
      <c r="C753" s="18"/>
      <c r="D753" s="18"/>
      <c r="E753" s="17"/>
      <c r="F753" s="20"/>
      <c r="G753" s="21"/>
      <c r="H753" s="451"/>
      <c r="J753" s="23" t="e">
        <f>H753*J754/H754</f>
        <v>#DIV/0!</v>
      </c>
      <c r="L753" s="41">
        <f t="shared" si="112"/>
        <v>12</v>
      </c>
      <c r="M753" s="39">
        <f t="shared" si="112"/>
        <v>2</v>
      </c>
      <c r="N753" s="39">
        <f t="shared" si="113"/>
        <v>0</v>
      </c>
    </row>
    <row r="754" spans="1:14" s="1" customFormat="1" ht="11.5" hidden="1" customHeight="1" x14ac:dyDescent="0.35">
      <c r="A754" s="19"/>
      <c r="B754" s="25">
        <f>SUBTOTAL(9,B736:B753)</f>
        <v>0</v>
      </c>
      <c r="C754" s="25">
        <f t="shared" ref="C754:E754" si="114">SUBTOTAL(9,C736:C753)</f>
        <v>0</v>
      </c>
      <c r="D754" s="25">
        <f t="shared" si="114"/>
        <v>0</v>
      </c>
      <c r="E754" s="26">
        <f t="shared" si="114"/>
        <v>0</v>
      </c>
      <c r="F754" s="29" t="s">
        <v>18</v>
      </c>
      <c r="G754" s="42"/>
      <c r="H754" s="454"/>
      <c r="J754" s="32">
        <f>D733</f>
        <v>48</v>
      </c>
      <c r="L754" s="41">
        <f t="shared" si="112"/>
        <v>12</v>
      </c>
      <c r="M754" s="39">
        <f t="shared" si="112"/>
        <v>2</v>
      </c>
      <c r="N754" s="39">
        <v>1</v>
      </c>
    </row>
    <row r="755" spans="1:14" s="1" customFormat="1" ht="11.5" hidden="1" customHeight="1" x14ac:dyDescent="0.35">
      <c r="A755" s="33"/>
      <c r="B755" s="34"/>
      <c r="C755" s="34"/>
      <c r="D755" s="34"/>
      <c r="E755" s="35"/>
      <c r="F755" s="36"/>
      <c r="G755" s="37"/>
      <c r="H755" s="38"/>
      <c r="J755" s="38"/>
      <c r="L755" s="41">
        <f t="shared" si="112"/>
        <v>12</v>
      </c>
      <c r="M755" s="39">
        <f t="shared" si="112"/>
        <v>2</v>
      </c>
      <c r="N755" s="39">
        <v>1</v>
      </c>
    </row>
    <row r="756" spans="1:14" s="1" customFormat="1" ht="21" hidden="1" x14ac:dyDescent="0.35">
      <c r="A756" s="14"/>
      <c r="B756" s="14"/>
      <c r="C756" s="14"/>
      <c r="D756" s="427">
        <f>х!H$15</f>
        <v>107.91</v>
      </c>
      <c r="E756" s="428"/>
      <c r="F756" s="429" t="str">
        <f>х!I$15</f>
        <v>Абонемент платного питания №7 (ГПД Завтрак 1-4)</v>
      </c>
      <c r="G756" s="430"/>
      <c r="H756" s="430"/>
      <c r="I756" s="13"/>
      <c r="J756" s="13"/>
      <c r="K756" s="13"/>
      <c r="L756" s="40">
        <f>L733+1</f>
        <v>13</v>
      </c>
      <c r="M756" s="39">
        <f t="shared" ref="M756:M819" si="115">M755</f>
        <v>2</v>
      </c>
      <c r="N756" s="39">
        <v>1</v>
      </c>
    </row>
    <row r="757" spans="1:14" s="1" customFormat="1" ht="11.5" hidden="1" customHeight="1" x14ac:dyDescent="0.35">
      <c r="A757" s="431" t="s">
        <v>3</v>
      </c>
      <c r="B757" s="432" t="s">
        <v>4</v>
      </c>
      <c r="C757" s="432"/>
      <c r="D757" s="432"/>
      <c r="E757" s="433" t="s">
        <v>5</v>
      </c>
      <c r="F757" s="434" t="s">
        <v>6</v>
      </c>
      <c r="G757" s="435" t="s">
        <v>7</v>
      </c>
      <c r="H757" s="436" t="s">
        <v>8</v>
      </c>
      <c r="L757" s="41">
        <f>L756</f>
        <v>13</v>
      </c>
      <c r="M757" s="39">
        <f t="shared" si="115"/>
        <v>2</v>
      </c>
      <c r="N757" s="39">
        <v>1</v>
      </c>
    </row>
    <row r="758" spans="1:14" s="1" customFormat="1" ht="11.5" hidden="1" customHeight="1" x14ac:dyDescent="0.35">
      <c r="A758" s="431"/>
      <c r="B758" s="15" t="s">
        <v>9</v>
      </c>
      <c r="C758" s="16" t="s">
        <v>10</v>
      </c>
      <c r="D758" s="16" t="s">
        <v>11</v>
      </c>
      <c r="E758" s="433"/>
      <c r="F758" s="434"/>
      <c r="G758" s="435"/>
      <c r="H758" s="436"/>
      <c r="L758" s="41">
        <f t="shared" ref="L758:L778" si="116">L757</f>
        <v>13</v>
      </c>
      <c r="M758" s="39">
        <f t="shared" si="115"/>
        <v>2</v>
      </c>
      <c r="N758" s="39">
        <v>1</v>
      </c>
    </row>
    <row r="759" spans="1:14" s="1" customFormat="1" ht="11.5" hidden="1" customHeight="1" x14ac:dyDescent="0.35">
      <c r="A759" s="50">
        <v>209</v>
      </c>
      <c r="B759" s="51">
        <v>6.35</v>
      </c>
      <c r="C759" s="51">
        <v>5.75</v>
      </c>
      <c r="D759" s="51">
        <v>0.35</v>
      </c>
      <c r="E759" s="50">
        <v>79</v>
      </c>
      <c r="F759" s="52" t="s">
        <v>94</v>
      </c>
      <c r="G759" s="49">
        <v>1</v>
      </c>
      <c r="H759" s="453">
        <f>D756</f>
        <v>107.91</v>
      </c>
      <c r="J759" s="23" t="e">
        <f>H759*J777/H777</f>
        <v>#DIV/0!</v>
      </c>
      <c r="L759" s="41">
        <f t="shared" si="116"/>
        <v>13</v>
      </c>
      <c r="M759" s="39">
        <f t="shared" si="115"/>
        <v>2</v>
      </c>
      <c r="N759" s="39" t="str">
        <f>F759</f>
        <v>Яйца вареные (СОШ_2018)</v>
      </c>
    </row>
    <row r="760" spans="1:14" s="1" customFormat="1" ht="11.5" hidden="1" customHeight="1" x14ac:dyDescent="0.35">
      <c r="A760" s="50">
        <v>338</v>
      </c>
      <c r="B760" s="51">
        <v>0.52</v>
      </c>
      <c r="C760" s="51">
        <v>0.52</v>
      </c>
      <c r="D760" s="51">
        <v>12.74</v>
      </c>
      <c r="E760" s="50">
        <v>61</v>
      </c>
      <c r="F760" s="52" t="s">
        <v>156</v>
      </c>
      <c r="G760" s="49">
        <v>130</v>
      </c>
      <c r="H760" s="451"/>
      <c r="J760" s="23" t="e">
        <f>H760*J777/H777</f>
        <v>#DIV/0!</v>
      </c>
      <c r="L760" s="41">
        <f t="shared" si="116"/>
        <v>13</v>
      </c>
      <c r="M760" s="39">
        <f t="shared" si="115"/>
        <v>2</v>
      </c>
      <c r="N760" s="39" t="str">
        <f t="shared" ref="N760:N776" si="117">F760</f>
        <v>Яблоко 130 (СОШ_2018)</v>
      </c>
    </row>
    <row r="761" spans="1:14" s="1" customFormat="1" ht="11.5" hidden="1" customHeight="1" x14ac:dyDescent="0.35">
      <c r="A761" s="50">
        <v>181</v>
      </c>
      <c r="B761" s="51">
        <v>4.59</v>
      </c>
      <c r="C761" s="51">
        <v>8.4</v>
      </c>
      <c r="D761" s="51">
        <v>24.29</v>
      </c>
      <c r="E761" s="50">
        <v>192</v>
      </c>
      <c r="F761" s="52" t="s">
        <v>108</v>
      </c>
      <c r="G761" s="53" t="s">
        <v>96</v>
      </c>
      <c r="H761" s="451"/>
      <c r="J761" s="23" t="e">
        <f>H761*J777/H777</f>
        <v>#DIV/0!</v>
      </c>
      <c r="L761" s="41">
        <f t="shared" si="116"/>
        <v>13</v>
      </c>
      <c r="M761" s="39">
        <f t="shared" si="115"/>
        <v>2</v>
      </c>
      <c r="N761" s="39" t="str">
        <f t="shared" si="117"/>
        <v>Каша жидкая молочная из манной крупы с маслом 150/8 (СОШ_2018)</v>
      </c>
    </row>
    <row r="762" spans="1:14" s="1" customFormat="1" ht="11.5" hidden="1" customHeight="1" x14ac:dyDescent="0.35">
      <c r="A762" s="50">
        <v>379</v>
      </c>
      <c r="B762" s="51">
        <v>3.16</v>
      </c>
      <c r="C762" s="51">
        <v>2.68</v>
      </c>
      <c r="D762" s="51">
        <v>15.94</v>
      </c>
      <c r="E762" s="50">
        <v>101</v>
      </c>
      <c r="F762" s="52" t="s">
        <v>89</v>
      </c>
      <c r="G762" s="49">
        <v>200</v>
      </c>
      <c r="H762" s="451"/>
      <c r="J762" s="23" t="e">
        <f>H762*J777/H777</f>
        <v>#DIV/0!</v>
      </c>
      <c r="L762" s="41">
        <f t="shared" si="116"/>
        <v>13</v>
      </c>
      <c r="M762" s="39">
        <f t="shared" si="115"/>
        <v>2</v>
      </c>
      <c r="N762" s="39" t="str">
        <f t="shared" si="117"/>
        <v>Кофейный напиток с молоком 200 (СОШ_2018)</v>
      </c>
    </row>
    <row r="763" spans="1:14" s="1" customFormat="1" ht="11.5" hidden="1" customHeight="1" x14ac:dyDescent="0.35">
      <c r="A763" s="54" t="s">
        <v>16</v>
      </c>
      <c r="B763" s="51">
        <v>3.16</v>
      </c>
      <c r="C763" s="51">
        <v>0.4</v>
      </c>
      <c r="D763" s="51">
        <v>19.32</v>
      </c>
      <c r="E763" s="50">
        <v>94</v>
      </c>
      <c r="F763" s="52" t="s">
        <v>148</v>
      </c>
      <c r="G763" s="49">
        <v>40</v>
      </c>
      <c r="H763" s="451"/>
      <c r="J763" s="23" t="e">
        <f>H763*J777/H777</f>
        <v>#DIV/0!</v>
      </c>
      <c r="L763" s="41">
        <f t="shared" si="116"/>
        <v>13</v>
      </c>
      <c r="M763" s="39">
        <f t="shared" si="115"/>
        <v>2</v>
      </c>
      <c r="N763" s="39" t="str">
        <f t="shared" si="117"/>
        <v>Батон витаминизированный</v>
      </c>
    </row>
    <row r="764" spans="1:14" s="1" customFormat="1" ht="11.5" hidden="1" customHeight="1" x14ac:dyDescent="0.35">
      <c r="A764" s="54" t="s">
        <v>16</v>
      </c>
      <c r="B764" s="51">
        <v>1.98</v>
      </c>
      <c r="C764" s="51">
        <v>0.36</v>
      </c>
      <c r="D764" s="51">
        <v>10.02</v>
      </c>
      <c r="E764" s="50">
        <v>52</v>
      </c>
      <c r="F764" s="52" t="s">
        <v>99</v>
      </c>
      <c r="G764" s="49">
        <v>30</v>
      </c>
      <c r="H764" s="451"/>
      <c r="J764" s="23" t="e">
        <f>H764*J777/H777</f>
        <v>#DIV/0!</v>
      </c>
      <c r="L764" s="41">
        <f t="shared" si="116"/>
        <v>13</v>
      </c>
      <c r="M764" s="39">
        <f t="shared" si="115"/>
        <v>2</v>
      </c>
      <c r="N764" s="39" t="str">
        <f t="shared" si="117"/>
        <v>Хлеб ржаной 30 (СОШ_2018)</v>
      </c>
    </row>
    <row r="765" spans="1:14" s="1" customFormat="1" ht="11.5" hidden="1" customHeight="1" x14ac:dyDescent="0.35">
      <c r="A765" s="17"/>
      <c r="B765" s="18"/>
      <c r="C765" s="18"/>
      <c r="D765" s="18"/>
      <c r="E765" s="17"/>
      <c r="F765" s="20"/>
      <c r="G765" s="24"/>
      <c r="H765" s="451"/>
      <c r="J765" s="23" t="e">
        <f>H765*J777/H777</f>
        <v>#DIV/0!</v>
      </c>
      <c r="L765" s="41">
        <f t="shared" si="116"/>
        <v>13</v>
      </c>
      <c r="M765" s="39">
        <f t="shared" si="115"/>
        <v>2</v>
      </c>
      <c r="N765" s="39">
        <f t="shared" si="117"/>
        <v>0</v>
      </c>
    </row>
    <row r="766" spans="1:14" s="1" customFormat="1" ht="11.5" hidden="1" customHeight="1" x14ac:dyDescent="0.35">
      <c r="A766" s="19"/>
      <c r="B766" s="18"/>
      <c r="C766" s="18"/>
      <c r="D766" s="18"/>
      <c r="E766" s="17"/>
      <c r="F766" s="20"/>
      <c r="G766" s="21"/>
      <c r="H766" s="451"/>
      <c r="J766" s="23" t="e">
        <f>H766*J777/H777</f>
        <v>#DIV/0!</v>
      </c>
      <c r="L766" s="41">
        <f t="shared" si="116"/>
        <v>13</v>
      </c>
      <c r="M766" s="39">
        <f t="shared" si="115"/>
        <v>2</v>
      </c>
      <c r="N766" s="39">
        <f t="shared" si="117"/>
        <v>0</v>
      </c>
    </row>
    <row r="767" spans="1:14" s="1" customFormat="1" ht="11.5" hidden="1" customHeight="1" x14ac:dyDescent="0.35">
      <c r="A767" s="19"/>
      <c r="B767" s="25"/>
      <c r="C767" s="25"/>
      <c r="D767" s="25"/>
      <c r="E767" s="26"/>
      <c r="F767" s="27"/>
      <c r="G767" s="27"/>
      <c r="H767" s="451"/>
      <c r="J767" s="23" t="e">
        <f>H767*J777/H777</f>
        <v>#DIV/0!</v>
      </c>
      <c r="L767" s="41">
        <f t="shared" si="116"/>
        <v>13</v>
      </c>
      <c r="M767" s="39">
        <f t="shared" si="115"/>
        <v>2</v>
      </c>
      <c r="N767" s="39">
        <f t="shared" si="117"/>
        <v>0</v>
      </c>
    </row>
    <row r="768" spans="1:14" s="1" customFormat="1" ht="11.5" hidden="1" customHeight="1" x14ac:dyDescent="0.35">
      <c r="A768" s="17"/>
      <c r="B768" s="18"/>
      <c r="C768" s="18"/>
      <c r="D768" s="18"/>
      <c r="E768" s="17"/>
      <c r="F768" s="20"/>
      <c r="G768" s="21"/>
      <c r="H768" s="451"/>
      <c r="J768" s="23" t="e">
        <f>H768*J777/H777</f>
        <v>#DIV/0!</v>
      </c>
      <c r="L768" s="41">
        <f t="shared" si="116"/>
        <v>13</v>
      </c>
      <c r="M768" s="39">
        <f t="shared" si="115"/>
        <v>2</v>
      </c>
      <c r="N768" s="39">
        <f t="shared" si="117"/>
        <v>0</v>
      </c>
    </row>
    <row r="769" spans="1:14" s="1" customFormat="1" ht="11.5" hidden="1" customHeight="1" x14ac:dyDescent="0.35">
      <c r="A769" s="17"/>
      <c r="B769" s="18"/>
      <c r="C769" s="18"/>
      <c r="D769" s="18"/>
      <c r="E769" s="17"/>
      <c r="F769" s="20"/>
      <c r="G769" s="24"/>
      <c r="H769" s="451"/>
      <c r="J769" s="23" t="e">
        <f>H769*J777/H777</f>
        <v>#DIV/0!</v>
      </c>
      <c r="L769" s="41">
        <f t="shared" si="116"/>
        <v>13</v>
      </c>
      <c r="M769" s="39">
        <f t="shared" si="115"/>
        <v>2</v>
      </c>
      <c r="N769" s="39">
        <f t="shared" si="117"/>
        <v>0</v>
      </c>
    </row>
    <row r="770" spans="1:14" s="1" customFormat="1" ht="11.5" hidden="1" customHeight="1" x14ac:dyDescent="0.35">
      <c r="A770" s="17"/>
      <c r="B770" s="18"/>
      <c r="C770" s="18"/>
      <c r="D770" s="18"/>
      <c r="E770" s="17"/>
      <c r="F770" s="20"/>
      <c r="G770" s="24"/>
      <c r="H770" s="451"/>
      <c r="J770" s="23" t="e">
        <f>H770*J777/H777</f>
        <v>#DIV/0!</v>
      </c>
      <c r="L770" s="41">
        <f t="shared" si="116"/>
        <v>13</v>
      </c>
      <c r="M770" s="39">
        <f t="shared" si="115"/>
        <v>2</v>
      </c>
      <c r="N770" s="39">
        <f t="shared" si="117"/>
        <v>0</v>
      </c>
    </row>
    <row r="771" spans="1:14" s="1" customFormat="1" ht="11.5" hidden="1" customHeight="1" x14ac:dyDescent="0.35">
      <c r="A771" s="19"/>
      <c r="B771" s="18"/>
      <c r="C771" s="18"/>
      <c r="D771" s="18"/>
      <c r="E771" s="17"/>
      <c r="F771" s="20"/>
      <c r="G771" s="21"/>
      <c r="H771" s="451"/>
      <c r="J771" s="23" t="e">
        <f>H771*J777/H777</f>
        <v>#DIV/0!</v>
      </c>
      <c r="L771" s="41">
        <f t="shared" si="116"/>
        <v>13</v>
      </c>
      <c r="M771" s="39">
        <f t="shared" si="115"/>
        <v>2</v>
      </c>
      <c r="N771" s="39">
        <f t="shared" si="117"/>
        <v>0</v>
      </c>
    </row>
    <row r="772" spans="1:14" s="1" customFormat="1" ht="11.5" hidden="1" customHeight="1" x14ac:dyDescent="0.25">
      <c r="A772" s="17"/>
      <c r="B772" s="18"/>
      <c r="C772" s="18"/>
      <c r="D772" s="18"/>
      <c r="E772" s="17"/>
      <c r="F772" s="28"/>
      <c r="G772" s="21"/>
      <c r="H772" s="451"/>
      <c r="J772" s="23" t="e">
        <f>H772*J777/H777</f>
        <v>#DIV/0!</v>
      </c>
      <c r="L772" s="41">
        <f t="shared" si="116"/>
        <v>13</v>
      </c>
      <c r="M772" s="39">
        <f t="shared" si="115"/>
        <v>2</v>
      </c>
      <c r="N772" s="39">
        <f t="shared" si="117"/>
        <v>0</v>
      </c>
    </row>
    <row r="773" spans="1:14" s="1" customFormat="1" ht="11.5" hidden="1" customHeight="1" x14ac:dyDescent="0.35">
      <c r="A773" s="19"/>
      <c r="B773" s="18"/>
      <c r="C773" s="18"/>
      <c r="D773" s="18"/>
      <c r="E773" s="17"/>
      <c r="F773" s="20"/>
      <c r="G773" s="21"/>
      <c r="H773" s="451"/>
      <c r="J773" s="23" t="e">
        <f>H773*J777/H777</f>
        <v>#DIV/0!</v>
      </c>
      <c r="L773" s="41">
        <f t="shared" si="116"/>
        <v>13</v>
      </c>
      <c r="M773" s="39">
        <f t="shared" si="115"/>
        <v>2</v>
      </c>
      <c r="N773" s="39">
        <f t="shared" si="117"/>
        <v>0</v>
      </c>
    </row>
    <row r="774" spans="1:14" s="1" customFormat="1" ht="11.5" hidden="1" customHeight="1" x14ac:dyDescent="0.25">
      <c r="A774" s="17"/>
      <c r="B774" s="18"/>
      <c r="C774" s="18"/>
      <c r="D774" s="18"/>
      <c r="E774" s="17"/>
      <c r="F774" s="28"/>
      <c r="G774" s="21"/>
      <c r="H774" s="451"/>
      <c r="J774" s="23" t="e">
        <f>H774*J777/H777</f>
        <v>#DIV/0!</v>
      </c>
      <c r="L774" s="41">
        <f t="shared" si="116"/>
        <v>13</v>
      </c>
      <c r="M774" s="39">
        <f t="shared" si="115"/>
        <v>2</v>
      </c>
      <c r="N774" s="39">
        <f t="shared" si="117"/>
        <v>0</v>
      </c>
    </row>
    <row r="775" spans="1:14" s="1" customFormat="1" ht="11.5" hidden="1" customHeight="1" x14ac:dyDescent="0.35">
      <c r="A775" s="19"/>
      <c r="B775" s="18"/>
      <c r="C775" s="18"/>
      <c r="D775" s="18"/>
      <c r="E775" s="17"/>
      <c r="F775" s="20"/>
      <c r="G775" s="21"/>
      <c r="H775" s="451"/>
      <c r="J775" s="23" t="e">
        <f>H775*J777/H777</f>
        <v>#DIV/0!</v>
      </c>
      <c r="L775" s="41">
        <f t="shared" si="116"/>
        <v>13</v>
      </c>
      <c r="M775" s="39">
        <f t="shared" si="115"/>
        <v>2</v>
      </c>
      <c r="N775" s="39">
        <f t="shared" si="117"/>
        <v>0</v>
      </c>
    </row>
    <row r="776" spans="1:14" s="1" customFormat="1" ht="11.5" hidden="1" customHeight="1" x14ac:dyDescent="0.35">
      <c r="A776" s="19"/>
      <c r="B776" s="18"/>
      <c r="C776" s="18"/>
      <c r="D776" s="18"/>
      <c r="E776" s="17"/>
      <c r="F776" s="20"/>
      <c r="G776" s="21"/>
      <c r="H776" s="451"/>
      <c r="J776" s="23" t="e">
        <f>H776*J777/H777</f>
        <v>#DIV/0!</v>
      </c>
      <c r="L776" s="41">
        <f t="shared" si="116"/>
        <v>13</v>
      </c>
      <c r="M776" s="39">
        <f t="shared" si="115"/>
        <v>2</v>
      </c>
      <c r="N776" s="39">
        <f t="shared" si="117"/>
        <v>0</v>
      </c>
    </row>
    <row r="777" spans="1:14" s="1" customFormat="1" ht="11.5" hidden="1" customHeight="1" x14ac:dyDescent="0.35">
      <c r="A777" s="19"/>
      <c r="B777" s="25">
        <f>SUBTOTAL(9,B759:B776)</f>
        <v>0</v>
      </c>
      <c r="C777" s="25">
        <f t="shared" ref="C777:E777" si="118">SUBTOTAL(9,C759:C776)</f>
        <v>0</v>
      </c>
      <c r="D777" s="25">
        <f t="shared" si="118"/>
        <v>0</v>
      </c>
      <c r="E777" s="26">
        <f t="shared" si="118"/>
        <v>0</v>
      </c>
      <c r="F777" s="29" t="s">
        <v>18</v>
      </c>
      <c r="G777" s="27"/>
      <c r="H777" s="454"/>
      <c r="J777" s="32">
        <f>D756</f>
        <v>107.91</v>
      </c>
      <c r="L777" s="41">
        <f t="shared" si="116"/>
        <v>13</v>
      </c>
      <c r="M777" s="39">
        <f t="shared" si="115"/>
        <v>2</v>
      </c>
      <c r="N777" s="39">
        <v>1</v>
      </c>
    </row>
    <row r="778" spans="1:14" s="1" customFormat="1" ht="11.5" hidden="1" customHeight="1" x14ac:dyDescent="0.35">
      <c r="A778" s="33"/>
      <c r="B778" s="34"/>
      <c r="C778" s="34"/>
      <c r="D778" s="34"/>
      <c r="E778" s="35"/>
      <c r="F778" s="36"/>
      <c r="G778" s="37"/>
      <c r="H778" s="38"/>
      <c r="J778" s="38"/>
      <c r="L778" s="41">
        <f t="shared" si="116"/>
        <v>13</v>
      </c>
      <c r="M778" s="39">
        <f t="shared" si="115"/>
        <v>2</v>
      </c>
      <c r="N778" s="39">
        <v>1</v>
      </c>
    </row>
    <row r="779" spans="1:14" s="1" customFormat="1" ht="21" hidden="1" x14ac:dyDescent="0.35">
      <c r="A779" s="14"/>
      <c r="B779" s="14"/>
      <c r="C779" s="14"/>
      <c r="D779" s="427">
        <f>х!H$16</f>
        <v>151.08000000000001</v>
      </c>
      <c r="E779" s="428"/>
      <c r="F779" s="429" t="str">
        <f>х!I$16</f>
        <v>Абонемент платного питания №8 (ГПД Обед 1-4)</v>
      </c>
      <c r="G779" s="430"/>
      <c r="H779" s="430"/>
      <c r="I779" s="13"/>
      <c r="J779" s="13"/>
      <c r="K779" s="13"/>
      <c r="L779" s="40">
        <f>L756+1</f>
        <v>14</v>
      </c>
      <c r="M779" s="39">
        <f t="shared" si="115"/>
        <v>2</v>
      </c>
      <c r="N779" s="39">
        <v>1</v>
      </c>
    </row>
    <row r="780" spans="1:14" s="1" customFormat="1" ht="11.5" hidden="1" customHeight="1" x14ac:dyDescent="0.35">
      <c r="A780" s="431" t="s">
        <v>3</v>
      </c>
      <c r="B780" s="432" t="s">
        <v>4</v>
      </c>
      <c r="C780" s="432"/>
      <c r="D780" s="432"/>
      <c r="E780" s="433" t="s">
        <v>5</v>
      </c>
      <c r="F780" s="434" t="s">
        <v>6</v>
      </c>
      <c r="G780" s="435" t="s">
        <v>7</v>
      </c>
      <c r="H780" s="436" t="s">
        <v>8</v>
      </c>
      <c r="L780" s="41">
        <f>L779</f>
        <v>14</v>
      </c>
      <c r="M780" s="39">
        <f t="shared" si="115"/>
        <v>2</v>
      </c>
      <c r="N780" s="39">
        <v>1</v>
      </c>
    </row>
    <row r="781" spans="1:14" s="1" customFormat="1" ht="11.5" hidden="1" customHeight="1" x14ac:dyDescent="0.35">
      <c r="A781" s="431"/>
      <c r="B781" s="15" t="s">
        <v>9</v>
      </c>
      <c r="C781" s="16" t="s">
        <v>10</v>
      </c>
      <c r="D781" s="16" t="s">
        <v>11</v>
      </c>
      <c r="E781" s="433"/>
      <c r="F781" s="434"/>
      <c r="G781" s="435"/>
      <c r="H781" s="436"/>
      <c r="L781" s="41">
        <f t="shared" ref="L781:L801" si="119">L780</f>
        <v>14</v>
      </c>
      <c r="M781" s="39">
        <f t="shared" si="115"/>
        <v>2</v>
      </c>
      <c r="N781" s="39">
        <v>1</v>
      </c>
    </row>
    <row r="782" spans="1:14" s="1" customFormat="1" ht="11.5" hidden="1" customHeight="1" x14ac:dyDescent="0.35">
      <c r="A782" s="180" t="s">
        <v>282</v>
      </c>
      <c r="B782" s="181">
        <v>1.54</v>
      </c>
      <c r="C782" s="181">
        <v>4.84</v>
      </c>
      <c r="D782" s="181">
        <v>8.1300000000000008</v>
      </c>
      <c r="E782" s="182">
        <v>83</v>
      </c>
      <c r="F782" s="173" t="s">
        <v>298</v>
      </c>
      <c r="G782" s="206">
        <v>60</v>
      </c>
      <c r="H782" s="453">
        <f>D779</f>
        <v>151.08000000000001</v>
      </c>
      <c r="J782" s="23" t="e">
        <f>H782*J800/H800</f>
        <v>#DIV/0!</v>
      </c>
      <c r="L782" s="41">
        <f t="shared" si="119"/>
        <v>14</v>
      </c>
      <c r="M782" s="39">
        <f t="shared" si="115"/>
        <v>2</v>
      </c>
      <c r="N782" s="39" t="str">
        <f>F782</f>
        <v xml:space="preserve">Икра морковная </v>
      </c>
    </row>
    <row r="783" spans="1:14" s="1" customFormat="1" ht="11.5" hidden="1" customHeight="1" x14ac:dyDescent="0.35">
      <c r="A783" s="180" t="s">
        <v>260</v>
      </c>
      <c r="B783" s="181">
        <v>1.71</v>
      </c>
      <c r="C783" s="181">
        <v>5.62</v>
      </c>
      <c r="D783" s="181">
        <v>10.84</v>
      </c>
      <c r="E783" s="182">
        <v>94</v>
      </c>
      <c r="F783" s="177" t="s">
        <v>173</v>
      </c>
      <c r="G783" s="204">
        <v>205</v>
      </c>
      <c r="H783" s="451"/>
      <c r="J783" s="23" t="e">
        <f>H783*J800/H800</f>
        <v>#DIV/0!</v>
      </c>
      <c r="L783" s="41">
        <f t="shared" si="119"/>
        <v>14</v>
      </c>
      <c r="M783" s="39">
        <f t="shared" si="115"/>
        <v>2</v>
      </c>
      <c r="N783" s="39" t="str">
        <f t="shared" ref="N783:N799" si="120">F783</f>
        <v>Борщ с капустой и картофелем со сметаной 200/5</v>
      </c>
    </row>
    <row r="784" spans="1:14" s="1" customFormat="1" ht="11.5" hidden="1" customHeight="1" x14ac:dyDescent="0.35">
      <c r="A784" s="180" t="s">
        <v>310</v>
      </c>
      <c r="B784" s="181">
        <v>8.5500000000000007</v>
      </c>
      <c r="C784" s="181">
        <v>4.63</v>
      </c>
      <c r="D784" s="181">
        <v>4.05</v>
      </c>
      <c r="E784" s="182">
        <v>92</v>
      </c>
      <c r="F784" s="173" t="s">
        <v>311</v>
      </c>
      <c r="G784" s="204">
        <v>90</v>
      </c>
      <c r="H784" s="451"/>
      <c r="J784" s="23" t="e">
        <f>H784*J800/H800</f>
        <v>#DIV/0!</v>
      </c>
      <c r="L784" s="41">
        <f t="shared" si="119"/>
        <v>14</v>
      </c>
      <c r="M784" s="39">
        <f t="shared" si="115"/>
        <v>2</v>
      </c>
      <c r="N784" s="39" t="str">
        <f t="shared" si="120"/>
        <v>Горбуша, тушеная в томате с овощами 90</v>
      </c>
    </row>
    <row r="785" spans="1:14" s="1" customFormat="1" ht="11.5" hidden="1" customHeight="1" x14ac:dyDescent="0.35">
      <c r="A785" s="180" t="s">
        <v>287</v>
      </c>
      <c r="B785" s="181">
        <v>3.24</v>
      </c>
      <c r="C785" s="181">
        <v>5.56</v>
      </c>
      <c r="D785" s="181">
        <v>22</v>
      </c>
      <c r="E785" s="182">
        <v>152</v>
      </c>
      <c r="F785" s="177" t="s">
        <v>288</v>
      </c>
      <c r="G785" s="206">
        <v>150</v>
      </c>
      <c r="H785" s="451"/>
      <c r="J785" s="23" t="e">
        <f>H785*J800/H800</f>
        <v>#DIV/0!</v>
      </c>
      <c r="L785" s="41">
        <f t="shared" si="119"/>
        <v>14</v>
      </c>
      <c r="M785" s="39">
        <f t="shared" si="115"/>
        <v>2</v>
      </c>
      <c r="N785" s="39" t="str">
        <f t="shared" si="120"/>
        <v xml:space="preserve">Картофельное пюре </v>
      </c>
    </row>
    <row r="786" spans="1:14" s="1" customFormat="1" ht="11.5" hidden="1" customHeight="1" x14ac:dyDescent="0.35">
      <c r="A786" s="180" t="s">
        <v>268</v>
      </c>
      <c r="B786" s="186">
        <v>0.44</v>
      </c>
      <c r="C786" s="194"/>
      <c r="D786" s="186">
        <v>28.88</v>
      </c>
      <c r="E786" s="198">
        <v>119</v>
      </c>
      <c r="F786" s="179" t="s">
        <v>172</v>
      </c>
      <c r="G786" s="205">
        <v>200</v>
      </c>
      <c r="H786" s="451"/>
      <c r="J786" s="23" t="e">
        <f>H786*J800/H800</f>
        <v>#DIV/0!</v>
      </c>
      <c r="L786" s="41">
        <f t="shared" si="119"/>
        <v>14</v>
      </c>
      <c r="M786" s="39">
        <f t="shared" si="115"/>
        <v>2</v>
      </c>
      <c r="N786" s="39" t="str">
        <f t="shared" si="120"/>
        <v>Компот из сухофруктов</v>
      </c>
    </row>
    <row r="787" spans="1:14" s="1" customFormat="1" ht="11.5" hidden="1" customHeight="1" x14ac:dyDescent="0.35">
      <c r="A787" s="180" t="s">
        <v>235</v>
      </c>
      <c r="B787" s="181">
        <v>3.95</v>
      </c>
      <c r="C787" s="181">
        <v>0.5</v>
      </c>
      <c r="D787" s="181">
        <v>24.15</v>
      </c>
      <c r="E787" s="182">
        <v>118</v>
      </c>
      <c r="F787" s="173" t="s">
        <v>134</v>
      </c>
      <c r="G787" s="206">
        <v>50</v>
      </c>
      <c r="H787" s="451"/>
      <c r="J787" s="23" t="e">
        <f>H787*J800/H800</f>
        <v>#DIV/0!</v>
      </c>
      <c r="L787" s="41">
        <f t="shared" si="119"/>
        <v>14</v>
      </c>
      <c r="M787" s="39">
        <f t="shared" si="115"/>
        <v>2</v>
      </c>
      <c r="N787" s="39" t="str">
        <f t="shared" si="120"/>
        <v>Хлеб пшеничный</v>
      </c>
    </row>
    <row r="788" spans="1:14" s="1" customFormat="1" ht="11.5" hidden="1" customHeight="1" x14ac:dyDescent="0.35">
      <c r="A788" s="180" t="s">
        <v>235</v>
      </c>
      <c r="B788" s="181">
        <v>1.65</v>
      </c>
      <c r="C788" s="181">
        <v>0.3</v>
      </c>
      <c r="D788" s="181">
        <v>8.35</v>
      </c>
      <c r="E788" s="182">
        <v>44</v>
      </c>
      <c r="F788" s="177" t="s">
        <v>236</v>
      </c>
      <c r="G788" s="206">
        <v>25</v>
      </c>
      <c r="H788" s="451"/>
      <c r="J788" s="23" t="e">
        <f>H788*J800/H800</f>
        <v>#DIV/0!</v>
      </c>
      <c r="L788" s="41">
        <f t="shared" si="119"/>
        <v>14</v>
      </c>
      <c r="M788" s="39">
        <f t="shared" si="115"/>
        <v>2</v>
      </c>
      <c r="N788" s="39" t="str">
        <f t="shared" si="120"/>
        <v xml:space="preserve">Хлеб ржаной </v>
      </c>
    </row>
    <row r="789" spans="1:14" s="1" customFormat="1" ht="11.5" hidden="1" customHeight="1" x14ac:dyDescent="0.35">
      <c r="A789" s="19"/>
      <c r="B789" s="18"/>
      <c r="C789" s="18"/>
      <c r="D789" s="18"/>
      <c r="E789" s="17"/>
      <c r="F789" s="20"/>
      <c r="G789" s="21"/>
      <c r="H789" s="451"/>
      <c r="J789" s="23" t="e">
        <f>H789*J800/H800</f>
        <v>#DIV/0!</v>
      </c>
      <c r="L789" s="41">
        <f t="shared" si="119"/>
        <v>14</v>
      </c>
      <c r="M789" s="39">
        <f t="shared" si="115"/>
        <v>2</v>
      </c>
      <c r="N789" s="39">
        <f t="shared" si="120"/>
        <v>0</v>
      </c>
    </row>
    <row r="790" spans="1:14" s="1" customFormat="1" ht="11.5" hidden="1" customHeight="1" x14ac:dyDescent="0.35">
      <c r="A790" s="19"/>
      <c r="B790" s="25"/>
      <c r="C790" s="25"/>
      <c r="D790" s="25"/>
      <c r="E790" s="26"/>
      <c r="F790" s="27"/>
      <c r="G790" s="27"/>
      <c r="H790" s="451"/>
      <c r="J790" s="23" t="e">
        <f>H790*J800/H800</f>
        <v>#DIV/0!</v>
      </c>
      <c r="L790" s="41">
        <f t="shared" si="119"/>
        <v>14</v>
      </c>
      <c r="M790" s="39">
        <f t="shared" si="115"/>
        <v>2</v>
      </c>
      <c r="N790" s="39">
        <f t="shared" si="120"/>
        <v>0</v>
      </c>
    </row>
    <row r="791" spans="1:14" s="1" customFormat="1" ht="11.5" hidden="1" customHeight="1" x14ac:dyDescent="0.35">
      <c r="A791" s="17"/>
      <c r="B791" s="18"/>
      <c r="C791" s="18"/>
      <c r="D791" s="18"/>
      <c r="E791" s="17"/>
      <c r="F791" s="20"/>
      <c r="G791" s="21"/>
      <c r="H791" s="451"/>
      <c r="J791" s="23" t="e">
        <f>H791*J800/H800</f>
        <v>#DIV/0!</v>
      </c>
      <c r="L791" s="41">
        <f t="shared" si="119"/>
        <v>14</v>
      </c>
      <c r="M791" s="39">
        <f t="shared" si="115"/>
        <v>2</v>
      </c>
      <c r="N791" s="39">
        <f t="shared" si="120"/>
        <v>0</v>
      </c>
    </row>
    <row r="792" spans="1:14" s="1" customFormat="1" ht="11.5" hidden="1" customHeight="1" x14ac:dyDescent="0.35">
      <c r="A792" s="17"/>
      <c r="B792" s="18"/>
      <c r="C792" s="18"/>
      <c r="D792" s="18"/>
      <c r="E792" s="17"/>
      <c r="F792" s="20"/>
      <c r="G792" s="24"/>
      <c r="H792" s="451"/>
      <c r="J792" s="23" t="e">
        <f>H792*J800/H800</f>
        <v>#DIV/0!</v>
      </c>
      <c r="L792" s="41">
        <f t="shared" si="119"/>
        <v>14</v>
      </c>
      <c r="M792" s="39">
        <f t="shared" si="115"/>
        <v>2</v>
      </c>
      <c r="N792" s="39">
        <f t="shared" si="120"/>
        <v>0</v>
      </c>
    </row>
    <row r="793" spans="1:14" s="1" customFormat="1" ht="11.5" hidden="1" customHeight="1" x14ac:dyDescent="0.35">
      <c r="A793" s="17"/>
      <c r="B793" s="18"/>
      <c r="C793" s="18"/>
      <c r="D793" s="18"/>
      <c r="E793" s="17"/>
      <c r="F793" s="20"/>
      <c r="G793" s="24"/>
      <c r="H793" s="451"/>
      <c r="J793" s="23" t="e">
        <f>H793*J800/H800</f>
        <v>#DIV/0!</v>
      </c>
      <c r="L793" s="41">
        <f t="shared" si="119"/>
        <v>14</v>
      </c>
      <c r="M793" s="39">
        <f t="shared" si="115"/>
        <v>2</v>
      </c>
      <c r="N793" s="39">
        <f t="shared" si="120"/>
        <v>0</v>
      </c>
    </row>
    <row r="794" spans="1:14" s="1" customFormat="1" ht="11.5" hidden="1" customHeight="1" x14ac:dyDescent="0.35">
      <c r="A794" s="19"/>
      <c r="B794" s="18"/>
      <c r="C794" s="18"/>
      <c r="D794" s="18"/>
      <c r="E794" s="17"/>
      <c r="F794" s="20"/>
      <c r="G794" s="21"/>
      <c r="H794" s="451"/>
      <c r="J794" s="23" t="e">
        <f>H794*J800/H800</f>
        <v>#DIV/0!</v>
      </c>
      <c r="L794" s="41">
        <f t="shared" si="119"/>
        <v>14</v>
      </c>
      <c r="M794" s="39">
        <f t="shared" si="115"/>
        <v>2</v>
      </c>
      <c r="N794" s="39">
        <f t="shared" si="120"/>
        <v>0</v>
      </c>
    </row>
    <row r="795" spans="1:14" s="1" customFormat="1" ht="11.5" hidden="1" customHeight="1" x14ac:dyDescent="0.25">
      <c r="A795" s="17"/>
      <c r="B795" s="18"/>
      <c r="C795" s="18"/>
      <c r="D795" s="18"/>
      <c r="E795" s="17"/>
      <c r="F795" s="28"/>
      <c r="G795" s="21"/>
      <c r="H795" s="451"/>
      <c r="J795" s="23" t="e">
        <f>H795*J800/H800</f>
        <v>#DIV/0!</v>
      </c>
      <c r="L795" s="41">
        <f t="shared" si="119"/>
        <v>14</v>
      </c>
      <c r="M795" s="39">
        <f t="shared" si="115"/>
        <v>2</v>
      </c>
      <c r="N795" s="39">
        <f t="shared" si="120"/>
        <v>0</v>
      </c>
    </row>
    <row r="796" spans="1:14" s="1" customFormat="1" ht="11.5" hidden="1" customHeight="1" x14ac:dyDescent="0.35">
      <c r="A796" s="19"/>
      <c r="B796" s="18"/>
      <c r="C796" s="18"/>
      <c r="D796" s="18"/>
      <c r="E796" s="17"/>
      <c r="F796" s="20"/>
      <c r="G796" s="21"/>
      <c r="H796" s="451"/>
      <c r="J796" s="23" t="e">
        <f>H796*J800/H800</f>
        <v>#DIV/0!</v>
      </c>
      <c r="L796" s="41">
        <f t="shared" si="119"/>
        <v>14</v>
      </c>
      <c r="M796" s="39">
        <f t="shared" si="115"/>
        <v>2</v>
      </c>
      <c r="N796" s="39">
        <f t="shared" si="120"/>
        <v>0</v>
      </c>
    </row>
    <row r="797" spans="1:14" s="1" customFormat="1" ht="11.5" hidden="1" customHeight="1" x14ac:dyDescent="0.25">
      <c r="A797" s="17"/>
      <c r="B797" s="18"/>
      <c r="C797" s="18"/>
      <c r="D797" s="18"/>
      <c r="E797" s="17"/>
      <c r="F797" s="28"/>
      <c r="G797" s="21"/>
      <c r="H797" s="451"/>
      <c r="J797" s="23" t="e">
        <f>H797*J800/H800</f>
        <v>#DIV/0!</v>
      </c>
      <c r="L797" s="41">
        <f t="shared" si="119"/>
        <v>14</v>
      </c>
      <c r="M797" s="39">
        <f t="shared" si="115"/>
        <v>2</v>
      </c>
      <c r="N797" s="39">
        <f t="shared" si="120"/>
        <v>0</v>
      </c>
    </row>
    <row r="798" spans="1:14" s="1" customFormat="1" ht="11.5" hidden="1" customHeight="1" x14ac:dyDescent="0.35">
      <c r="A798" s="19"/>
      <c r="B798" s="18"/>
      <c r="C798" s="18"/>
      <c r="D798" s="18"/>
      <c r="E798" s="17"/>
      <c r="F798" s="20"/>
      <c r="G798" s="21"/>
      <c r="H798" s="451"/>
      <c r="J798" s="23" t="e">
        <f>H798*J800/H800</f>
        <v>#DIV/0!</v>
      </c>
      <c r="L798" s="41">
        <f t="shared" si="119"/>
        <v>14</v>
      </c>
      <c r="M798" s="39">
        <f t="shared" si="115"/>
        <v>2</v>
      </c>
      <c r="N798" s="39">
        <f t="shared" si="120"/>
        <v>0</v>
      </c>
    </row>
    <row r="799" spans="1:14" s="1" customFormat="1" ht="11.5" hidden="1" customHeight="1" x14ac:dyDescent="0.35">
      <c r="A799" s="19"/>
      <c r="B799" s="18"/>
      <c r="C799" s="18"/>
      <c r="D799" s="18"/>
      <c r="E799" s="17"/>
      <c r="F799" s="20"/>
      <c r="G799" s="21"/>
      <c r="H799" s="451"/>
      <c r="J799" s="23" t="e">
        <f>H799*J800/H800</f>
        <v>#DIV/0!</v>
      </c>
      <c r="L799" s="41">
        <f t="shared" si="119"/>
        <v>14</v>
      </c>
      <c r="M799" s="39">
        <f t="shared" si="115"/>
        <v>2</v>
      </c>
      <c r="N799" s="39">
        <f t="shared" si="120"/>
        <v>0</v>
      </c>
    </row>
    <row r="800" spans="1:14" s="1" customFormat="1" ht="11.5" hidden="1" customHeight="1" x14ac:dyDescent="0.35">
      <c r="A800" s="19"/>
      <c r="B800" s="25">
        <f>SUBTOTAL(9,B782:B799)</f>
        <v>0</v>
      </c>
      <c r="C800" s="25">
        <f t="shared" ref="C800:E800" si="121">SUBTOTAL(9,C782:C799)</f>
        <v>0</v>
      </c>
      <c r="D800" s="25">
        <f t="shared" si="121"/>
        <v>0</v>
      </c>
      <c r="E800" s="26">
        <f t="shared" si="121"/>
        <v>0</v>
      </c>
      <c r="F800" s="29" t="s">
        <v>18</v>
      </c>
      <c r="G800" s="27"/>
      <c r="H800" s="454"/>
      <c r="J800" s="32">
        <f>D779</f>
        <v>151.08000000000001</v>
      </c>
      <c r="L800" s="41">
        <f t="shared" si="119"/>
        <v>14</v>
      </c>
      <c r="M800" s="39">
        <f t="shared" si="115"/>
        <v>2</v>
      </c>
      <c r="N800" s="39">
        <v>1</v>
      </c>
    </row>
    <row r="801" spans="1:22" s="1" customFormat="1" ht="11.5" hidden="1" customHeight="1" x14ac:dyDescent="0.35">
      <c r="A801" s="33"/>
      <c r="B801" s="34"/>
      <c r="C801" s="34"/>
      <c r="D801" s="34"/>
      <c r="E801" s="35"/>
      <c r="F801" s="36"/>
      <c r="G801" s="37"/>
      <c r="H801" s="38"/>
      <c r="J801" s="38"/>
      <c r="L801" s="41">
        <f t="shared" si="119"/>
        <v>14</v>
      </c>
      <c r="M801" s="39">
        <f t="shared" si="115"/>
        <v>2</v>
      </c>
      <c r="N801" s="39">
        <v>1</v>
      </c>
    </row>
    <row r="802" spans="1:22" ht="39.75" customHeight="1" x14ac:dyDescent="0.35">
      <c r="A802" s="275"/>
      <c r="B802" s="275"/>
      <c r="C802" s="275"/>
      <c r="D802" s="443">
        <f>х!H$17</f>
        <v>64.739999999999995</v>
      </c>
      <c r="E802" s="444"/>
      <c r="F802" s="414" t="str">
        <f>х!I$17</f>
        <v>Абонемент платного питания №9 (ГПД Полдник 1-4)</v>
      </c>
      <c r="G802" s="415"/>
      <c r="H802" s="415"/>
      <c r="I802" s="270"/>
      <c r="J802" s="13"/>
      <c r="K802" s="13"/>
      <c r="L802" s="289">
        <f>L779+1</f>
        <v>15</v>
      </c>
      <c r="M802" s="287">
        <f t="shared" si="115"/>
        <v>2</v>
      </c>
      <c r="N802" s="287">
        <v>1</v>
      </c>
    </row>
    <row r="803" spans="1:22" ht="11.5" customHeight="1" x14ac:dyDescent="0.35">
      <c r="A803" s="437" t="s">
        <v>3</v>
      </c>
      <c r="B803" s="438" t="s">
        <v>4</v>
      </c>
      <c r="C803" s="438"/>
      <c r="D803" s="438"/>
      <c r="E803" s="439" t="s">
        <v>5</v>
      </c>
      <c r="F803" s="440" t="s">
        <v>6</v>
      </c>
      <c r="G803" s="441" t="s">
        <v>7</v>
      </c>
      <c r="H803" s="442" t="s">
        <v>8</v>
      </c>
      <c r="L803" s="290">
        <f>L802</f>
        <v>15</v>
      </c>
      <c r="M803" s="287">
        <f t="shared" si="115"/>
        <v>2</v>
      </c>
      <c r="N803" s="287">
        <v>1</v>
      </c>
    </row>
    <row r="804" spans="1:22" ht="11.5" customHeight="1" x14ac:dyDescent="0.35">
      <c r="A804" s="437"/>
      <c r="B804" s="277" t="s">
        <v>9</v>
      </c>
      <c r="C804" s="278" t="s">
        <v>10</v>
      </c>
      <c r="D804" s="278" t="s">
        <v>11</v>
      </c>
      <c r="E804" s="439"/>
      <c r="F804" s="440"/>
      <c r="G804" s="441"/>
      <c r="H804" s="442"/>
      <c r="L804" s="290">
        <f t="shared" ref="L804:M824" si="122">L803</f>
        <v>15</v>
      </c>
      <c r="M804" s="287">
        <f t="shared" si="115"/>
        <v>2</v>
      </c>
      <c r="N804" s="287">
        <v>1</v>
      </c>
    </row>
    <row r="805" spans="1:22" ht="11.5" customHeight="1" x14ac:dyDescent="0.35">
      <c r="A805" s="115">
        <v>338</v>
      </c>
      <c r="B805" s="114">
        <v>0.4</v>
      </c>
      <c r="C805" s="114">
        <v>0.4</v>
      </c>
      <c r="D805" s="114">
        <v>9.8000000000000007</v>
      </c>
      <c r="E805" s="115">
        <v>47</v>
      </c>
      <c r="F805" s="116" t="s">
        <v>117</v>
      </c>
      <c r="G805" s="391">
        <v>100</v>
      </c>
      <c r="H805" s="449">
        <f>D802</f>
        <v>64.739999999999995</v>
      </c>
      <c r="J805" s="23" t="e">
        <f>H805*J823/H823</f>
        <v>#DIV/0!</v>
      </c>
      <c r="L805" s="290">
        <f t="shared" si="122"/>
        <v>15</v>
      </c>
      <c r="M805" s="287">
        <f t="shared" si="115"/>
        <v>2</v>
      </c>
      <c r="N805" s="287" t="str">
        <f>F805</f>
        <v>Яблоко 100 (СОШ_2018)</v>
      </c>
    </row>
    <row r="806" spans="1:22" ht="11.5" customHeight="1" x14ac:dyDescent="0.35">
      <c r="A806" s="54" t="s">
        <v>416</v>
      </c>
      <c r="B806" s="51">
        <v>4.08</v>
      </c>
      <c r="C806" s="51">
        <v>7.51</v>
      </c>
      <c r="D806" s="51">
        <v>40.630000000000003</v>
      </c>
      <c r="E806" s="50">
        <v>247</v>
      </c>
      <c r="F806" s="321" t="s">
        <v>380</v>
      </c>
      <c r="G806" s="392">
        <v>60</v>
      </c>
      <c r="H806" s="450"/>
      <c r="J806" s="23" t="e">
        <f>H806*J823/H823</f>
        <v>#DIV/0!</v>
      </c>
      <c r="L806" s="290">
        <f t="shared" si="122"/>
        <v>15</v>
      </c>
      <c r="M806" s="287">
        <f t="shared" si="115"/>
        <v>2</v>
      </c>
      <c r="N806" s="287" t="str">
        <f t="shared" ref="N806:N822" si="123">F806</f>
        <v>Коржик молочный 60 Тагил (80 шк.)</v>
      </c>
      <c r="P806" s="352" t="s">
        <v>125</v>
      </c>
      <c r="Q806" s="353">
        <v>5</v>
      </c>
      <c r="R806" s="353">
        <v>4.43</v>
      </c>
      <c r="S806" s="353">
        <v>43.54</v>
      </c>
      <c r="T806" s="354">
        <v>238</v>
      </c>
      <c r="U806" s="336" t="s">
        <v>126</v>
      </c>
      <c r="V806" s="261">
        <v>75</v>
      </c>
    </row>
    <row r="807" spans="1:22" ht="11.5" customHeight="1" x14ac:dyDescent="0.35">
      <c r="A807" s="201" t="s">
        <v>16</v>
      </c>
      <c r="B807" s="330"/>
      <c r="C807" s="330"/>
      <c r="D807" s="330">
        <v>19</v>
      </c>
      <c r="E807" s="198">
        <v>80</v>
      </c>
      <c r="F807" s="129" t="s">
        <v>153</v>
      </c>
      <c r="G807" s="393">
        <v>200</v>
      </c>
      <c r="H807" s="450"/>
      <c r="J807" s="23" t="e">
        <f>H807*J823/H823</f>
        <v>#DIV/0!</v>
      </c>
      <c r="L807" s="290">
        <f t="shared" si="122"/>
        <v>15</v>
      </c>
      <c r="M807" s="287">
        <f t="shared" si="115"/>
        <v>2</v>
      </c>
      <c r="N807" s="287" t="str">
        <f t="shared" si="123"/>
        <v>Напиток Валетек витаминный</v>
      </c>
    </row>
    <row r="808" spans="1:22" s="1" customFormat="1" ht="11.5" hidden="1" customHeight="1" x14ac:dyDescent="0.35">
      <c r="A808" s="19"/>
      <c r="B808" s="18"/>
      <c r="C808" s="18"/>
      <c r="D808" s="18"/>
      <c r="E808" s="17"/>
      <c r="F808" s="20"/>
      <c r="G808" s="21"/>
      <c r="H808" s="451"/>
      <c r="J808" s="23" t="e">
        <f>H808*J823/H823</f>
        <v>#DIV/0!</v>
      </c>
      <c r="L808" s="41">
        <f t="shared" si="122"/>
        <v>15</v>
      </c>
      <c r="M808" s="39">
        <f t="shared" si="115"/>
        <v>2</v>
      </c>
      <c r="N808" s="39">
        <f t="shared" si="123"/>
        <v>0</v>
      </c>
    </row>
    <row r="809" spans="1:22" s="1" customFormat="1" ht="11.5" hidden="1" customHeight="1" x14ac:dyDescent="0.35">
      <c r="A809" s="17"/>
      <c r="B809" s="18"/>
      <c r="C809" s="18"/>
      <c r="D809" s="19"/>
      <c r="E809" s="17"/>
      <c r="F809" s="20"/>
      <c r="G809" s="21"/>
      <c r="H809" s="451"/>
      <c r="J809" s="23" t="e">
        <f>H809*J823/H823</f>
        <v>#DIV/0!</v>
      </c>
      <c r="L809" s="41">
        <f t="shared" si="122"/>
        <v>15</v>
      </c>
      <c r="M809" s="39">
        <f t="shared" si="115"/>
        <v>2</v>
      </c>
      <c r="N809" s="39">
        <f t="shared" si="123"/>
        <v>0</v>
      </c>
    </row>
    <row r="810" spans="1:22" s="1" customFormat="1" ht="11.5" hidden="1" customHeight="1" x14ac:dyDescent="0.35">
      <c r="A810" s="17"/>
      <c r="B810" s="18"/>
      <c r="C810" s="18"/>
      <c r="D810" s="18"/>
      <c r="E810" s="17"/>
      <c r="F810" s="20"/>
      <c r="G810" s="21"/>
      <c r="H810" s="451"/>
      <c r="J810" s="23" t="e">
        <f>H810*J823/H823</f>
        <v>#DIV/0!</v>
      </c>
      <c r="L810" s="41">
        <f t="shared" si="122"/>
        <v>15</v>
      </c>
      <c r="M810" s="39">
        <f t="shared" si="115"/>
        <v>2</v>
      </c>
      <c r="N810" s="39">
        <f t="shared" si="123"/>
        <v>0</v>
      </c>
    </row>
    <row r="811" spans="1:22" s="1" customFormat="1" ht="11.5" hidden="1" customHeight="1" x14ac:dyDescent="0.35">
      <c r="A811" s="17"/>
      <c r="B811" s="18"/>
      <c r="C811" s="18"/>
      <c r="D811" s="18"/>
      <c r="E811" s="17"/>
      <c r="F811" s="20"/>
      <c r="G811" s="24"/>
      <c r="H811" s="451"/>
      <c r="J811" s="23" t="e">
        <f>H811*J823/H823</f>
        <v>#DIV/0!</v>
      </c>
      <c r="L811" s="41">
        <f t="shared" si="122"/>
        <v>15</v>
      </c>
      <c r="M811" s="39">
        <f t="shared" si="115"/>
        <v>2</v>
      </c>
      <c r="N811" s="39">
        <f t="shared" si="123"/>
        <v>0</v>
      </c>
    </row>
    <row r="812" spans="1:22" s="1" customFormat="1" ht="11.5" hidden="1" customHeight="1" x14ac:dyDescent="0.35">
      <c r="A812" s="19"/>
      <c r="B812" s="18"/>
      <c r="C812" s="18"/>
      <c r="D812" s="18"/>
      <c r="E812" s="17"/>
      <c r="F812" s="20"/>
      <c r="G812" s="21"/>
      <c r="H812" s="451"/>
      <c r="J812" s="23" t="e">
        <f>H812*J823/H823</f>
        <v>#DIV/0!</v>
      </c>
      <c r="L812" s="41">
        <f t="shared" si="122"/>
        <v>15</v>
      </c>
      <c r="M812" s="39">
        <f t="shared" si="115"/>
        <v>2</v>
      </c>
      <c r="N812" s="39">
        <f t="shared" si="123"/>
        <v>0</v>
      </c>
    </row>
    <row r="813" spans="1:22" s="1" customFormat="1" ht="11.5" hidden="1" customHeight="1" x14ac:dyDescent="0.35">
      <c r="A813" s="19"/>
      <c r="B813" s="25"/>
      <c r="C813" s="25"/>
      <c r="D813" s="25"/>
      <c r="E813" s="26"/>
      <c r="F813" s="27"/>
      <c r="G813" s="27"/>
      <c r="H813" s="451"/>
      <c r="J813" s="23" t="e">
        <f>H813*J823/H823</f>
        <v>#DIV/0!</v>
      </c>
      <c r="L813" s="41">
        <f t="shared" si="122"/>
        <v>15</v>
      </c>
      <c r="M813" s="39">
        <f t="shared" si="115"/>
        <v>2</v>
      </c>
      <c r="N813" s="39">
        <f t="shared" si="123"/>
        <v>0</v>
      </c>
    </row>
    <row r="814" spans="1:22" s="1" customFormat="1" ht="11.5" hidden="1" customHeight="1" x14ac:dyDescent="0.35">
      <c r="A814" s="17"/>
      <c r="B814" s="18"/>
      <c r="C814" s="18"/>
      <c r="D814" s="18"/>
      <c r="E814" s="17"/>
      <c r="F814" s="20"/>
      <c r="G814" s="21"/>
      <c r="H814" s="451"/>
      <c r="J814" s="23" t="e">
        <f>H814*J823/H823</f>
        <v>#DIV/0!</v>
      </c>
      <c r="L814" s="41">
        <f t="shared" si="122"/>
        <v>15</v>
      </c>
      <c r="M814" s="39">
        <f t="shared" si="115"/>
        <v>2</v>
      </c>
      <c r="N814" s="39">
        <f t="shared" si="123"/>
        <v>0</v>
      </c>
    </row>
    <row r="815" spans="1:22" s="1" customFormat="1" ht="11.5" hidden="1" customHeight="1" x14ac:dyDescent="0.35">
      <c r="A815" s="17"/>
      <c r="B815" s="18"/>
      <c r="C815" s="18"/>
      <c r="D815" s="18"/>
      <c r="E815" s="17"/>
      <c r="F815" s="20"/>
      <c r="G815" s="24"/>
      <c r="H815" s="451"/>
      <c r="J815" s="23" t="e">
        <f>H815*J823/H823</f>
        <v>#DIV/0!</v>
      </c>
      <c r="L815" s="41">
        <f t="shared" si="122"/>
        <v>15</v>
      </c>
      <c r="M815" s="39">
        <f t="shared" si="115"/>
        <v>2</v>
      </c>
      <c r="N815" s="39">
        <f t="shared" si="123"/>
        <v>0</v>
      </c>
    </row>
    <row r="816" spans="1:22" s="1" customFormat="1" ht="11.5" hidden="1" customHeight="1" x14ac:dyDescent="0.35">
      <c r="A816" s="17"/>
      <c r="B816" s="18"/>
      <c r="C816" s="18"/>
      <c r="D816" s="18"/>
      <c r="E816" s="17"/>
      <c r="F816" s="20"/>
      <c r="G816" s="24"/>
      <c r="H816" s="451"/>
      <c r="J816" s="23" t="e">
        <f>H816*J823/H823</f>
        <v>#DIV/0!</v>
      </c>
      <c r="L816" s="41">
        <f t="shared" si="122"/>
        <v>15</v>
      </c>
      <c r="M816" s="39">
        <f t="shared" si="115"/>
        <v>2</v>
      </c>
      <c r="N816" s="39">
        <f t="shared" si="123"/>
        <v>0</v>
      </c>
    </row>
    <row r="817" spans="1:14" s="1" customFormat="1" ht="11.5" hidden="1" customHeight="1" x14ac:dyDescent="0.35">
      <c r="A817" s="19"/>
      <c r="B817" s="18"/>
      <c r="C817" s="18"/>
      <c r="D817" s="18"/>
      <c r="E817" s="17"/>
      <c r="F817" s="20"/>
      <c r="G817" s="21"/>
      <c r="H817" s="451"/>
      <c r="J817" s="23" t="e">
        <f>H817*J823/H823</f>
        <v>#DIV/0!</v>
      </c>
      <c r="L817" s="41">
        <f t="shared" si="122"/>
        <v>15</v>
      </c>
      <c r="M817" s="39">
        <f t="shared" si="115"/>
        <v>2</v>
      </c>
      <c r="N817" s="39">
        <f t="shared" si="123"/>
        <v>0</v>
      </c>
    </row>
    <row r="818" spans="1:14" s="1" customFormat="1" ht="11.5" hidden="1" customHeight="1" x14ac:dyDescent="0.25">
      <c r="A818" s="17"/>
      <c r="B818" s="18"/>
      <c r="C818" s="18"/>
      <c r="D818" s="18"/>
      <c r="E818" s="17"/>
      <c r="F818" s="28"/>
      <c r="G818" s="21"/>
      <c r="H818" s="451"/>
      <c r="J818" s="23" t="e">
        <f>H818*J823/H823</f>
        <v>#DIV/0!</v>
      </c>
      <c r="L818" s="41">
        <f t="shared" si="122"/>
        <v>15</v>
      </c>
      <c r="M818" s="39">
        <f t="shared" si="115"/>
        <v>2</v>
      </c>
      <c r="N818" s="39">
        <f t="shared" si="123"/>
        <v>0</v>
      </c>
    </row>
    <row r="819" spans="1:14" s="1" customFormat="1" ht="11.5" hidden="1" customHeight="1" x14ac:dyDescent="0.35">
      <c r="A819" s="19"/>
      <c r="B819" s="18"/>
      <c r="C819" s="18"/>
      <c r="D819" s="18"/>
      <c r="E819" s="17"/>
      <c r="F819" s="20"/>
      <c r="G819" s="21"/>
      <c r="H819" s="451"/>
      <c r="J819" s="23" t="e">
        <f>H819*J823/H823</f>
        <v>#DIV/0!</v>
      </c>
      <c r="L819" s="41">
        <f t="shared" si="122"/>
        <v>15</v>
      </c>
      <c r="M819" s="39">
        <f t="shared" si="115"/>
        <v>2</v>
      </c>
      <c r="N819" s="39">
        <f t="shared" si="123"/>
        <v>0</v>
      </c>
    </row>
    <row r="820" spans="1:14" s="1" customFormat="1" ht="11.5" hidden="1" customHeight="1" x14ac:dyDescent="0.25">
      <c r="A820" s="17"/>
      <c r="B820" s="18"/>
      <c r="C820" s="18"/>
      <c r="D820" s="18"/>
      <c r="E820" s="17"/>
      <c r="F820" s="28"/>
      <c r="G820" s="21"/>
      <c r="H820" s="451"/>
      <c r="J820" s="23" t="e">
        <f>H820*J823/H823</f>
        <v>#DIV/0!</v>
      </c>
      <c r="L820" s="41">
        <f t="shared" si="122"/>
        <v>15</v>
      </c>
      <c r="M820" s="39">
        <f t="shared" si="122"/>
        <v>2</v>
      </c>
      <c r="N820" s="39">
        <f t="shared" si="123"/>
        <v>0</v>
      </c>
    </row>
    <row r="821" spans="1:14" s="1" customFormat="1" ht="11.5" hidden="1" customHeight="1" x14ac:dyDescent="0.35">
      <c r="A821" s="19"/>
      <c r="B821" s="18"/>
      <c r="C821" s="18"/>
      <c r="D821" s="18"/>
      <c r="E821" s="17"/>
      <c r="F821" s="20"/>
      <c r="G821" s="21"/>
      <c r="H821" s="451"/>
      <c r="J821" s="23" t="e">
        <f>H821*J823/H823</f>
        <v>#DIV/0!</v>
      </c>
      <c r="L821" s="41">
        <f t="shared" si="122"/>
        <v>15</v>
      </c>
      <c r="M821" s="39">
        <f t="shared" si="122"/>
        <v>2</v>
      </c>
      <c r="N821" s="39">
        <f t="shared" si="123"/>
        <v>0</v>
      </c>
    </row>
    <row r="822" spans="1:14" s="1" customFormat="1" ht="11.5" hidden="1" customHeight="1" x14ac:dyDescent="0.35">
      <c r="A822" s="19"/>
      <c r="B822" s="18"/>
      <c r="C822" s="18"/>
      <c r="D822" s="18"/>
      <c r="E822" s="17"/>
      <c r="F822" s="20"/>
      <c r="G822" s="21"/>
      <c r="H822" s="451"/>
      <c r="J822" s="23" t="e">
        <f>H822*J823/H823</f>
        <v>#DIV/0!</v>
      </c>
      <c r="L822" s="41">
        <f t="shared" si="122"/>
        <v>15</v>
      </c>
      <c r="M822" s="39">
        <f t="shared" si="122"/>
        <v>2</v>
      </c>
      <c r="N822" s="39">
        <f t="shared" si="123"/>
        <v>0</v>
      </c>
    </row>
    <row r="823" spans="1:14" ht="11.5" customHeight="1" x14ac:dyDescent="0.35">
      <c r="A823" s="291"/>
      <c r="B823" s="292">
        <f>SUBTOTAL(9,B805:B822)</f>
        <v>4.4800000000000004</v>
      </c>
      <c r="C823" s="292">
        <f t="shared" ref="C823:E823" si="124">SUBTOTAL(9,C805:C822)</f>
        <v>7.91</v>
      </c>
      <c r="D823" s="292">
        <f t="shared" si="124"/>
        <v>69.430000000000007</v>
      </c>
      <c r="E823" s="293">
        <f t="shared" si="124"/>
        <v>374</v>
      </c>
      <c r="F823" s="294" t="s">
        <v>18</v>
      </c>
      <c r="G823" s="394"/>
      <c r="H823" s="452"/>
      <c r="J823" s="32">
        <f>D802</f>
        <v>64.739999999999995</v>
      </c>
      <c r="L823" s="290">
        <f t="shared" si="122"/>
        <v>15</v>
      </c>
      <c r="M823" s="287">
        <f t="shared" si="122"/>
        <v>2</v>
      </c>
      <c r="N823" s="287">
        <v>1</v>
      </c>
    </row>
    <row r="824" spans="1:14" ht="6" customHeight="1" x14ac:dyDescent="0.35">
      <c r="A824" s="297"/>
      <c r="B824" s="298"/>
      <c r="C824" s="298"/>
      <c r="D824" s="298"/>
      <c r="E824" s="299"/>
      <c r="F824" s="300"/>
      <c r="G824" s="395"/>
      <c r="H824" s="302"/>
      <c r="J824" s="38"/>
      <c r="L824" s="290">
        <f t="shared" si="122"/>
        <v>15</v>
      </c>
      <c r="M824" s="287">
        <f t="shared" si="122"/>
        <v>2</v>
      </c>
      <c r="N824" s="287">
        <v>1</v>
      </c>
    </row>
    <row r="825" spans="1:14" s="1" customFormat="1" ht="21" hidden="1" x14ac:dyDescent="0.35">
      <c r="A825" s="14"/>
      <c r="B825" s="14"/>
      <c r="C825" s="14"/>
      <c r="D825" s="427">
        <f>х!H$18</f>
        <v>103</v>
      </c>
      <c r="E825" s="428"/>
      <c r="F825" s="429" t="str">
        <f>х!I$18</f>
        <v>Абонемент платного питания №10 (СОШ № 12)</v>
      </c>
      <c r="G825" s="430"/>
      <c r="H825" s="430"/>
      <c r="I825" s="13"/>
      <c r="J825" s="13"/>
      <c r="K825" s="13"/>
      <c r="L825" s="40">
        <f>L802+1</f>
        <v>16</v>
      </c>
      <c r="M825" s="39">
        <f t="shared" ref="M825:M888" si="125">M824</f>
        <v>2</v>
      </c>
      <c r="N825" s="39">
        <v>1</v>
      </c>
    </row>
    <row r="826" spans="1:14" s="1" customFormat="1" ht="11.5" hidden="1" customHeight="1" x14ac:dyDescent="0.35">
      <c r="A826" s="431" t="s">
        <v>3</v>
      </c>
      <c r="B826" s="432" t="s">
        <v>4</v>
      </c>
      <c r="C826" s="432"/>
      <c r="D826" s="432"/>
      <c r="E826" s="433" t="s">
        <v>5</v>
      </c>
      <c r="F826" s="434" t="s">
        <v>6</v>
      </c>
      <c r="G826" s="435" t="s">
        <v>7</v>
      </c>
      <c r="H826" s="436" t="s">
        <v>8</v>
      </c>
      <c r="L826" s="41">
        <f>L825</f>
        <v>16</v>
      </c>
      <c r="M826" s="39">
        <f t="shared" si="125"/>
        <v>2</v>
      </c>
      <c r="N826" s="39">
        <v>1</v>
      </c>
    </row>
    <row r="827" spans="1:14" s="1" customFormat="1" ht="11.5" hidden="1" customHeight="1" x14ac:dyDescent="0.35">
      <c r="A827" s="431"/>
      <c r="B827" s="15" t="s">
        <v>9</v>
      </c>
      <c r="C827" s="16" t="s">
        <v>10</v>
      </c>
      <c r="D827" s="16" t="s">
        <v>11</v>
      </c>
      <c r="E827" s="433"/>
      <c r="F827" s="434"/>
      <c r="G827" s="435"/>
      <c r="H827" s="436"/>
      <c r="L827" s="41">
        <f t="shared" ref="L827:L847" si="126">L826</f>
        <v>16</v>
      </c>
      <c r="M827" s="39">
        <f t="shared" si="125"/>
        <v>2</v>
      </c>
      <c r="N827" s="39">
        <v>1</v>
      </c>
    </row>
    <row r="828" spans="1:14" s="1" customFormat="1" ht="11.5" hidden="1" customHeight="1" x14ac:dyDescent="0.35">
      <c r="A828" s="180" t="s">
        <v>310</v>
      </c>
      <c r="B828" s="181">
        <v>8.5500000000000007</v>
      </c>
      <c r="C828" s="181">
        <v>4.63</v>
      </c>
      <c r="D828" s="181">
        <v>4.05</v>
      </c>
      <c r="E828" s="182">
        <v>92</v>
      </c>
      <c r="F828" s="173" t="s">
        <v>311</v>
      </c>
      <c r="G828" s="184">
        <v>90</v>
      </c>
      <c r="H828" s="453">
        <f>D825</f>
        <v>103</v>
      </c>
      <c r="J828" s="23" t="e">
        <f>H828*J846/H846</f>
        <v>#DIV/0!</v>
      </c>
      <c r="L828" s="41">
        <f t="shared" si="126"/>
        <v>16</v>
      </c>
      <c r="M828" s="39">
        <f t="shared" si="125"/>
        <v>2</v>
      </c>
      <c r="N828" s="39" t="str">
        <f>F828</f>
        <v>Горбуша, тушеная в томате с овощами 90</v>
      </c>
    </row>
    <row r="829" spans="1:14" s="1" customFormat="1" ht="11.5" hidden="1" customHeight="1" x14ac:dyDescent="0.35">
      <c r="A829" s="180" t="s">
        <v>287</v>
      </c>
      <c r="B829" s="181">
        <v>3.24</v>
      </c>
      <c r="C829" s="181">
        <v>5.56</v>
      </c>
      <c r="D829" s="181">
        <v>22</v>
      </c>
      <c r="E829" s="182">
        <v>152</v>
      </c>
      <c r="F829" s="177" t="s">
        <v>288</v>
      </c>
      <c r="G829" s="183">
        <v>150</v>
      </c>
      <c r="H829" s="451"/>
      <c r="J829" s="23" t="e">
        <f>H829*J846/H846</f>
        <v>#DIV/0!</v>
      </c>
      <c r="L829" s="41">
        <f t="shared" si="126"/>
        <v>16</v>
      </c>
      <c r="M829" s="39">
        <f t="shared" si="125"/>
        <v>2</v>
      </c>
      <c r="N829" s="39" t="str">
        <f t="shared" ref="N829:N845" si="127">F829</f>
        <v xml:space="preserve">Картофельное пюре </v>
      </c>
    </row>
    <row r="830" spans="1:14" s="1" customFormat="1" ht="11.5" hidden="1" customHeight="1" x14ac:dyDescent="0.35">
      <c r="A830" s="50">
        <v>628</v>
      </c>
      <c r="B830" s="51">
        <v>0.1</v>
      </c>
      <c r="C830" s="51">
        <v>0.03</v>
      </c>
      <c r="D830" s="51">
        <v>15.28</v>
      </c>
      <c r="E830" s="50">
        <v>62</v>
      </c>
      <c r="F830" s="52" t="s">
        <v>241</v>
      </c>
      <c r="G830" s="53">
        <v>215</v>
      </c>
      <c r="H830" s="451"/>
      <c r="J830" s="23" t="e">
        <f>H830*J846/H846</f>
        <v>#DIV/0!</v>
      </c>
      <c r="L830" s="41">
        <f t="shared" si="126"/>
        <v>16</v>
      </c>
      <c r="M830" s="39">
        <f t="shared" si="125"/>
        <v>2</v>
      </c>
      <c r="N830" s="39" t="str">
        <f t="shared" si="127"/>
        <v>Чай с сахаром 200/15</v>
      </c>
    </row>
    <row r="831" spans="1:14" s="1" customFormat="1" ht="11.5" hidden="1" customHeight="1" x14ac:dyDescent="0.35">
      <c r="A831" s="54" t="s">
        <v>16</v>
      </c>
      <c r="B831" s="51">
        <v>1.98</v>
      </c>
      <c r="C831" s="51">
        <v>0.25</v>
      </c>
      <c r="D831" s="51">
        <v>12.08</v>
      </c>
      <c r="E831" s="50">
        <v>59</v>
      </c>
      <c r="F831" s="52" t="s">
        <v>135</v>
      </c>
      <c r="G831" s="49">
        <v>25</v>
      </c>
      <c r="H831" s="451"/>
      <c r="J831" s="23" t="e">
        <f>H831*J846/H846</f>
        <v>#DIV/0!</v>
      </c>
      <c r="L831" s="41">
        <f t="shared" si="126"/>
        <v>16</v>
      </c>
      <c r="M831" s="39">
        <f t="shared" si="125"/>
        <v>2</v>
      </c>
      <c r="N831" s="39" t="str">
        <f t="shared" si="127"/>
        <v>Хлеб пшеничный 25</v>
      </c>
    </row>
    <row r="832" spans="1:14" s="1" customFormat="1" ht="11.5" hidden="1" customHeight="1" x14ac:dyDescent="0.35">
      <c r="A832" s="54" t="s">
        <v>16</v>
      </c>
      <c r="B832" s="51">
        <v>1.65</v>
      </c>
      <c r="C832" s="51">
        <v>0.3</v>
      </c>
      <c r="D832" s="51">
        <v>8.35</v>
      </c>
      <c r="E832" s="50">
        <v>44</v>
      </c>
      <c r="F832" s="52" t="s">
        <v>17</v>
      </c>
      <c r="G832" s="49">
        <v>25</v>
      </c>
      <c r="H832" s="451"/>
      <c r="J832" s="23" t="e">
        <f>H832*J846/H846</f>
        <v>#DIV/0!</v>
      </c>
      <c r="L832" s="41">
        <f t="shared" si="126"/>
        <v>16</v>
      </c>
      <c r="M832" s="39">
        <f t="shared" si="125"/>
        <v>2</v>
      </c>
      <c r="N832" s="39" t="str">
        <f t="shared" si="127"/>
        <v>Хлеб  ржаной 25</v>
      </c>
    </row>
    <row r="833" spans="1:14" s="1" customFormat="1" ht="11.5" hidden="1" customHeight="1" x14ac:dyDescent="0.35">
      <c r="A833" s="54"/>
      <c r="B833" s="51"/>
      <c r="C833" s="51"/>
      <c r="D833" s="51"/>
      <c r="E833" s="50"/>
      <c r="F833" s="52"/>
      <c r="G833" s="49"/>
      <c r="H833" s="451"/>
      <c r="J833" s="23" t="e">
        <f>H833*J846/H846</f>
        <v>#DIV/0!</v>
      </c>
      <c r="L833" s="41">
        <f t="shared" si="126"/>
        <v>16</v>
      </c>
      <c r="M833" s="39">
        <f t="shared" si="125"/>
        <v>2</v>
      </c>
      <c r="N833" s="39">
        <f t="shared" si="127"/>
        <v>0</v>
      </c>
    </row>
    <row r="834" spans="1:14" s="1" customFormat="1" ht="11.5" hidden="1" customHeight="1" x14ac:dyDescent="0.35">
      <c r="A834" s="47"/>
      <c r="B834" s="44"/>
      <c r="C834" s="44"/>
      <c r="D834" s="44"/>
      <c r="E834" s="43"/>
      <c r="F834" s="45"/>
      <c r="G834" s="46"/>
      <c r="H834" s="451"/>
      <c r="J834" s="23" t="e">
        <f>H834*J846/H846</f>
        <v>#DIV/0!</v>
      </c>
      <c r="L834" s="41">
        <f t="shared" si="126"/>
        <v>16</v>
      </c>
      <c r="M834" s="39">
        <f t="shared" si="125"/>
        <v>2</v>
      </c>
      <c r="N834" s="39">
        <f t="shared" si="127"/>
        <v>0</v>
      </c>
    </row>
    <row r="835" spans="1:14" s="1" customFormat="1" ht="11.5" hidden="1" customHeight="1" x14ac:dyDescent="0.35">
      <c r="A835" s="19"/>
      <c r="B835" s="18"/>
      <c r="C835" s="18"/>
      <c r="D835" s="18"/>
      <c r="E835" s="17"/>
      <c r="F835" s="20"/>
      <c r="G835" s="21"/>
      <c r="H835" s="451"/>
      <c r="J835" s="23" t="e">
        <f>H835*J846/H846</f>
        <v>#DIV/0!</v>
      </c>
      <c r="L835" s="41">
        <f t="shared" si="126"/>
        <v>16</v>
      </c>
      <c r="M835" s="39">
        <f t="shared" si="125"/>
        <v>2</v>
      </c>
      <c r="N835" s="39">
        <f t="shared" si="127"/>
        <v>0</v>
      </c>
    </row>
    <row r="836" spans="1:14" s="1" customFormat="1" ht="11.5" hidden="1" customHeight="1" x14ac:dyDescent="0.35">
      <c r="A836" s="19"/>
      <c r="B836" s="25"/>
      <c r="C836" s="25"/>
      <c r="D836" s="25"/>
      <c r="E836" s="26"/>
      <c r="F836" s="42"/>
      <c r="G836" s="42"/>
      <c r="H836" s="451"/>
      <c r="J836" s="23" t="e">
        <f>H836*J846/H846</f>
        <v>#DIV/0!</v>
      </c>
      <c r="L836" s="41">
        <f t="shared" si="126"/>
        <v>16</v>
      </c>
      <c r="M836" s="39">
        <f t="shared" si="125"/>
        <v>2</v>
      </c>
      <c r="N836" s="39">
        <f t="shared" si="127"/>
        <v>0</v>
      </c>
    </row>
    <row r="837" spans="1:14" s="1" customFormat="1" ht="11.5" hidden="1" customHeight="1" x14ac:dyDescent="0.35">
      <c r="A837" s="17"/>
      <c r="B837" s="18"/>
      <c r="C837" s="18"/>
      <c r="D837" s="18"/>
      <c r="E837" s="17"/>
      <c r="F837" s="20"/>
      <c r="G837" s="21"/>
      <c r="H837" s="451"/>
      <c r="J837" s="23" t="e">
        <f>H837*J846/H846</f>
        <v>#DIV/0!</v>
      </c>
      <c r="L837" s="41">
        <f t="shared" si="126"/>
        <v>16</v>
      </c>
      <c r="M837" s="39">
        <f t="shared" si="125"/>
        <v>2</v>
      </c>
      <c r="N837" s="39">
        <f t="shared" si="127"/>
        <v>0</v>
      </c>
    </row>
    <row r="838" spans="1:14" s="1" customFormat="1" ht="11.5" hidden="1" customHeight="1" x14ac:dyDescent="0.35">
      <c r="A838" s="17"/>
      <c r="B838" s="18"/>
      <c r="C838" s="18"/>
      <c r="D838" s="18"/>
      <c r="E838" s="17"/>
      <c r="F838" s="20"/>
      <c r="G838" s="24"/>
      <c r="H838" s="451"/>
      <c r="J838" s="23" t="e">
        <f>H838*J846/H846</f>
        <v>#DIV/0!</v>
      </c>
      <c r="L838" s="41">
        <f t="shared" si="126"/>
        <v>16</v>
      </c>
      <c r="M838" s="39">
        <f t="shared" si="125"/>
        <v>2</v>
      </c>
      <c r="N838" s="39">
        <f t="shared" si="127"/>
        <v>0</v>
      </c>
    </row>
    <row r="839" spans="1:14" s="1" customFormat="1" ht="11.5" hidden="1" customHeight="1" x14ac:dyDescent="0.35">
      <c r="A839" s="17"/>
      <c r="B839" s="18"/>
      <c r="C839" s="18"/>
      <c r="D839" s="18"/>
      <c r="E839" s="17"/>
      <c r="F839" s="20"/>
      <c r="G839" s="24"/>
      <c r="H839" s="451"/>
      <c r="J839" s="23" t="e">
        <f>H839*J846/H846</f>
        <v>#DIV/0!</v>
      </c>
      <c r="L839" s="41">
        <f t="shared" si="126"/>
        <v>16</v>
      </c>
      <c r="M839" s="39">
        <f t="shared" si="125"/>
        <v>2</v>
      </c>
      <c r="N839" s="39">
        <f t="shared" si="127"/>
        <v>0</v>
      </c>
    </row>
    <row r="840" spans="1:14" s="1" customFormat="1" ht="11.5" hidden="1" customHeight="1" x14ac:dyDescent="0.35">
      <c r="A840" s="19"/>
      <c r="B840" s="18"/>
      <c r="C840" s="18"/>
      <c r="D840" s="18"/>
      <c r="E840" s="17"/>
      <c r="F840" s="20"/>
      <c r="G840" s="21"/>
      <c r="H840" s="451"/>
      <c r="J840" s="23" t="e">
        <f>H840*J846/H846</f>
        <v>#DIV/0!</v>
      </c>
      <c r="L840" s="41">
        <f t="shared" si="126"/>
        <v>16</v>
      </c>
      <c r="M840" s="39">
        <f t="shared" si="125"/>
        <v>2</v>
      </c>
      <c r="N840" s="39">
        <f t="shared" si="127"/>
        <v>0</v>
      </c>
    </row>
    <row r="841" spans="1:14" s="1" customFormat="1" ht="11.5" hidden="1" customHeight="1" x14ac:dyDescent="0.25">
      <c r="A841" s="17"/>
      <c r="B841" s="18"/>
      <c r="C841" s="18"/>
      <c r="D841" s="18"/>
      <c r="E841" s="17"/>
      <c r="F841" s="28"/>
      <c r="G841" s="21"/>
      <c r="H841" s="451"/>
      <c r="J841" s="23" t="e">
        <f>H841*J846/H846</f>
        <v>#DIV/0!</v>
      </c>
      <c r="L841" s="41">
        <f t="shared" si="126"/>
        <v>16</v>
      </c>
      <c r="M841" s="39">
        <f t="shared" si="125"/>
        <v>2</v>
      </c>
      <c r="N841" s="39">
        <f t="shared" si="127"/>
        <v>0</v>
      </c>
    </row>
    <row r="842" spans="1:14" s="1" customFormat="1" ht="11.5" hidden="1" customHeight="1" x14ac:dyDescent="0.35">
      <c r="A842" s="19"/>
      <c r="B842" s="18"/>
      <c r="C842" s="18"/>
      <c r="D842" s="18"/>
      <c r="E842" s="17"/>
      <c r="F842" s="20"/>
      <c r="G842" s="21"/>
      <c r="H842" s="451"/>
      <c r="J842" s="23" t="e">
        <f>H842*J846/H846</f>
        <v>#DIV/0!</v>
      </c>
      <c r="L842" s="41">
        <f t="shared" si="126"/>
        <v>16</v>
      </c>
      <c r="M842" s="39">
        <f t="shared" si="125"/>
        <v>2</v>
      </c>
      <c r="N842" s="39">
        <f t="shared" si="127"/>
        <v>0</v>
      </c>
    </row>
    <row r="843" spans="1:14" s="1" customFormat="1" ht="11.5" hidden="1" customHeight="1" x14ac:dyDescent="0.25">
      <c r="A843" s="17"/>
      <c r="B843" s="18"/>
      <c r="C843" s="18"/>
      <c r="D843" s="18"/>
      <c r="E843" s="17"/>
      <c r="F843" s="28"/>
      <c r="G843" s="21"/>
      <c r="H843" s="451"/>
      <c r="J843" s="23" t="e">
        <f>H843*J846/H846</f>
        <v>#DIV/0!</v>
      </c>
      <c r="L843" s="41">
        <f t="shared" si="126"/>
        <v>16</v>
      </c>
      <c r="M843" s="39">
        <f t="shared" si="125"/>
        <v>2</v>
      </c>
      <c r="N843" s="39">
        <f t="shared" si="127"/>
        <v>0</v>
      </c>
    </row>
    <row r="844" spans="1:14" s="1" customFormat="1" ht="11.5" hidden="1" customHeight="1" x14ac:dyDescent="0.35">
      <c r="A844" s="19"/>
      <c r="B844" s="18"/>
      <c r="C844" s="18"/>
      <c r="D844" s="18"/>
      <c r="E844" s="17"/>
      <c r="F844" s="20"/>
      <c r="G844" s="21"/>
      <c r="H844" s="451"/>
      <c r="J844" s="23" t="e">
        <f>H844*J846/H846</f>
        <v>#DIV/0!</v>
      </c>
      <c r="L844" s="41">
        <f t="shared" si="126"/>
        <v>16</v>
      </c>
      <c r="M844" s="39">
        <f t="shared" si="125"/>
        <v>2</v>
      </c>
      <c r="N844" s="39">
        <f t="shared" si="127"/>
        <v>0</v>
      </c>
    </row>
    <row r="845" spans="1:14" s="1" customFormat="1" ht="11.5" hidden="1" customHeight="1" x14ac:dyDescent="0.35">
      <c r="A845" s="19"/>
      <c r="B845" s="18"/>
      <c r="C845" s="18"/>
      <c r="D845" s="18"/>
      <c r="E845" s="17"/>
      <c r="F845" s="20"/>
      <c r="G845" s="21"/>
      <c r="H845" s="451"/>
      <c r="J845" s="23" t="e">
        <f>H845*J846/H846</f>
        <v>#DIV/0!</v>
      </c>
      <c r="L845" s="41">
        <f t="shared" si="126"/>
        <v>16</v>
      </c>
      <c r="M845" s="39">
        <f t="shared" si="125"/>
        <v>2</v>
      </c>
      <c r="N845" s="39">
        <f t="shared" si="127"/>
        <v>0</v>
      </c>
    </row>
    <row r="846" spans="1:14" s="1" customFormat="1" ht="11.5" hidden="1" customHeight="1" x14ac:dyDescent="0.35">
      <c r="A846" s="19"/>
      <c r="B846" s="25">
        <f>SUBTOTAL(9,B828:B845)</f>
        <v>0</v>
      </c>
      <c r="C846" s="25">
        <f t="shared" ref="C846:E846" si="128">SUBTOTAL(9,C828:C845)</f>
        <v>0</v>
      </c>
      <c r="D846" s="25">
        <f t="shared" si="128"/>
        <v>0</v>
      </c>
      <c r="E846" s="26">
        <f t="shared" si="128"/>
        <v>0</v>
      </c>
      <c r="F846" s="29" t="s">
        <v>18</v>
      </c>
      <c r="G846" s="42"/>
      <c r="H846" s="454"/>
      <c r="J846" s="32">
        <f>D825</f>
        <v>103</v>
      </c>
      <c r="L846" s="41">
        <f t="shared" si="126"/>
        <v>16</v>
      </c>
      <c r="M846" s="39">
        <f t="shared" si="125"/>
        <v>2</v>
      </c>
      <c r="N846" s="39">
        <v>1</v>
      </c>
    </row>
    <row r="847" spans="1:14" s="1" customFormat="1" ht="11.5" hidden="1" customHeight="1" x14ac:dyDescent="0.35">
      <c r="A847" s="33"/>
      <c r="B847" s="34"/>
      <c r="C847" s="34"/>
      <c r="D847" s="34"/>
      <c r="E847" s="35"/>
      <c r="F847" s="36"/>
      <c r="G847" s="37"/>
      <c r="H847" s="38"/>
      <c r="J847" s="38"/>
      <c r="L847" s="41">
        <f t="shared" si="126"/>
        <v>16</v>
      </c>
      <c r="M847" s="39">
        <f t="shared" si="125"/>
        <v>2</v>
      </c>
      <c r="N847" s="39">
        <v>1</v>
      </c>
    </row>
    <row r="848" spans="1:14" ht="21" hidden="1" x14ac:dyDescent="0.35">
      <c r="A848" s="275"/>
      <c r="B848" s="275"/>
      <c r="C848" s="275"/>
      <c r="D848" s="443">
        <f>х!H$19</f>
        <v>176.93</v>
      </c>
      <c r="E848" s="444"/>
      <c r="F848" s="445" t="str">
        <f>х!I$19</f>
        <v>Абонемент платного питания №11 (Обед 5-11)</v>
      </c>
      <c r="G848" s="446"/>
      <c r="H848" s="446"/>
      <c r="I848" s="270"/>
      <c r="J848" s="13"/>
      <c r="K848" s="13"/>
      <c r="L848" s="289">
        <f>L825+1</f>
        <v>17</v>
      </c>
      <c r="M848" s="287">
        <f t="shared" si="125"/>
        <v>2</v>
      </c>
      <c r="N848" s="287">
        <v>1</v>
      </c>
    </row>
    <row r="849" spans="1:14" ht="11.5" hidden="1" customHeight="1" x14ac:dyDescent="0.35">
      <c r="A849" s="437" t="s">
        <v>3</v>
      </c>
      <c r="B849" s="438" t="s">
        <v>4</v>
      </c>
      <c r="C849" s="438"/>
      <c r="D849" s="438"/>
      <c r="E849" s="439" t="s">
        <v>5</v>
      </c>
      <c r="F849" s="440" t="s">
        <v>6</v>
      </c>
      <c r="G849" s="441" t="s">
        <v>7</v>
      </c>
      <c r="H849" s="442" t="s">
        <v>8</v>
      </c>
      <c r="L849" s="290">
        <f>L848</f>
        <v>17</v>
      </c>
      <c r="M849" s="287">
        <f t="shared" si="125"/>
        <v>2</v>
      </c>
      <c r="N849" s="287">
        <v>1</v>
      </c>
    </row>
    <row r="850" spans="1:14" ht="11.5" hidden="1" customHeight="1" x14ac:dyDescent="0.35">
      <c r="A850" s="437"/>
      <c r="B850" s="277" t="s">
        <v>9</v>
      </c>
      <c r="C850" s="278" t="s">
        <v>10</v>
      </c>
      <c r="D850" s="278" t="s">
        <v>11</v>
      </c>
      <c r="E850" s="439"/>
      <c r="F850" s="440"/>
      <c r="G850" s="441"/>
      <c r="H850" s="442"/>
      <c r="L850" s="290">
        <f t="shared" ref="L850:L870" si="129">L849</f>
        <v>17</v>
      </c>
      <c r="M850" s="287">
        <f t="shared" si="125"/>
        <v>2</v>
      </c>
      <c r="N850" s="287">
        <v>1</v>
      </c>
    </row>
    <row r="851" spans="1:14" ht="11.5" hidden="1" customHeight="1" x14ac:dyDescent="0.35">
      <c r="A851" s="279" t="s">
        <v>246</v>
      </c>
      <c r="B851" s="280">
        <v>0.7</v>
      </c>
      <c r="C851" s="280">
        <v>0.1</v>
      </c>
      <c r="D851" s="280">
        <v>1.9</v>
      </c>
      <c r="E851" s="240">
        <v>12</v>
      </c>
      <c r="F851" s="235" t="s">
        <v>280</v>
      </c>
      <c r="G851" s="396">
        <v>100</v>
      </c>
      <c r="H851" s="449">
        <f>D848</f>
        <v>176.93</v>
      </c>
      <c r="J851" s="23" t="e">
        <f>H851*J869/H869</f>
        <v>#DIV/0!</v>
      </c>
      <c r="L851" s="290">
        <f t="shared" si="129"/>
        <v>17</v>
      </c>
      <c r="M851" s="287">
        <f t="shared" si="125"/>
        <v>2</v>
      </c>
      <c r="N851" s="287" t="str">
        <f>F851</f>
        <v>Овощи натуральные свежие (огурец) 100 (СОШ_2018)</v>
      </c>
    </row>
    <row r="852" spans="1:14" ht="11.5" hidden="1" customHeight="1" x14ac:dyDescent="0.35">
      <c r="A852" s="185" t="s">
        <v>260</v>
      </c>
      <c r="B852" s="285">
        <v>2.11</v>
      </c>
      <c r="C852" s="285">
        <v>6.65</v>
      </c>
      <c r="D852" s="285">
        <v>13.51</v>
      </c>
      <c r="E852" s="191">
        <v>116</v>
      </c>
      <c r="F852" s="173" t="s">
        <v>269</v>
      </c>
      <c r="G852" s="388">
        <v>255</v>
      </c>
      <c r="H852" s="450"/>
      <c r="J852" s="23" t="e">
        <f>H852*J869/H869</f>
        <v>#DIV/0!</v>
      </c>
      <c r="L852" s="290">
        <f t="shared" si="129"/>
        <v>17</v>
      </c>
      <c r="M852" s="287">
        <f t="shared" si="125"/>
        <v>2</v>
      </c>
      <c r="N852" s="287" t="str">
        <f t="shared" ref="N852:N868" si="130">F852</f>
        <v>Борщ с капустой и  картофелем со сметаной 250/5</v>
      </c>
    </row>
    <row r="853" spans="1:14" ht="11.5" hidden="1" customHeight="1" x14ac:dyDescent="0.35">
      <c r="A853" s="185" t="s">
        <v>310</v>
      </c>
      <c r="B853" s="285">
        <v>9.5</v>
      </c>
      <c r="C853" s="285">
        <v>5.14</v>
      </c>
      <c r="D853" s="285">
        <v>4.5</v>
      </c>
      <c r="E853" s="191">
        <v>102</v>
      </c>
      <c r="F853" s="173" t="s">
        <v>312</v>
      </c>
      <c r="G853" s="388">
        <v>100</v>
      </c>
      <c r="H853" s="450"/>
      <c r="J853" s="23" t="e">
        <f>H853*J869/H869</f>
        <v>#DIV/0!</v>
      </c>
      <c r="L853" s="290">
        <f t="shared" si="129"/>
        <v>17</v>
      </c>
      <c r="M853" s="287">
        <f t="shared" si="125"/>
        <v>2</v>
      </c>
      <c r="N853" s="287" t="str">
        <f t="shared" si="130"/>
        <v>Горбуша, тушеная в томате с овощами 100</v>
      </c>
    </row>
    <row r="854" spans="1:14" ht="11.5" hidden="1" customHeight="1" x14ac:dyDescent="0.35">
      <c r="A854" s="185" t="s">
        <v>287</v>
      </c>
      <c r="B854" s="285">
        <v>3.89</v>
      </c>
      <c r="C854" s="285">
        <v>6.68</v>
      </c>
      <c r="D854" s="285">
        <v>26.41</v>
      </c>
      <c r="E854" s="191">
        <v>182</v>
      </c>
      <c r="F854" s="173" t="s">
        <v>288</v>
      </c>
      <c r="G854" s="389">
        <v>180</v>
      </c>
      <c r="H854" s="450"/>
      <c r="J854" s="23" t="e">
        <f>H854*J869/H869</f>
        <v>#DIV/0!</v>
      </c>
      <c r="L854" s="290">
        <f t="shared" si="129"/>
        <v>17</v>
      </c>
      <c r="M854" s="287">
        <f t="shared" si="125"/>
        <v>2</v>
      </c>
      <c r="N854" s="287" t="str">
        <f t="shared" si="130"/>
        <v xml:space="preserve">Картофельное пюре </v>
      </c>
    </row>
    <row r="855" spans="1:14" ht="11.5" hidden="1" customHeight="1" x14ac:dyDescent="0.35">
      <c r="A855" s="185" t="s">
        <v>268</v>
      </c>
      <c r="B855" s="330">
        <v>0.44</v>
      </c>
      <c r="C855" s="333"/>
      <c r="D855" s="330">
        <v>28.88</v>
      </c>
      <c r="E855" s="198">
        <v>119</v>
      </c>
      <c r="F855" s="175" t="s">
        <v>172</v>
      </c>
      <c r="G855" s="393">
        <v>200</v>
      </c>
      <c r="H855" s="450"/>
      <c r="J855" s="23" t="e">
        <f>H855*J869/H869</f>
        <v>#DIV/0!</v>
      </c>
      <c r="L855" s="290">
        <f t="shared" si="129"/>
        <v>17</v>
      </c>
      <c r="M855" s="287">
        <f t="shared" si="125"/>
        <v>2</v>
      </c>
      <c r="N855" s="287" t="str">
        <f t="shared" si="130"/>
        <v>Компот из сухофруктов</v>
      </c>
    </row>
    <row r="856" spans="1:14" ht="11.5" hidden="1" customHeight="1" x14ac:dyDescent="0.35">
      <c r="A856" s="228" t="s">
        <v>235</v>
      </c>
      <c r="B856" s="51">
        <v>5.53</v>
      </c>
      <c r="C856" s="51">
        <v>0.7</v>
      </c>
      <c r="D856" s="51">
        <v>33.81</v>
      </c>
      <c r="E856" s="50">
        <v>165</v>
      </c>
      <c r="F856" s="363" t="s">
        <v>148</v>
      </c>
      <c r="G856" s="397">
        <v>70</v>
      </c>
      <c r="H856" s="450"/>
      <c r="J856" s="23" t="e">
        <f>H856*J869/H869</f>
        <v>#DIV/0!</v>
      </c>
      <c r="L856" s="290">
        <f t="shared" si="129"/>
        <v>17</v>
      </c>
      <c r="M856" s="287">
        <f t="shared" si="125"/>
        <v>2</v>
      </c>
      <c r="N856" s="287" t="str">
        <f t="shared" si="130"/>
        <v>Батон витаминизированный</v>
      </c>
    </row>
    <row r="857" spans="1:14" ht="11.5" hidden="1" customHeight="1" x14ac:dyDescent="0.35">
      <c r="A857" s="185" t="s">
        <v>235</v>
      </c>
      <c r="B857" s="285">
        <v>1.65</v>
      </c>
      <c r="C857" s="285">
        <v>0.3</v>
      </c>
      <c r="D857" s="285">
        <v>8.35</v>
      </c>
      <c r="E857" s="191">
        <v>44</v>
      </c>
      <c r="F857" s="173" t="s">
        <v>236</v>
      </c>
      <c r="G857" s="389">
        <v>25</v>
      </c>
      <c r="H857" s="450"/>
      <c r="J857" s="23" t="e">
        <f>H857*J869/H869</f>
        <v>#DIV/0!</v>
      </c>
      <c r="L857" s="290">
        <f t="shared" si="129"/>
        <v>17</v>
      </c>
      <c r="M857" s="287">
        <f t="shared" si="125"/>
        <v>2</v>
      </c>
      <c r="N857" s="287" t="str">
        <f t="shared" si="130"/>
        <v xml:space="preserve">Хлеб ржаной </v>
      </c>
    </row>
    <row r="858" spans="1:14" s="1" customFormat="1" ht="11.5" hidden="1" customHeight="1" x14ac:dyDescent="0.35">
      <c r="A858" s="19"/>
      <c r="B858" s="18"/>
      <c r="C858" s="18"/>
      <c r="D858" s="18"/>
      <c r="E858" s="17"/>
      <c r="F858" s="20"/>
      <c r="G858" s="21"/>
      <c r="H858" s="451"/>
      <c r="J858" s="23" t="e">
        <f>H858*J869/H869</f>
        <v>#DIV/0!</v>
      </c>
      <c r="L858" s="41">
        <f t="shared" si="129"/>
        <v>17</v>
      </c>
      <c r="M858" s="39">
        <f t="shared" si="125"/>
        <v>2</v>
      </c>
      <c r="N858" s="39">
        <f t="shared" si="130"/>
        <v>0</v>
      </c>
    </row>
    <row r="859" spans="1:14" s="1" customFormat="1" ht="11.5" hidden="1" customHeight="1" x14ac:dyDescent="0.35">
      <c r="A859" s="19"/>
      <c r="B859" s="25"/>
      <c r="C859" s="25"/>
      <c r="D859" s="25"/>
      <c r="E859" s="26"/>
      <c r="F859" s="42"/>
      <c r="G859" s="42"/>
      <c r="H859" s="451"/>
      <c r="J859" s="23" t="e">
        <f>H859*J869/H869</f>
        <v>#DIV/0!</v>
      </c>
      <c r="L859" s="41">
        <f t="shared" si="129"/>
        <v>17</v>
      </c>
      <c r="M859" s="39">
        <f t="shared" si="125"/>
        <v>2</v>
      </c>
      <c r="N859" s="39">
        <f t="shared" si="130"/>
        <v>0</v>
      </c>
    </row>
    <row r="860" spans="1:14" s="1" customFormat="1" ht="11.5" hidden="1" customHeight="1" x14ac:dyDescent="0.35">
      <c r="A860" s="17"/>
      <c r="B860" s="18"/>
      <c r="C860" s="18"/>
      <c r="D860" s="18"/>
      <c r="E860" s="17"/>
      <c r="F860" s="20"/>
      <c r="G860" s="21"/>
      <c r="H860" s="451"/>
      <c r="J860" s="23" t="e">
        <f>H860*J869/H869</f>
        <v>#DIV/0!</v>
      </c>
      <c r="L860" s="41">
        <f t="shared" si="129"/>
        <v>17</v>
      </c>
      <c r="M860" s="39">
        <f t="shared" si="125"/>
        <v>2</v>
      </c>
      <c r="N860" s="39">
        <f t="shared" si="130"/>
        <v>0</v>
      </c>
    </row>
    <row r="861" spans="1:14" s="1" customFormat="1" ht="11.5" hidden="1" customHeight="1" x14ac:dyDescent="0.35">
      <c r="A861" s="17"/>
      <c r="B861" s="18"/>
      <c r="C861" s="18"/>
      <c r="D861" s="18"/>
      <c r="E861" s="17"/>
      <c r="F861" s="20"/>
      <c r="G861" s="24"/>
      <c r="H861" s="451"/>
      <c r="J861" s="23" t="e">
        <f>H861*J869/H869</f>
        <v>#DIV/0!</v>
      </c>
      <c r="L861" s="41">
        <f t="shared" si="129"/>
        <v>17</v>
      </c>
      <c r="M861" s="39">
        <f t="shared" si="125"/>
        <v>2</v>
      </c>
      <c r="N861" s="39">
        <f t="shared" si="130"/>
        <v>0</v>
      </c>
    </row>
    <row r="862" spans="1:14" s="1" customFormat="1" ht="11.5" hidden="1" customHeight="1" x14ac:dyDescent="0.35">
      <c r="A862" s="17"/>
      <c r="B862" s="18"/>
      <c r="C862" s="18"/>
      <c r="D862" s="18"/>
      <c r="E862" s="17"/>
      <c r="F862" s="20"/>
      <c r="G862" s="24"/>
      <c r="H862" s="451"/>
      <c r="J862" s="23" t="e">
        <f>H862*J869/H869</f>
        <v>#DIV/0!</v>
      </c>
      <c r="L862" s="41">
        <f t="shared" si="129"/>
        <v>17</v>
      </c>
      <c r="M862" s="39">
        <f t="shared" si="125"/>
        <v>2</v>
      </c>
      <c r="N862" s="39">
        <f t="shared" si="130"/>
        <v>0</v>
      </c>
    </row>
    <row r="863" spans="1:14" s="1" customFormat="1" ht="11.5" hidden="1" customHeight="1" x14ac:dyDescent="0.35">
      <c r="A863" s="19"/>
      <c r="B863" s="18"/>
      <c r="C863" s="18"/>
      <c r="D863" s="18"/>
      <c r="E863" s="17"/>
      <c r="F863" s="20"/>
      <c r="G863" s="21"/>
      <c r="H863" s="451"/>
      <c r="J863" s="23" t="e">
        <f>H863*J869/H869</f>
        <v>#DIV/0!</v>
      </c>
      <c r="L863" s="41">
        <f t="shared" si="129"/>
        <v>17</v>
      </c>
      <c r="M863" s="39">
        <f t="shared" si="125"/>
        <v>2</v>
      </c>
      <c r="N863" s="39">
        <f t="shared" si="130"/>
        <v>0</v>
      </c>
    </row>
    <row r="864" spans="1:14" s="1" customFormat="1" ht="11.5" hidden="1" customHeight="1" x14ac:dyDescent="0.25">
      <c r="A864" s="17"/>
      <c r="B864" s="18"/>
      <c r="C864" s="18"/>
      <c r="D864" s="18"/>
      <c r="E864" s="17"/>
      <c r="F864" s="28"/>
      <c r="G864" s="21"/>
      <c r="H864" s="451"/>
      <c r="J864" s="23" t="e">
        <f>H864*J869/H869</f>
        <v>#DIV/0!</v>
      </c>
      <c r="L864" s="41">
        <f t="shared" si="129"/>
        <v>17</v>
      </c>
      <c r="M864" s="39">
        <f t="shared" si="125"/>
        <v>2</v>
      </c>
      <c r="N864" s="39">
        <f t="shared" si="130"/>
        <v>0</v>
      </c>
    </row>
    <row r="865" spans="1:14" s="1" customFormat="1" ht="11.5" hidden="1" customHeight="1" x14ac:dyDescent="0.35">
      <c r="A865" s="19"/>
      <c r="B865" s="18"/>
      <c r="C865" s="18"/>
      <c r="D865" s="18"/>
      <c r="E865" s="17"/>
      <c r="F865" s="20"/>
      <c r="G865" s="21"/>
      <c r="H865" s="451"/>
      <c r="J865" s="23" t="e">
        <f>H865*J869/H869</f>
        <v>#DIV/0!</v>
      </c>
      <c r="L865" s="41">
        <f t="shared" si="129"/>
        <v>17</v>
      </c>
      <c r="M865" s="39">
        <f t="shared" si="125"/>
        <v>2</v>
      </c>
      <c r="N865" s="39">
        <f t="shared" si="130"/>
        <v>0</v>
      </c>
    </row>
    <row r="866" spans="1:14" s="1" customFormat="1" ht="11.5" hidden="1" customHeight="1" x14ac:dyDescent="0.25">
      <c r="A866" s="17"/>
      <c r="B866" s="18"/>
      <c r="C866" s="18"/>
      <c r="D866" s="18"/>
      <c r="E866" s="17"/>
      <c r="F866" s="28"/>
      <c r="G866" s="21"/>
      <c r="H866" s="451"/>
      <c r="J866" s="23" t="e">
        <f>H866*J869/H869</f>
        <v>#DIV/0!</v>
      </c>
      <c r="L866" s="41">
        <f t="shared" si="129"/>
        <v>17</v>
      </c>
      <c r="M866" s="39">
        <f t="shared" si="125"/>
        <v>2</v>
      </c>
      <c r="N866" s="39">
        <f t="shared" si="130"/>
        <v>0</v>
      </c>
    </row>
    <row r="867" spans="1:14" s="1" customFormat="1" ht="11.5" hidden="1" customHeight="1" x14ac:dyDescent="0.35">
      <c r="A867" s="19"/>
      <c r="B867" s="18"/>
      <c r="C867" s="18"/>
      <c r="D867" s="18"/>
      <c r="E867" s="17"/>
      <c r="F867" s="20"/>
      <c r="G867" s="21"/>
      <c r="H867" s="451"/>
      <c r="J867" s="23" t="e">
        <f>H867*J869/H869</f>
        <v>#DIV/0!</v>
      </c>
      <c r="L867" s="41">
        <f t="shared" si="129"/>
        <v>17</v>
      </c>
      <c r="M867" s="39">
        <f t="shared" si="125"/>
        <v>2</v>
      </c>
      <c r="N867" s="39">
        <f t="shared" si="130"/>
        <v>0</v>
      </c>
    </row>
    <row r="868" spans="1:14" s="1" customFormat="1" ht="11.5" hidden="1" customHeight="1" x14ac:dyDescent="0.35">
      <c r="A868" s="19"/>
      <c r="B868" s="18"/>
      <c r="C868" s="18"/>
      <c r="D868" s="18"/>
      <c r="E868" s="17"/>
      <c r="F868" s="20"/>
      <c r="G868" s="21"/>
      <c r="H868" s="451"/>
      <c r="J868" s="23" t="e">
        <f>H868*J869/H869</f>
        <v>#DIV/0!</v>
      </c>
      <c r="L868" s="41">
        <f t="shared" si="129"/>
        <v>17</v>
      </c>
      <c r="M868" s="39">
        <f t="shared" si="125"/>
        <v>2</v>
      </c>
      <c r="N868" s="39">
        <f t="shared" si="130"/>
        <v>0</v>
      </c>
    </row>
    <row r="869" spans="1:14" ht="11.5" hidden="1" customHeight="1" x14ac:dyDescent="0.35">
      <c r="A869" s="291"/>
      <c r="B869" s="292">
        <f>SUBTOTAL(9,B851:B868)</f>
        <v>0</v>
      </c>
      <c r="C869" s="292">
        <f t="shared" ref="C869:D869" si="131">SUBTOTAL(9,C851:C868)</f>
        <v>0</v>
      </c>
      <c r="D869" s="292">
        <f t="shared" si="131"/>
        <v>0</v>
      </c>
      <c r="E869" s="293">
        <f>SUBTOTAL(9,E851:E868)</f>
        <v>0</v>
      </c>
      <c r="F869" s="294" t="s">
        <v>18</v>
      </c>
      <c r="G869" s="394"/>
      <c r="H869" s="452"/>
      <c r="J869" s="32">
        <f>D848</f>
        <v>176.93</v>
      </c>
      <c r="L869" s="290">
        <f t="shared" si="129"/>
        <v>17</v>
      </c>
      <c r="M869" s="287">
        <f t="shared" si="125"/>
        <v>2</v>
      </c>
      <c r="N869" s="287">
        <v>1</v>
      </c>
    </row>
    <row r="870" spans="1:14" ht="11.5" hidden="1" customHeight="1" x14ac:dyDescent="0.35">
      <c r="A870" s="297"/>
      <c r="B870" s="298"/>
      <c r="C870" s="298"/>
      <c r="D870" s="298"/>
      <c r="E870" s="299"/>
      <c r="F870" s="300"/>
      <c r="G870" s="301"/>
      <c r="H870" s="302"/>
      <c r="J870" s="38"/>
      <c r="L870" s="290">
        <f t="shared" si="129"/>
        <v>17</v>
      </c>
      <c r="M870" s="287">
        <f t="shared" si="125"/>
        <v>2</v>
      </c>
      <c r="N870" s="287">
        <v>1</v>
      </c>
    </row>
    <row r="871" spans="1:14" s="1" customFormat="1" ht="21" hidden="1" x14ac:dyDescent="0.35">
      <c r="A871" s="14"/>
      <c r="B871" s="14"/>
      <c r="C871" s="14"/>
      <c r="D871" s="427">
        <f>х!H$20</f>
        <v>0</v>
      </c>
      <c r="E871" s="428"/>
      <c r="F871" s="429">
        <f>х!I$20</f>
        <v>0</v>
      </c>
      <c r="G871" s="430"/>
      <c r="H871" s="430"/>
      <c r="I871" s="13"/>
      <c r="J871" s="13"/>
      <c r="K871" s="13"/>
      <c r="L871" s="40">
        <f>L848+1</f>
        <v>18</v>
      </c>
      <c r="M871" s="39">
        <f t="shared" si="125"/>
        <v>2</v>
      </c>
      <c r="N871" s="39">
        <v>1</v>
      </c>
    </row>
    <row r="872" spans="1:14" s="1" customFormat="1" ht="11.5" hidden="1" customHeight="1" x14ac:dyDescent="0.35">
      <c r="A872" s="431" t="s">
        <v>3</v>
      </c>
      <c r="B872" s="432" t="s">
        <v>4</v>
      </c>
      <c r="C872" s="432"/>
      <c r="D872" s="432"/>
      <c r="E872" s="433" t="s">
        <v>5</v>
      </c>
      <c r="F872" s="434" t="s">
        <v>6</v>
      </c>
      <c r="G872" s="435" t="s">
        <v>7</v>
      </c>
      <c r="H872" s="436" t="s">
        <v>8</v>
      </c>
      <c r="L872" s="41">
        <f>L871</f>
        <v>18</v>
      </c>
      <c r="M872" s="39">
        <f t="shared" si="125"/>
        <v>2</v>
      </c>
      <c r="N872" s="39">
        <v>1</v>
      </c>
    </row>
    <row r="873" spans="1:14" s="1" customFormat="1" ht="11.5" hidden="1" customHeight="1" x14ac:dyDescent="0.35">
      <c r="A873" s="431"/>
      <c r="B873" s="15" t="s">
        <v>9</v>
      </c>
      <c r="C873" s="16" t="s">
        <v>10</v>
      </c>
      <c r="D873" s="16" t="s">
        <v>11</v>
      </c>
      <c r="E873" s="433"/>
      <c r="F873" s="434"/>
      <c r="G873" s="435"/>
      <c r="H873" s="436"/>
      <c r="L873" s="41">
        <f t="shared" ref="L873:M893" si="132">L872</f>
        <v>18</v>
      </c>
      <c r="M873" s="39">
        <f t="shared" si="125"/>
        <v>2</v>
      </c>
      <c r="N873" s="39">
        <v>1</v>
      </c>
    </row>
    <row r="874" spans="1:14" s="1" customFormat="1" ht="11.5" hidden="1" customHeight="1" x14ac:dyDescent="0.35">
      <c r="A874" s="17"/>
      <c r="B874" s="18"/>
      <c r="C874" s="18"/>
      <c r="D874" s="19"/>
      <c r="E874" s="17"/>
      <c r="F874" s="20"/>
      <c r="G874" s="21"/>
      <c r="H874" s="453">
        <f>D871</f>
        <v>0</v>
      </c>
      <c r="J874" s="23" t="e">
        <f>H874*J892/H892</f>
        <v>#DIV/0!</v>
      </c>
      <c r="L874" s="41">
        <f t="shared" si="132"/>
        <v>18</v>
      </c>
      <c r="M874" s="39">
        <f t="shared" si="125"/>
        <v>2</v>
      </c>
      <c r="N874" s="39">
        <f>F874</f>
        <v>0</v>
      </c>
    </row>
    <row r="875" spans="1:14" s="1" customFormat="1" ht="11.5" hidden="1" customHeight="1" x14ac:dyDescent="0.35">
      <c r="A875" s="17"/>
      <c r="B875" s="18"/>
      <c r="C875" s="18"/>
      <c r="D875" s="18"/>
      <c r="E875" s="17"/>
      <c r="F875" s="20"/>
      <c r="G875" s="21"/>
      <c r="H875" s="451"/>
      <c r="J875" s="23" t="e">
        <f>H875*J892/H892</f>
        <v>#DIV/0!</v>
      </c>
      <c r="L875" s="41">
        <f t="shared" si="132"/>
        <v>18</v>
      </c>
      <c r="M875" s="39">
        <f t="shared" si="125"/>
        <v>2</v>
      </c>
      <c r="N875" s="39">
        <f t="shared" ref="N875:N891" si="133">F875</f>
        <v>0</v>
      </c>
    </row>
    <row r="876" spans="1:14" s="1" customFormat="1" ht="11.5" hidden="1" customHeight="1" x14ac:dyDescent="0.35">
      <c r="A876" s="17"/>
      <c r="B876" s="18"/>
      <c r="C876" s="18"/>
      <c r="D876" s="18"/>
      <c r="E876" s="17"/>
      <c r="F876" s="20"/>
      <c r="G876" s="24"/>
      <c r="H876" s="451"/>
      <c r="J876" s="23" t="e">
        <f>H876*J892/H892</f>
        <v>#DIV/0!</v>
      </c>
      <c r="L876" s="41">
        <f t="shared" si="132"/>
        <v>18</v>
      </c>
      <c r="M876" s="39">
        <f t="shared" si="125"/>
        <v>2</v>
      </c>
      <c r="N876" s="39">
        <f t="shared" si="133"/>
        <v>0</v>
      </c>
    </row>
    <row r="877" spans="1:14" s="1" customFormat="1" ht="11.5" hidden="1" customHeight="1" x14ac:dyDescent="0.35">
      <c r="A877" s="19"/>
      <c r="B877" s="18"/>
      <c r="C877" s="18"/>
      <c r="D877" s="18"/>
      <c r="E877" s="17"/>
      <c r="F877" s="20"/>
      <c r="G877" s="21"/>
      <c r="H877" s="451"/>
      <c r="J877" s="23" t="e">
        <f>H877*J892/H892</f>
        <v>#DIV/0!</v>
      </c>
      <c r="L877" s="41">
        <f t="shared" si="132"/>
        <v>18</v>
      </c>
      <c r="M877" s="39">
        <f t="shared" si="125"/>
        <v>2</v>
      </c>
      <c r="N877" s="39">
        <f t="shared" si="133"/>
        <v>0</v>
      </c>
    </row>
    <row r="878" spans="1:14" s="1" customFormat="1" ht="11.5" hidden="1" customHeight="1" x14ac:dyDescent="0.35">
      <c r="A878" s="17"/>
      <c r="B878" s="18"/>
      <c r="C878" s="18"/>
      <c r="D878" s="19"/>
      <c r="E878" s="17"/>
      <c r="F878" s="20"/>
      <c r="G878" s="21"/>
      <c r="H878" s="451"/>
      <c r="J878" s="23" t="e">
        <f>H878*J892/H892</f>
        <v>#DIV/0!</v>
      </c>
      <c r="L878" s="41">
        <f t="shared" si="132"/>
        <v>18</v>
      </c>
      <c r="M878" s="39">
        <f t="shared" si="125"/>
        <v>2</v>
      </c>
      <c r="N878" s="39">
        <f t="shared" si="133"/>
        <v>0</v>
      </c>
    </row>
    <row r="879" spans="1:14" s="1" customFormat="1" ht="11.5" hidden="1" customHeight="1" x14ac:dyDescent="0.35">
      <c r="A879" s="17"/>
      <c r="B879" s="18"/>
      <c r="C879" s="18"/>
      <c r="D879" s="18"/>
      <c r="E879" s="17"/>
      <c r="F879" s="20"/>
      <c r="G879" s="21"/>
      <c r="H879" s="451"/>
      <c r="J879" s="23" t="e">
        <f>H879*J892/H892</f>
        <v>#DIV/0!</v>
      </c>
      <c r="L879" s="41">
        <f t="shared" si="132"/>
        <v>18</v>
      </c>
      <c r="M879" s="39">
        <f t="shared" si="125"/>
        <v>2</v>
      </c>
      <c r="N879" s="39">
        <f t="shared" si="133"/>
        <v>0</v>
      </c>
    </row>
    <row r="880" spans="1:14" s="1" customFormat="1" ht="11.5" hidden="1" customHeight="1" x14ac:dyDescent="0.35">
      <c r="A880" s="17"/>
      <c r="B880" s="18"/>
      <c r="C880" s="18"/>
      <c r="D880" s="18"/>
      <c r="E880" s="17"/>
      <c r="F880" s="20"/>
      <c r="G880" s="24"/>
      <c r="H880" s="451"/>
      <c r="J880" s="23" t="e">
        <f>H880*J892/H892</f>
        <v>#DIV/0!</v>
      </c>
      <c r="L880" s="41">
        <f t="shared" si="132"/>
        <v>18</v>
      </c>
      <c r="M880" s="39">
        <f t="shared" si="125"/>
        <v>2</v>
      </c>
      <c r="N880" s="39">
        <f t="shared" si="133"/>
        <v>0</v>
      </c>
    </row>
    <row r="881" spans="1:14" s="1" customFormat="1" ht="11.5" hidden="1" customHeight="1" x14ac:dyDescent="0.35">
      <c r="A881" s="19"/>
      <c r="B881" s="18"/>
      <c r="C881" s="18"/>
      <c r="D881" s="18"/>
      <c r="E881" s="17"/>
      <c r="F881" s="20"/>
      <c r="G881" s="21"/>
      <c r="H881" s="451"/>
      <c r="J881" s="23" t="e">
        <f>H881*J892/H892</f>
        <v>#DIV/0!</v>
      </c>
      <c r="L881" s="41">
        <f t="shared" si="132"/>
        <v>18</v>
      </c>
      <c r="M881" s="39">
        <f t="shared" si="125"/>
        <v>2</v>
      </c>
      <c r="N881" s="39">
        <f t="shared" si="133"/>
        <v>0</v>
      </c>
    </row>
    <row r="882" spans="1:14" s="1" customFormat="1" ht="11.5" hidden="1" customHeight="1" x14ac:dyDescent="0.35">
      <c r="A882" s="19"/>
      <c r="B882" s="25"/>
      <c r="C882" s="25"/>
      <c r="D882" s="25"/>
      <c r="E882" s="26"/>
      <c r="F882" s="27"/>
      <c r="G882" s="27"/>
      <c r="H882" s="451"/>
      <c r="J882" s="23" t="e">
        <f>H882*J892/H892</f>
        <v>#DIV/0!</v>
      </c>
      <c r="L882" s="41">
        <f t="shared" si="132"/>
        <v>18</v>
      </c>
      <c r="M882" s="39">
        <f t="shared" si="125"/>
        <v>2</v>
      </c>
      <c r="N882" s="39">
        <f t="shared" si="133"/>
        <v>0</v>
      </c>
    </row>
    <row r="883" spans="1:14" s="1" customFormat="1" ht="11.5" hidden="1" customHeight="1" x14ac:dyDescent="0.35">
      <c r="A883" s="17"/>
      <c r="B883" s="18"/>
      <c r="C883" s="18"/>
      <c r="D883" s="18"/>
      <c r="E883" s="17"/>
      <c r="F883" s="20"/>
      <c r="G883" s="21"/>
      <c r="H883" s="451"/>
      <c r="J883" s="23" t="e">
        <f>H883*J892/H892</f>
        <v>#DIV/0!</v>
      </c>
      <c r="L883" s="41">
        <f t="shared" si="132"/>
        <v>18</v>
      </c>
      <c r="M883" s="39">
        <f t="shared" si="125"/>
        <v>2</v>
      </c>
      <c r="N883" s="39">
        <f t="shared" si="133"/>
        <v>0</v>
      </c>
    </row>
    <row r="884" spans="1:14" s="1" customFormat="1" ht="11.5" hidden="1" customHeight="1" x14ac:dyDescent="0.35">
      <c r="A884" s="17"/>
      <c r="B884" s="18"/>
      <c r="C884" s="18"/>
      <c r="D884" s="18"/>
      <c r="E884" s="17"/>
      <c r="F884" s="20"/>
      <c r="G884" s="24"/>
      <c r="H884" s="451"/>
      <c r="J884" s="23" t="e">
        <f>H884*J892/H892</f>
        <v>#DIV/0!</v>
      </c>
      <c r="L884" s="41">
        <f t="shared" si="132"/>
        <v>18</v>
      </c>
      <c r="M884" s="39">
        <f t="shared" si="125"/>
        <v>2</v>
      </c>
      <c r="N884" s="39">
        <f t="shared" si="133"/>
        <v>0</v>
      </c>
    </row>
    <row r="885" spans="1:14" s="1" customFormat="1" ht="11.5" hidden="1" customHeight="1" x14ac:dyDescent="0.35">
      <c r="A885" s="17"/>
      <c r="B885" s="18"/>
      <c r="C885" s="18"/>
      <c r="D885" s="18"/>
      <c r="E885" s="17"/>
      <c r="F885" s="20"/>
      <c r="G885" s="24"/>
      <c r="H885" s="451"/>
      <c r="J885" s="23" t="e">
        <f>H885*J892/H892</f>
        <v>#DIV/0!</v>
      </c>
      <c r="L885" s="41">
        <f t="shared" si="132"/>
        <v>18</v>
      </c>
      <c r="M885" s="39">
        <f t="shared" si="125"/>
        <v>2</v>
      </c>
      <c r="N885" s="39">
        <f t="shared" si="133"/>
        <v>0</v>
      </c>
    </row>
    <row r="886" spans="1:14" s="1" customFormat="1" ht="11.5" hidden="1" customHeight="1" x14ac:dyDescent="0.35">
      <c r="A886" s="19"/>
      <c r="B886" s="18"/>
      <c r="C886" s="18"/>
      <c r="D886" s="18"/>
      <c r="E886" s="17"/>
      <c r="F886" s="20"/>
      <c r="G886" s="21"/>
      <c r="H886" s="451"/>
      <c r="J886" s="23" t="e">
        <f>H886*J892/H892</f>
        <v>#DIV/0!</v>
      </c>
      <c r="L886" s="41">
        <f t="shared" si="132"/>
        <v>18</v>
      </c>
      <c r="M886" s="39">
        <f t="shared" si="125"/>
        <v>2</v>
      </c>
      <c r="N886" s="39">
        <f t="shared" si="133"/>
        <v>0</v>
      </c>
    </row>
    <row r="887" spans="1:14" s="1" customFormat="1" ht="11.5" hidden="1" customHeight="1" x14ac:dyDescent="0.25">
      <c r="A887" s="17"/>
      <c r="B887" s="18"/>
      <c r="C887" s="18"/>
      <c r="D887" s="18"/>
      <c r="E887" s="17"/>
      <c r="F887" s="28"/>
      <c r="G887" s="21"/>
      <c r="H887" s="451"/>
      <c r="J887" s="23" t="e">
        <f>H887*J892/H892</f>
        <v>#DIV/0!</v>
      </c>
      <c r="L887" s="41">
        <f t="shared" si="132"/>
        <v>18</v>
      </c>
      <c r="M887" s="39">
        <f t="shared" si="125"/>
        <v>2</v>
      </c>
      <c r="N887" s="39">
        <f t="shared" si="133"/>
        <v>0</v>
      </c>
    </row>
    <row r="888" spans="1:14" s="1" customFormat="1" ht="11.5" hidden="1" customHeight="1" x14ac:dyDescent="0.35">
      <c r="A888" s="19"/>
      <c r="B888" s="18"/>
      <c r="C888" s="18"/>
      <c r="D888" s="18"/>
      <c r="E888" s="17"/>
      <c r="F888" s="20"/>
      <c r="G888" s="21"/>
      <c r="H888" s="451"/>
      <c r="J888" s="23" t="e">
        <f>H888*J892/H892</f>
        <v>#DIV/0!</v>
      </c>
      <c r="L888" s="41">
        <f t="shared" si="132"/>
        <v>18</v>
      </c>
      <c r="M888" s="39">
        <f t="shared" si="125"/>
        <v>2</v>
      </c>
      <c r="N888" s="39">
        <f t="shared" si="133"/>
        <v>0</v>
      </c>
    </row>
    <row r="889" spans="1:14" s="1" customFormat="1" ht="11.5" hidden="1" customHeight="1" x14ac:dyDescent="0.25">
      <c r="A889" s="17"/>
      <c r="B889" s="18"/>
      <c r="C889" s="18"/>
      <c r="D889" s="18"/>
      <c r="E889" s="17"/>
      <c r="F889" s="28"/>
      <c r="G889" s="21"/>
      <c r="H889" s="451"/>
      <c r="J889" s="23" t="e">
        <f>H889*J892/H892</f>
        <v>#DIV/0!</v>
      </c>
      <c r="L889" s="41">
        <f t="shared" si="132"/>
        <v>18</v>
      </c>
      <c r="M889" s="39">
        <f t="shared" si="132"/>
        <v>2</v>
      </c>
      <c r="N889" s="39">
        <f t="shared" si="133"/>
        <v>0</v>
      </c>
    </row>
    <row r="890" spans="1:14" s="1" customFormat="1" ht="11.5" hidden="1" customHeight="1" x14ac:dyDescent="0.35">
      <c r="A890" s="19"/>
      <c r="B890" s="18"/>
      <c r="C890" s="18"/>
      <c r="D890" s="18"/>
      <c r="E890" s="17"/>
      <c r="F890" s="20"/>
      <c r="G890" s="21"/>
      <c r="H890" s="451"/>
      <c r="J890" s="23" t="e">
        <f>H890*J892/H892</f>
        <v>#DIV/0!</v>
      </c>
      <c r="L890" s="41">
        <f t="shared" si="132"/>
        <v>18</v>
      </c>
      <c r="M890" s="39">
        <f t="shared" si="132"/>
        <v>2</v>
      </c>
      <c r="N890" s="39">
        <f t="shared" si="133"/>
        <v>0</v>
      </c>
    </row>
    <row r="891" spans="1:14" s="1" customFormat="1" ht="11.5" hidden="1" customHeight="1" x14ac:dyDescent="0.35">
      <c r="A891" s="19"/>
      <c r="B891" s="18"/>
      <c r="C891" s="18"/>
      <c r="D891" s="18"/>
      <c r="E891" s="17"/>
      <c r="F891" s="20"/>
      <c r="G891" s="21"/>
      <c r="H891" s="451"/>
      <c r="J891" s="23" t="e">
        <f>H891*J892/H892</f>
        <v>#DIV/0!</v>
      </c>
      <c r="L891" s="41">
        <f t="shared" si="132"/>
        <v>18</v>
      </c>
      <c r="M891" s="39">
        <f t="shared" si="132"/>
        <v>2</v>
      </c>
      <c r="N891" s="39">
        <f t="shared" si="133"/>
        <v>0</v>
      </c>
    </row>
    <row r="892" spans="1:14" s="1" customFormat="1" ht="11.5" hidden="1" customHeight="1" x14ac:dyDescent="0.35">
      <c r="A892" s="19"/>
      <c r="B892" s="25"/>
      <c r="C892" s="25"/>
      <c r="D892" s="25"/>
      <c r="E892" s="26"/>
      <c r="F892" s="29" t="s">
        <v>18</v>
      </c>
      <c r="G892" s="27"/>
      <c r="H892" s="454"/>
      <c r="J892" s="32">
        <f>D871</f>
        <v>0</v>
      </c>
      <c r="L892" s="41">
        <f t="shared" si="132"/>
        <v>18</v>
      </c>
      <c r="M892" s="39">
        <f t="shared" si="132"/>
        <v>2</v>
      </c>
      <c r="N892" s="39">
        <v>1</v>
      </c>
    </row>
    <row r="893" spans="1:14" s="1" customFormat="1" ht="11.5" hidden="1" customHeight="1" x14ac:dyDescent="0.35">
      <c r="A893" s="33"/>
      <c r="B893" s="34"/>
      <c r="C893" s="34"/>
      <c r="D893" s="34"/>
      <c r="E893" s="35"/>
      <c r="F893" s="36"/>
      <c r="G893" s="37"/>
      <c r="H893" s="38"/>
      <c r="J893" s="38"/>
      <c r="L893" s="41">
        <f t="shared" si="132"/>
        <v>18</v>
      </c>
      <c r="M893" s="39">
        <f t="shared" si="132"/>
        <v>2</v>
      </c>
      <c r="N893" s="39">
        <v>1</v>
      </c>
    </row>
    <row r="894" spans="1:14" s="1" customFormat="1" ht="21" hidden="1" x14ac:dyDescent="0.35">
      <c r="A894" s="14"/>
      <c r="B894" s="14"/>
      <c r="C894" s="14"/>
      <c r="D894" s="427">
        <f>х!H$21</f>
        <v>64.739999999999995</v>
      </c>
      <c r="E894" s="428"/>
      <c r="F894" s="429" t="str">
        <f>х!I$21</f>
        <v>Абонемент платного питания №19 (ГПД Полдник 1-4)</v>
      </c>
      <c r="G894" s="430"/>
      <c r="H894" s="430"/>
      <c r="I894" s="13"/>
      <c r="J894" s="13"/>
      <c r="K894" s="13"/>
      <c r="L894" s="40">
        <f>L871+1</f>
        <v>19</v>
      </c>
      <c r="M894" s="39">
        <f t="shared" ref="M894:M953" si="134">M893</f>
        <v>2</v>
      </c>
      <c r="N894" s="39">
        <v>1</v>
      </c>
    </row>
    <row r="895" spans="1:14" s="1" customFormat="1" ht="11.5" hidden="1" customHeight="1" x14ac:dyDescent="0.35">
      <c r="A895" s="431" t="s">
        <v>3</v>
      </c>
      <c r="B895" s="432" t="s">
        <v>4</v>
      </c>
      <c r="C895" s="432"/>
      <c r="D895" s="432"/>
      <c r="E895" s="433" t="s">
        <v>5</v>
      </c>
      <c r="F895" s="434" t="s">
        <v>6</v>
      </c>
      <c r="G895" s="435" t="s">
        <v>7</v>
      </c>
      <c r="H895" s="436" t="s">
        <v>8</v>
      </c>
      <c r="L895" s="41">
        <f>L894</f>
        <v>19</v>
      </c>
      <c r="M895" s="39">
        <f t="shared" si="134"/>
        <v>2</v>
      </c>
      <c r="N895" s="39">
        <v>1</v>
      </c>
    </row>
    <row r="896" spans="1:14" s="1" customFormat="1" ht="11.5" hidden="1" customHeight="1" x14ac:dyDescent="0.35">
      <c r="A896" s="431"/>
      <c r="B896" s="15" t="s">
        <v>9</v>
      </c>
      <c r="C896" s="16" t="s">
        <v>10</v>
      </c>
      <c r="D896" s="16" t="s">
        <v>11</v>
      </c>
      <c r="E896" s="433"/>
      <c r="F896" s="434"/>
      <c r="G896" s="435"/>
      <c r="H896" s="436"/>
      <c r="L896" s="41">
        <f t="shared" ref="L896:L916" si="135">L895</f>
        <v>19</v>
      </c>
      <c r="M896" s="39">
        <f t="shared" si="134"/>
        <v>2</v>
      </c>
      <c r="N896" s="39">
        <v>1</v>
      </c>
    </row>
    <row r="897" spans="1:14" s="1" customFormat="1" ht="11.5" hidden="1" customHeight="1" x14ac:dyDescent="0.35">
      <c r="A897" s="50">
        <v>284</v>
      </c>
      <c r="B897" s="51">
        <v>10.02</v>
      </c>
      <c r="C897" s="51">
        <v>13.96</v>
      </c>
      <c r="D897" s="51">
        <v>1.82</v>
      </c>
      <c r="E897" s="50">
        <v>173</v>
      </c>
      <c r="F897" s="52" t="s">
        <v>193</v>
      </c>
      <c r="G897" s="69">
        <v>100</v>
      </c>
      <c r="H897" s="453">
        <f>D894</f>
        <v>64.739999999999995</v>
      </c>
      <c r="J897" s="23" t="e">
        <f>H897*J915/H915</f>
        <v>#DIV/0!</v>
      </c>
      <c r="L897" s="41">
        <f t="shared" si="135"/>
        <v>19</v>
      </c>
      <c r="M897" s="39">
        <f t="shared" si="134"/>
        <v>2</v>
      </c>
      <c r="N897" s="39" t="str">
        <f>F897</f>
        <v>Омлет натуральный 100</v>
      </c>
    </row>
    <row r="898" spans="1:14" s="1" customFormat="1" ht="11.5" hidden="1" customHeight="1" x14ac:dyDescent="0.35">
      <c r="A898" s="50">
        <v>629</v>
      </c>
      <c r="B898" s="51">
        <v>0.16</v>
      </c>
      <c r="C898" s="51">
        <v>0.03</v>
      </c>
      <c r="D898" s="51">
        <v>15.49</v>
      </c>
      <c r="E898" s="50">
        <v>64</v>
      </c>
      <c r="F898" s="52" t="s">
        <v>244</v>
      </c>
      <c r="G898" s="68">
        <v>222</v>
      </c>
      <c r="H898" s="451"/>
      <c r="J898" s="23" t="e">
        <f>H898*J915/H915</f>
        <v>#DIV/0!</v>
      </c>
      <c r="L898" s="41">
        <f t="shared" si="135"/>
        <v>19</v>
      </c>
      <c r="M898" s="39">
        <f t="shared" si="134"/>
        <v>2</v>
      </c>
      <c r="N898" s="39" t="str">
        <f t="shared" ref="N898:N914" si="136">F898</f>
        <v>Чай с сахаром с лимоном 200/15/7</v>
      </c>
    </row>
    <row r="899" spans="1:14" s="1" customFormat="1" ht="11.5" hidden="1" customHeight="1" x14ac:dyDescent="0.35">
      <c r="A899" s="54" t="s">
        <v>16</v>
      </c>
      <c r="B899" s="51">
        <v>3.95</v>
      </c>
      <c r="C899" s="51">
        <v>0.5</v>
      </c>
      <c r="D899" s="51">
        <v>24.15</v>
      </c>
      <c r="E899" s="50">
        <v>118</v>
      </c>
      <c r="F899" s="52" t="s">
        <v>343</v>
      </c>
      <c r="G899" s="69">
        <v>50</v>
      </c>
      <c r="H899" s="451"/>
      <c r="J899" s="23" t="e">
        <f>H899*J915/H915</f>
        <v>#DIV/0!</v>
      </c>
      <c r="L899" s="41">
        <f t="shared" si="135"/>
        <v>19</v>
      </c>
      <c r="M899" s="39">
        <f t="shared" si="134"/>
        <v>2</v>
      </c>
      <c r="N899" s="39" t="str">
        <f t="shared" si="136"/>
        <v>Хлеб пшеничный 50</v>
      </c>
    </row>
    <row r="900" spans="1:14" s="1" customFormat="1" ht="11.5" hidden="1" customHeight="1" x14ac:dyDescent="0.35">
      <c r="A900" s="54"/>
      <c r="B900" s="51"/>
      <c r="C900" s="51"/>
      <c r="D900" s="51"/>
      <c r="E900" s="50"/>
      <c r="F900" s="52"/>
      <c r="G900" s="69"/>
      <c r="H900" s="451"/>
      <c r="J900" s="23" t="e">
        <f>H900*J915/H915</f>
        <v>#DIV/0!</v>
      </c>
      <c r="L900" s="41">
        <f t="shared" si="135"/>
        <v>19</v>
      </c>
      <c r="M900" s="39">
        <f t="shared" si="134"/>
        <v>2</v>
      </c>
      <c r="N900" s="39">
        <f t="shared" si="136"/>
        <v>0</v>
      </c>
    </row>
    <row r="901" spans="1:14" s="1" customFormat="1" ht="11.5" hidden="1" customHeight="1" x14ac:dyDescent="0.35">
      <c r="A901" s="17"/>
      <c r="B901" s="18"/>
      <c r="C901" s="18"/>
      <c r="D901" s="19"/>
      <c r="E901" s="17"/>
      <c r="F901" s="20"/>
      <c r="G901" s="21"/>
      <c r="H901" s="451"/>
      <c r="J901" s="23" t="e">
        <f>H901*J915/H915</f>
        <v>#DIV/0!</v>
      </c>
      <c r="L901" s="41">
        <f t="shared" si="135"/>
        <v>19</v>
      </c>
      <c r="M901" s="39">
        <f t="shared" si="134"/>
        <v>2</v>
      </c>
      <c r="N901" s="39">
        <f t="shared" si="136"/>
        <v>0</v>
      </c>
    </row>
    <row r="902" spans="1:14" s="1" customFormat="1" ht="11.5" hidden="1" customHeight="1" x14ac:dyDescent="0.35">
      <c r="A902" s="17"/>
      <c r="B902" s="18"/>
      <c r="C902" s="18"/>
      <c r="D902" s="18"/>
      <c r="E902" s="17"/>
      <c r="F902" s="20"/>
      <c r="G902" s="21"/>
      <c r="H902" s="451"/>
      <c r="J902" s="23" t="e">
        <f>H902*J915/H915</f>
        <v>#DIV/0!</v>
      </c>
      <c r="L902" s="41">
        <f t="shared" si="135"/>
        <v>19</v>
      </c>
      <c r="M902" s="39">
        <f t="shared" si="134"/>
        <v>2</v>
      </c>
      <c r="N902" s="39">
        <f t="shared" si="136"/>
        <v>0</v>
      </c>
    </row>
    <row r="903" spans="1:14" s="1" customFormat="1" ht="11.5" hidden="1" customHeight="1" x14ac:dyDescent="0.35">
      <c r="A903" s="17"/>
      <c r="B903" s="18"/>
      <c r="C903" s="18"/>
      <c r="D903" s="18"/>
      <c r="E903" s="17"/>
      <c r="F903" s="20"/>
      <c r="G903" s="24"/>
      <c r="H903" s="451"/>
      <c r="J903" s="23" t="e">
        <f>H903*J915/H915</f>
        <v>#DIV/0!</v>
      </c>
      <c r="L903" s="41">
        <f t="shared" si="135"/>
        <v>19</v>
      </c>
      <c r="M903" s="39">
        <f t="shared" si="134"/>
        <v>2</v>
      </c>
      <c r="N903" s="39">
        <f t="shared" si="136"/>
        <v>0</v>
      </c>
    </row>
    <row r="904" spans="1:14" s="1" customFormat="1" ht="11.5" hidden="1" customHeight="1" x14ac:dyDescent="0.35">
      <c r="A904" s="19"/>
      <c r="B904" s="18"/>
      <c r="C904" s="18"/>
      <c r="D904" s="18"/>
      <c r="E904" s="17"/>
      <c r="F904" s="20"/>
      <c r="G904" s="21"/>
      <c r="H904" s="451"/>
      <c r="J904" s="23" t="e">
        <f>H904*J915/H915</f>
        <v>#DIV/0!</v>
      </c>
      <c r="L904" s="41">
        <f t="shared" si="135"/>
        <v>19</v>
      </c>
      <c r="M904" s="39">
        <f t="shared" si="134"/>
        <v>2</v>
      </c>
      <c r="N904" s="39">
        <f t="shared" si="136"/>
        <v>0</v>
      </c>
    </row>
    <row r="905" spans="1:14" s="1" customFormat="1" ht="11.5" hidden="1" customHeight="1" x14ac:dyDescent="0.35">
      <c r="A905" s="19"/>
      <c r="B905" s="25"/>
      <c r="C905" s="25"/>
      <c r="D905" s="25"/>
      <c r="E905" s="26"/>
      <c r="F905" s="112"/>
      <c r="G905" s="112"/>
      <c r="H905" s="451"/>
      <c r="J905" s="23" t="e">
        <f>H905*J915/H915</f>
        <v>#DIV/0!</v>
      </c>
      <c r="L905" s="41">
        <f t="shared" si="135"/>
        <v>19</v>
      </c>
      <c r="M905" s="39">
        <f t="shared" si="134"/>
        <v>2</v>
      </c>
      <c r="N905" s="39">
        <f t="shared" si="136"/>
        <v>0</v>
      </c>
    </row>
    <row r="906" spans="1:14" s="1" customFormat="1" ht="11.5" hidden="1" customHeight="1" x14ac:dyDescent="0.35">
      <c r="A906" s="17"/>
      <c r="B906" s="18"/>
      <c r="C906" s="18"/>
      <c r="D906" s="18"/>
      <c r="E906" s="17"/>
      <c r="F906" s="20"/>
      <c r="G906" s="21"/>
      <c r="H906" s="451"/>
      <c r="J906" s="23" t="e">
        <f>H906*J915/H915</f>
        <v>#DIV/0!</v>
      </c>
      <c r="L906" s="41">
        <f t="shared" si="135"/>
        <v>19</v>
      </c>
      <c r="M906" s="39">
        <f t="shared" si="134"/>
        <v>2</v>
      </c>
      <c r="N906" s="39">
        <f t="shared" si="136"/>
        <v>0</v>
      </c>
    </row>
    <row r="907" spans="1:14" s="1" customFormat="1" ht="11.5" hidden="1" customHeight="1" x14ac:dyDescent="0.35">
      <c r="A907" s="17"/>
      <c r="B907" s="18"/>
      <c r="C907" s="18"/>
      <c r="D907" s="18"/>
      <c r="E907" s="17"/>
      <c r="F907" s="20"/>
      <c r="G907" s="24"/>
      <c r="H907" s="451"/>
      <c r="J907" s="23" t="e">
        <f>H907*J915/H915</f>
        <v>#DIV/0!</v>
      </c>
      <c r="L907" s="41">
        <f t="shared" si="135"/>
        <v>19</v>
      </c>
      <c r="M907" s="39">
        <f t="shared" si="134"/>
        <v>2</v>
      </c>
      <c r="N907" s="39">
        <f t="shared" si="136"/>
        <v>0</v>
      </c>
    </row>
    <row r="908" spans="1:14" s="1" customFormat="1" ht="11.5" hidden="1" customHeight="1" x14ac:dyDescent="0.35">
      <c r="A908" s="17"/>
      <c r="B908" s="18"/>
      <c r="C908" s="18"/>
      <c r="D908" s="18"/>
      <c r="E908" s="17"/>
      <c r="F908" s="20"/>
      <c r="G908" s="24"/>
      <c r="H908" s="451"/>
      <c r="J908" s="23" t="e">
        <f>H908*J915/H915</f>
        <v>#DIV/0!</v>
      </c>
      <c r="L908" s="41">
        <f t="shared" si="135"/>
        <v>19</v>
      </c>
      <c r="M908" s="39">
        <f t="shared" si="134"/>
        <v>2</v>
      </c>
      <c r="N908" s="39">
        <f t="shared" si="136"/>
        <v>0</v>
      </c>
    </row>
    <row r="909" spans="1:14" s="1" customFormat="1" ht="11.5" hidden="1" customHeight="1" x14ac:dyDescent="0.35">
      <c r="A909" s="19"/>
      <c r="B909" s="18"/>
      <c r="C909" s="18"/>
      <c r="D909" s="18"/>
      <c r="E909" s="17"/>
      <c r="F909" s="20"/>
      <c r="G909" s="21"/>
      <c r="H909" s="451"/>
      <c r="J909" s="23" t="e">
        <f>H909*J915/H915</f>
        <v>#DIV/0!</v>
      </c>
      <c r="L909" s="41">
        <f t="shared" si="135"/>
        <v>19</v>
      </c>
      <c r="M909" s="39">
        <f t="shared" si="134"/>
        <v>2</v>
      </c>
      <c r="N909" s="39">
        <f t="shared" si="136"/>
        <v>0</v>
      </c>
    </row>
    <row r="910" spans="1:14" s="1" customFormat="1" ht="11.5" hidden="1" customHeight="1" x14ac:dyDescent="0.25">
      <c r="A910" s="17"/>
      <c r="B910" s="18"/>
      <c r="C910" s="18"/>
      <c r="D910" s="18"/>
      <c r="E910" s="17"/>
      <c r="F910" s="28"/>
      <c r="G910" s="21"/>
      <c r="H910" s="451"/>
      <c r="J910" s="23" t="e">
        <f>H910*J915/H915</f>
        <v>#DIV/0!</v>
      </c>
      <c r="L910" s="41">
        <f t="shared" si="135"/>
        <v>19</v>
      </c>
      <c r="M910" s="39">
        <f t="shared" si="134"/>
        <v>2</v>
      </c>
      <c r="N910" s="39">
        <f t="shared" si="136"/>
        <v>0</v>
      </c>
    </row>
    <row r="911" spans="1:14" s="1" customFormat="1" ht="11.5" hidden="1" customHeight="1" x14ac:dyDescent="0.35">
      <c r="A911" s="19"/>
      <c r="B911" s="18"/>
      <c r="C911" s="18"/>
      <c r="D911" s="18"/>
      <c r="E911" s="17"/>
      <c r="F911" s="20"/>
      <c r="G911" s="21"/>
      <c r="H911" s="451"/>
      <c r="J911" s="23" t="e">
        <f>H911*J915/H915</f>
        <v>#DIV/0!</v>
      </c>
      <c r="L911" s="41">
        <f t="shared" si="135"/>
        <v>19</v>
      </c>
      <c r="M911" s="39">
        <f t="shared" si="134"/>
        <v>2</v>
      </c>
      <c r="N911" s="39">
        <f t="shared" si="136"/>
        <v>0</v>
      </c>
    </row>
    <row r="912" spans="1:14" s="1" customFormat="1" ht="11.5" hidden="1" customHeight="1" x14ac:dyDescent="0.25">
      <c r="A912" s="17"/>
      <c r="B912" s="18"/>
      <c r="C912" s="18"/>
      <c r="D912" s="18"/>
      <c r="E912" s="17"/>
      <c r="F912" s="28"/>
      <c r="G912" s="21"/>
      <c r="H912" s="451"/>
      <c r="J912" s="23" t="e">
        <f>H912*J915/H915</f>
        <v>#DIV/0!</v>
      </c>
      <c r="L912" s="41">
        <f t="shared" si="135"/>
        <v>19</v>
      </c>
      <c r="M912" s="39">
        <f t="shared" si="134"/>
        <v>2</v>
      </c>
      <c r="N912" s="39">
        <f t="shared" si="136"/>
        <v>0</v>
      </c>
    </row>
    <row r="913" spans="1:14" s="1" customFormat="1" ht="11.5" hidden="1" customHeight="1" x14ac:dyDescent="0.35">
      <c r="A913" s="19"/>
      <c r="B913" s="18"/>
      <c r="C913" s="18"/>
      <c r="D913" s="18"/>
      <c r="E913" s="17"/>
      <c r="F913" s="20"/>
      <c r="G913" s="21"/>
      <c r="H913" s="451"/>
      <c r="J913" s="23" t="e">
        <f>H913*J915/H915</f>
        <v>#DIV/0!</v>
      </c>
      <c r="L913" s="41">
        <f t="shared" si="135"/>
        <v>19</v>
      </c>
      <c r="M913" s="39">
        <f t="shared" si="134"/>
        <v>2</v>
      </c>
      <c r="N913" s="39">
        <f t="shared" si="136"/>
        <v>0</v>
      </c>
    </row>
    <row r="914" spans="1:14" s="1" customFormat="1" ht="11.5" hidden="1" customHeight="1" x14ac:dyDescent="0.35">
      <c r="A914" s="19"/>
      <c r="B914" s="18"/>
      <c r="C914" s="18"/>
      <c r="D914" s="18"/>
      <c r="E914" s="17"/>
      <c r="F914" s="20"/>
      <c r="G914" s="21"/>
      <c r="H914" s="451"/>
      <c r="J914" s="23" t="e">
        <f>H914*J915/H915</f>
        <v>#DIV/0!</v>
      </c>
      <c r="L914" s="41">
        <f t="shared" si="135"/>
        <v>19</v>
      </c>
      <c r="M914" s="39">
        <f t="shared" si="134"/>
        <v>2</v>
      </c>
      <c r="N914" s="39">
        <f t="shared" si="136"/>
        <v>0</v>
      </c>
    </row>
    <row r="915" spans="1:14" s="1" customFormat="1" ht="11.5" hidden="1" customHeight="1" x14ac:dyDescent="0.35">
      <c r="A915" s="19"/>
      <c r="B915" s="25">
        <f>SUBTOTAL(9,B897:B914)</f>
        <v>0</v>
      </c>
      <c r="C915" s="25">
        <f t="shared" ref="C915" si="137">SUBTOTAL(9,C897:C914)</f>
        <v>0</v>
      </c>
      <c r="D915" s="25">
        <f t="shared" ref="D915" si="138">SUBTOTAL(9,D897:D914)</f>
        <v>0</v>
      </c>
      <c r="E915" s="26">
        <f t="shared" ref="E915" si="139">SUBTOTAL(9,E897:E914)</f>
        <v>0</v>
      </c>
      <c r="F915" s="29" t="s">
        <v>18</v>
      </c>
      <c r="G915" s="112"/>
      <c r="H915" s="454"/>
      <c r="J915" s="32">
        <f>D894</f>
        <v>64.739999999999995</v>
      </c>
      <c r="L915" s="41">
        <f t="shared" si="135"/>
        <v>19</v>
      </c>
      <c r="M915" s="39">
        <f t="shared" si="134"/>
        <v>2</v>
      </c>
      <c r="N915" s="39">
        <v>1</v>
      </c>
    </row>
    <row r="916" spans="1:14" s="1" customFormat="1" ht="11.5" hidden="1" customHeight="1" x14ac:dyDescent="0.35">
      <c r="A916" s="33"/>
      <c r="B916" s="34"/>
      <c r="C916" s="34"/>
      <c r="D916" s="34"/>
      <c r="E916" s="35"/>
      <c r="F916" s="36"/>
      <c r="G916" s="37"/>
      <c r="H916" s="38"/>
      <c r="J916" s="38"/>
      <c r="L916" s="41">
        <f t="shared" si="135"/>
        <v>19</v>
      </c>
      <c r="M916" s="39">
        <f t="shared" si="134"/>
        <v>2</v>
      </c>
      <c r="N916" s="39">
        <v>1</v>
      </c>
    </row>
    <row r="917" spans="1:14" s="1" customFormat="1" ht="21" hidden="1" x14ac:dyDescent="0.35">
      <c r="A917" s="14"/>
      <c r="B917" s="14"/>
      <c r="C917" s="14"/>
      <c r="D917" s="427">
        <f>х!H$22</f>
        <v>64.739999999999995</v>
      </c>
      <c r="E917" s="428"/>
      <c r="F917" s="429" t="str">
        <f>х!I$22</f>
        <v>Абонемент платного питания №20 (ГПД Полдник 1-4)</v>
      </c>
      <c r="G917" s="430"/>
      <c r="H917" s="430"/>
      <c r="I917" s="13"/>
      <c r="J917" s="13"/>
      <c r="K917" s="13"/>
      <c r="L917" s="40">
        <f>L894+1</f>
        <v>20</v>
      </c>
      <c r="M917" s="39">
        <f t="shared" si="134"/>
        <v>2</v>
      </c>
      <c r="N917" s="39">
        <v>1</v>
      </c>
    </row>
    <row r="918" spans="1:14" s="1" customFormat="1" ht="11.5" hidden="1" customHeight="1" x14ac:dyDescent="0.35">
      <c r="A918" s="431" t="s">
        <v>3</v>
      </c>
      <c r="B918" s="432" t="s">
        <v>4</v>
      </c>
      <c r="C918" s="432"/>
      <c r="D918" s="432"/>
      <c r="E918" s="433" t="s">
        <v>5</v>
      </c>
      <c r="F918" s="434" t="s">
        <v>6</v>
      </c>
      <c r="G918" s="435" t="s">
        <v>7</v>
      </c>
      <c r="H918" s="436" t="s">
        <v>8</v>
      </c>
      <c r="L918" s="41">
        <f>L917</f>
        <v>20</v>
      </c>
      <c r="M918" s="39">
        <f t="shared" si="134"/>
        <v>2</v>
      </c>
      <c r="N918" s="39">
        <v>1</v>
      </c>
    </row>
    <row r="919" spans="1:14" s="1" customFormat="1" ht="11.5" hidden="1" customHeight="1" x14ac:dyDescent="0.35">
      <c r="A919" s="431"/>
      <c r="B919" s="15" t="s">
        <v>9</v>
      </c>
      <c r="C919" s="16" t="s">
        <v>10</v>
      </c>
      <c r="D919" s="16" t="s">
        <v>11</v>
      </c>
      <c r="E919" s="433"/>
      <c r="F919" s="434"/>
      <c r="G919" s="435"/>
      <c r="H919" s="436"/>
      <c r="L919" s="41">
        <f t="shared" ref="L919:L938" si="140">L918</f>
        <v>20</v>
      </c>
      <c r="M919" s="39">
        <f t="shared" si="134"/>
        <v>2</v>
      </c>
      <c r="N919" s="39">
        <v>1</v>
      </c>
    </row>
    <row r="920" spans="1:14" s="1" customFormat="1" ht="11.5" hidden="1" customHeight="1" x14ac:dyDescent="0.35">
      <c r="A920" s="50">
        <v>23</v>
      </c>
      <c r="B920" s="51">
        <v>2.2999999999999998</v>
      </c>
      <c r="C920" s="51">
        <v>2.9</v>
      </c>
      <c r="D920" s="54"/>
      <c r="E920" s="50">
        <v>38</v>
      </c>
      <c r="F920" s="52" t="s">
        <v>183</v>
      </c>
      <c r="G920" s="69">
        <v>10</v>
      </c>
      <c r="H920" s="453">
        <f>D917</f>
        <v>64.739999999999995</v>
      </c>
      <c r="J920" s="23" t="e">
        <f>H920*J938/H938</f>
        <v>#DIV/0!</v>
      </c>
      <c r="L920" s="41">
        <f t="shared" si="140"/>
        <v>20</v>
      </c>
      <c r="M920" s="39">
        <f t="shared" si="134"/>
        <v>2</v>
      </c>
      <c r="N920" s="39" t="str">
        <f>F920</f>
        <v>Сыр порциями 10</v>
      </c>
    </row>
    <row r="921" spans="1:14" s="1" customFormat="1" ht="11.5" hidden="1" customHeight="1" x14ac:dyDescent="0.35">
      <c r="A921" s="50">
        <v>190</v>
      </c>
      <c r="B921" s="51">
        <v>3.16</v>
      </c>
      <c r="C921" s="51">
        <v>4.55</v>
      </c>
      <c r="D921" s="51">
        <v>36.950000000000003</v>
      </c>
      <c r="E921" s="50">
        <v>201</v>
      </c>
      <c r="F921" s="52" t="s">
        <v>192</v>
      </c>
      <c r="G921" s="68">
        <v>100</v>
      </c>
      <c r="H921" s="451"/>
      <c r="J921" s="23" t="e">
        <f>H921*J938/H938</f>
        <v>#DIV/0!</v>
      </c>
      <c r="L921" s="41">
        <f t="shared" si="140"/>
        <v>20</v>
      </c>
      <c r="M921" s="39">
        <f t="shared" si="134"/>
        <v>2</v>
      </c>
      <c r="N921" s="39" t="str">
        <f t="shared" ref="N921:N937" si="141">F921</f>
        <v>Пудинг рисовый с соусом абрикосовым 100</v>
      </c>
    </row>
    <row r="922" spans="1:14" s="1" customFormat="1" ht="11.5" hidden="1" customHeight="1" x14ac:dyDescent="0.35">
      <c r="A922" s="126" t="s">
        <v>16</v>
      </c>
      <c r="B922" s="127"/>
      <c r="C922" s="127"/>
      <c r="D922" s="127">
        <v>19</v>
      </c>
      <c r="E922" s="128">
        <v>80</v>
      </c>
      <c r="F922" s="129" t="s">
        <v>153</v>
      </c>
      <c r="G922" s="130">
        <v>200</v>
      </c>
      <c r="H922" s="451"/>
      <c r="J922" s="23" t="e">
        <f>H922*J938/H938</f>
        <v>#DIV/0!</v>
      </c>
      <c r="L922" s="41">
        <f t="shared" si="140"/>
        <v>20</v>
      </c>
      <c r="M922" s="39">
        <f t="shared" si="134"/>
        <v>2</v>
      </c>
      <c r="N922" s="39" t="str">
        <f t="shared" si="141"/>
        <v>Напиток Валетек витаминный</v>
      </c>
    </row>
    <row r="923" spans="1:14" s="1" customFormat="1" ht="11.5" hidden="1" customHeight="1" x14ac:dyDescent="0.35">
      <c r="A923" s="54" t="s">
        <v>16</v>
      </c>
      <c r="B923" s="51">
        <v>3.95</v>
      </c>
      <c r="C923" s="51">
        <v>0.5</v>
      </c>
      <c r="D923" s="51">
        <v>24.15</v>
      </c>
      <c r="E923" s="50">
        <v>118</v>
      </c>
      <c r="F923" s="52" t="s">
        <v>134</v>
      </c>
      <c r="G923" s="69">
        <v>50</v>
      </c>
      <c r="H923" s="451"/>
      <c r="J923" s="23" t="e">
        <f>H923*J938/H938</f>
        <v>#DIV/0!</v>
      </c>
      <c r="L923" s="41">
        <f t="shared" si="140"/>
        <v>20</v>
      </c>
      <c r="M923" s="39">
        <f t="shared" si="134"/>
        <v>2</v>
      </c>
      <c r="N923" s="39" t="str">
        <f t="shared" si="141"/>
        <v>Хлеб пшеничный</v>
      </c>
    </row>
    <row r="924" spans="1:14" s="1" customFormat="1" ht="11.5" hidden="1" customHeight="1" x14ac:dyDescent="0.35">
      <c r="A924" s="17"/>
      <c r="B924" s="18"/>
      <c r="C924" s="18"/>
      <c r="D924" s="19"/>
      <c r="E924" s="17"/>
      <c r="F924" s="20"/>
      <c r="G924" s="21"/>
      <c r="H924" s="451"/>
      <c r="J924" s="23" t="e">
        <f>H924*J938/H938</f>
        <v>#DIV/0!</v>
      </c>
      <c r="L924" s="41">
        <f t="shared" si="140"/>
        <v>20</v>
      </c>
      <c r="M924" s="39">
        <f t="shared" si="134"/>
        <v>2</v>
      </c>
      <c r="N924" s="39">
        <f t="shared" si="141"/>
        <v>0</v>
      </c>
    </row>
    <row r="925" spans="1:14" s="1" customFormat="1" ht="11.5" hidden="1" customHeight="1" x14ac:dyDescent="0.35">
      <c r="A925" s="17"/>
      <c r="B925" s="18"/>
      <c r="C925" s="18"/>
      <c r="D925" s="18"/>
      <c r="E925" s="17"/>
      <c r="F925" s="20"/>
      <c r="G925" s="21"/>
      <c r="H925" s="451"/>
      <c r="J925" s="23" t="e">
        <f>H925*J938/H938</f>
        <v>#DIV/0!</v>
      </c>
      <c r="L925" s="41">
        <f t="shared" si="140"/>
        <v>20</v>
      </c>
      <c r="M925" s="39">
        <f t="shared" si="134"/>
        <v>2</v>
      </c>
      <c r="N925" s="39">
        <f t="shared" si="141"/>
        <v>0</v>
      </c>
    </row>
    <row r="926" spans="1:14" s="1" customFormat="1" ht="11.5" hidden="1" customHeight="1" x14ac:dyDescent="0.35">
      <c r="A926" s="17"/>
      <c r="B926" s="18"/>
      <c r="C926" s="18"/>
      <c r="D926" s="18"/>
      <c r="E926" s="17"/>
      <c r="F926" s="20"/>
      <c r="G926" s="24"/>
      <c r="H926" s="451"/>
      <c r="J926" s="23" t="e">
        <f>H926*J938/H938</f>
        <v>#DIV/0!</v>
      </c>
      <c r="L926" s="41">
        <f t="shared" si="140"/>
        <v>20</v>
      </c>
      <c r="M926" s="39">
        <f t="shared" si="134"/>
        <v>2</v>
      </c>
      <c r="N926" s="39">
        <f t="shared" si="141"/>
        <v>0</v>
      </c>
    </row>
    <row r="927" spans="1:14" s="1" customFormat="1" ht="11.5" hidden="1" customHeight="1" x14ac:dyDescent="0.35">
      <c r="A927" s="19"/>
      <c r="B927" s="18"/>
      <c r="C927" s="18"/>
      <c r="D927" s="18"/>
      <c r="E927" s="17"/>
      <c r="F927" s="20"/>
      <c r="G927" s="21"/>
      <c r="H927" s="451"/>
      <c r="J927" s="23" t="e">
        <f>H927*J938/H938</f>
        <v>#DIV/0!</v>
      </c>
      <c r="L927" s="41">
        <f t="shared" si="140"/>
        <v>20</v>
      </c>
      <c r="M927" s="39">
        <f t="shared" si="134"/>
        <v>2</v>
      </c>
      <c r="N927" s="39">
        <f t="shared" si="141"/>
        <v>0</v>
      </c>
    </row>
    <row r="928" spans="1:14" s="1" customFormat="1" ht="11.5" hidden="1" customHeight="1" x14ac:dyDescent="0.35">
      <c r="A928" s="19"/>
      <c r="B928" s="25"/>
      <c r="C928" s="25"/>
      <c r="D928" s="25"/>
      <c r="E928" s="26"/>
      <c r="F928" s="112"/>
      <c r="G928" s="112"/>
      <c r="H928" s="451"/>
      <c r="J928" s="23" t="e">
        <f>H928*J938/H938</f>
        <v>#DIV/0!</v>
      </c>
      <c r="L928" s="41">
        <f t="shared" si="140"/>
        <v>20</v>
      </c>
      <c r="M928" s="39">
        <f t="shared" si="134"/>
        <v>2</v>
      </c>
      <c r="N928" s="39">
        <f t="shared" si="141"/>
        <v>0</v>
      </c>
    </row>
    <row r="929" spans="1:14" s="1" customFormat="1" ht="11.5" hidden="1" customHeight="1" x14ac:dyDescent="0.35">
      <c r="A929" s="17"/>
      <c r="B929" s="18"/>
      <c r="C929" s="18"/>
      <c r="D929" s="18"/>
      <c r="E929" s="17"/>
      <c r="F929" s="20"/>
      <c r="G929" s="21"/>
      <c r="H929" s="451"/>
      <c r="J929" s="23" t="e">
        <f>H929*J938/H938</f>
        <v>#DIV/0!</v>
      </c>
      <c r="L929" s="41">
        <f t="shared" si="140"/>
        <v>20</v>
      </c>
      <c r="M929" s="39">
        <f t="shared" si="134"/>
        <v>2</v>
      </c>
      <c r="N929" s="39">
        <f t="shared" si="141"/>
        <v>0</v>
      </c>
    </row>
    <row r="930" spans="1:14" s="1" customFormat="1" ht="11.5" hidden="1" customHeight="1" x14ac:dyDescent="0.35">
      <c r="A930" s="17"/>
      <c r="B930" s="18"/>
      <c r="C930" s="18"/>
      <c r="D930" s="18"/>
      <c r="E930" s="17"/>
      <c r="F930" s="20"/>
      <c r="G930" s="24"/>
      <c r="H930" s="451"/>
      <c r="J930" s="23" t="e">
        <f>H930*J938/H938</f>
        <v>#DIV/0!</v>
      </c>
      <c r="L930" s="41">
        <f t="shared" si="140"/>
        <v>20</v>
      </c>
      <c r="M930" s="39">
        <f t="shared" si="134"/>
        <v>2</v>
      </c>
      <c r="N930" s="39">
        <f t="shared" si="141"/>
        <v>0</v>
      </c>
    </row>
    <row r="931" spans="1:14" s="1" customFormat="1" ht="11.5" hidden="1" customHeight="1" x14ac:dyDescent="0.35">
      <c r="A931" s="17"/>
      <c r="B931" s="18"/>
      <c r="C931" s="18"/>
      <c r="D931" s="18"/>
      <c r="E931" s="17"/>
      <c r="F931" s="20"/>
      <c r="G931" s="24"/>
      <c r="H931" s="451"/>
      <c r="J931" s="23" t="e">
        <f>H931*J938/H938</f>
        <v>#DIV/0!</v>
      </c>
      <c r="L931" s="41">
        <f t="shared" si="140"/>
        <v>20</v>
      </c>
      <c r="M931" s="39">
        <f t="shared" si="134"/>
        <v>2</v>
      </c>
      <c r="N931" s="39">
        <f t="shared" si="141"/>
        <v>0</v>
      </c>
    </row>
    <row r="932" spans="1:14" s="1" customFormat="1" ht="11.5" hidden="1" customHeight="1" x14ac:dyDescent="0.35">
      <c r="A932" s="19"/>
      <c r="B932" s="18"/>
      <c r="C932" s="18"/>
      <c r="D932" s="18"/>
      <c r="E932" s="17"/>
      <c r="F932" s="20"/>
      <c r="G932" s="21"/>
      <c r="H932" s="451"/>
      <c r="J932" s="23" t="e">
        <f>H932*J938/H938</f>
        <v>#DIV/0!</v>
      </c>
      <c r="L932" s="41">
        <f t="shared" si="140"/>
        <v>20</v>
      </c>
      <c r="M932" s="39">
        <f t="shared" si="134"/>
        <v>2</v>
      </c>
      <c r="N932" s="39">
        <f t="shared" si="141"/>
        <v>0</v>
      </c>
    </row>
    <row r="933" spans="1:14" s="1" customFormat="1" ht="11.5" hidden="1" customHeight="1" x14ac:dyDescent="0.25">
      <c r="A933" s="17"/>
      <c r="B933" s="18"/>
      <c r="C933" s="18"/>
      <c r="D933" s="18"/>
      <c r="E933" s="17"/>
      <c r="F933" s="28"/>
      <c r="G933" s="21"/>
      <c r="H933" s="451"/>
      <c r="J933" s="23" t="e">
        <f>H933*J938/H938</f>
        <v>#DIV/0!</v>
      </c>
      <c r="L933" s="41">
        <f t="shared" si="140"/>
        <v>20</v>
      </c>
      <c r="M933" s="39">
        <f t="shared" si="134"/>
        <v>2</v>
      </c>
      <c r="N933" s="39">
        <f t="shared" si="141"/>
        <v>0</v>
      </c>
    </row>
    <row r="934" spans="1:14" s="1" customFormat="1" ht="11.5" hidden="1" customHeight="1" x14ac:dyDescent="0.35">
      <c r="A934" s="19"/>
      <c r="B934" s="18"/>
      <c r="C934" s="18"/>
      <c r="D934" s="18"/>
      <c r="E934" s="17"/>
      <c r="F934" s="20"/>
      <c r="G934" s="21"/>
      <c r="H934" s="451"/>
      <c r="J934" s="23" t="e">
        <f>H934*J938/H938</f>
        <v>#DIV/0!</v>
      </c>
      <c r="L934" s="41">
        <f t="shared" si="140"/>
        <v>20</v>
      </c>
      <c r="M934" s="39">
        <f t="shared" si="134"/>
        <v>2</v>
      </c>
      <c r="N934" s="39">
        <f t="shared" si="141"/>
        <v>0</v>
      </c>
    </row>
    <row r="935" spans="1:14" s="1" customFormat="1" ht="11.5" hidden="1" customHeight="1" x14ac:dyDescent="0.25">
      <c r="A935" s="17"/>
      <c r="B935" s="18"/>
      <c r="C935" s="18"/>
      <c r="D935" s="18"/>
      <c r="E935" s="17"/>
      <c r="F935" s="28"/>
      <c r="G935" s="21"/>
      <c r="H935" s="451"/>
      <c r="J935" s="23" t="e">
        <f>H935*J938/H938</f>
        <v>#DIV/0!</v>
      </c>
      <c r="L935" s="41">
        <f t="shared" si="140"/>
        <v>20</v>
      </c>
      <c r="M935" s="39">
        <f t="shared" si="134"/>
        <v>2</v>
      </c>
      <c r="N935" s="39">
        <f t="shared" si="141"/>
        <v>0</v>
      </c>
    </row>
    <row r="936" spans="1:14" s="1" customFormat="1" ht="11.5" hidden="1" customHeight="1" x14ac:dyDescent="0.35">
      <c r="A936" s="19"/>
      <c r="B936" s="18"/>
      <c r="C936" s="18"/>
      <c r="D936" s="18"/>
      <c r="E936" s="17"/>
      <c r="F936" s="20"/>
      <c r="G936" s="21"/>
      <c r="H936" s="451"/>
      <c r="J936" s="23" t="e">
        <f>H936*J938/H938</f>
        <v>#DIV/0!</v>
      </c>
      <c r="L936" s="41">
        <f t="shared" si="140"/>
        <v>20</v>
      </c>
      <c r="M936" s="39">
        <f t="shared" si="134"/>
        <v>2</v>
      </c>
      <c r="N936" s="39">
        <f t="shared" si="141"/>
        <v>0</v>
      </c>
    </row>
    <row r="937" spans="1:14" s="1" customFormat="1" ht="11.5" hidden="1" customHeight="1" x14ac:dyDescent="0.35">
      <c r="A937" s="19"/>
      <c r="B937" s="18"/>
      <c r="C937" s="18"/>
      <c r="D937" s="18"/>
      <c r="E937" s="17"/>
      <c r="F937" s="20"/>
      <c r="G937" s="21"/>
      <c r="H937" s="451"/>
      <c r="J937" s="23" t="e">
        <f>H937*J938/H938</f>
        <v>#DIV/0!</v>
      </c>
      <c r="L937" s="41">
        <f t="shared" si="140"/>
        <v>20</v>
      </c>
      <c r="M937" s="39">
        <f t="shared" si="134"/>
        <v>2</v>
      </c>
      <c r="N937" s="39">
        <f t="shared" si="141"/>
        <v>0</v>
      </c>
    </row>
    <row r="938" spans="1:14" s="1" customFormat="1" ht="11.5" hidden="1" customHeight="1" x14ac:dyDescent="0.35">
      <c r="A938" s="19"/>
      <c r="B938" s="25">
        <f>SUBTOTAL(9,B920:B937)</f>
        <v>0</v>
      </c>
      <c r="C938" s="25">
        <f t="shared" ref="C938" si="142">SUBTOTAL(9,C920:C937)</f>
        <v>0</v>
      </c>
      <c r="D938" s="25">
        <f t="shared" ref="D938" si="143">SUBTOTAL(9,D920:D937)</f>
        <v>0</v>
      </c>
      <c r="E938" s="26">
        <f t="shared" ref="E938" si="144">SUBTOTAL(9,E920:E937)</f>
        <v>0</v>
      </c>
      <c r="F938" s="29" t="s">
        <v>18</v>
      </c>
      <c r="G938" s="112"/>
      <c r="H938" s="454"/>
      <c r="J938" s="32">
        <f>D917</f>
        <v>64.739999999999995</v>
      </c>
      <c r="L938" s="41">
        <f t="shared" si="140"/>
        <v>20</v>
      </c>
      <c r="M938" s="39">
        <f t="shared" si="134"/>
        <v>2</v>
      </c>
      <c r="N938" s="39">
        <v>1</v>
      </c>
    </row>
    <row r="939" spans="1:14" ht="2.25" customHeight="1" x14ac:dyDescent="0.35">
      <c r="L939" s="290">
        <v>0</v>
      </c>
      <c r="M939" s="287">
        <f t="shared" si="134"/>
        <v>2</v>
      </c>
      <c r="N939" s="287">
        <v>1</v>
      </c>
    </row>
    <row r="940" spans="1:14" ht="11.5" customHeight="1" x14ac:dyDescent="0.35">
      <c r="L940" s="290">
        <v>0</v>
      </c>
      <c r="M940" s="287">
        <f t="shared" si="134"/>
        <v>2</v>
      </c>
      <c r="N940" s="287">
        <v>1</v>
      </c>
    </row>
    <row r="941" spans="1:14" ht="11.5" customHeight="1" x14ac:dyDescent="0.35">
      <c r="A941" s="309" t="s">
        <v>458</v>
      </c>
      <c r="B941" s="310"/>
      <c r="C941" s="310"/>
      <c r="D941" s="311"/>
      <c r="E941" s="311"/>
      <c r="F941" s="312"/>
      <c r="G941" s="313"/>
      <c r="H941" s="314"/>
      <c r="L941" s="290">
        <v>0</v>
      </c>
      <c r="M941" s="287">
        <f t="shared" si="134"/>
        <v>2</v>
      </c>
      <c r="N941" s="287">
        <v>1</v>
      </c>
    </row>
    <row r="942" spans="1:14" ht="11.5" customHeight="1" x14ac:dyDescent="0.35">
      <c r="A942" s="309"/>
      <c r="B942" s="310"/>
      <c r="C942" s="310"/>
      <c r="D942" s="311"/>
      <c r="E942" s="311"/>
      <c r="F942" s="315"/>
      <c r="G942" s="313"/>
      <c r="H942" s="314"/>
      <c r="L942" s="290">
        <v>0</v>
      </c>
      <c r="M942" s="287">
        <f t="shared" si="134"/>
        <v>2</v>
      </c>
      <c r="N942" s="287">
        <v>1</v>
      </c>
    </row>
    <row r="943" spans="1:14" ht="11.5" customHeight="1" x14ac:dyDescent="0.35">
      <c r="A943" s="309"/>
      <c r="B943" s="310"/>
      <c r="C943" s="310"/>
      <c r="D943" s="311"/>
      <c r="E943" s="311"/>
      <c r="F943" s="315"/>
      <c r="G943" s="313"/>
      <c r="H943" s="314"/>
      <c r="L943" s="290">
        <v>0</v>
      </c>
      <c r="M943" s="287">
        <f t="shared" si="134"/>
        <v>2</v>
      </c>
      <c r="N943" s="287">
        <v>1</v>
      </c>
    </row>
    <row r="944" spans="1:14" ht="11.5" customHeight="1" x14ac:dyDescent="0.35">
      <c r="A944" s="309" t="s">
        <v>24</v>
      </c>
      <c r="B944" s="310"/>
      <c r="C944" s="310"/>
      <c r="D944" s="311"/>
      <c r="E944" s="311"/>
      <c r="F944" s="312"/>
      <c r="G944" s="313"/>
      <c r="H944" s="314"/>
      <c r="L944" s="290">
        <v>0</v>
      </c>
      <c r="M944" s="287">
        <f t="shared" si="134"/>
        <v>2</v>
      </c>
      <c r="N944" s="287">
        <v>1</v>
      </c>
    </row>
    <row r="945" spans="1:14" ht="11.5" customHeight="1" x14ac:dyDescent="0.35">
      <c r="A945" s="309"/>
      <c r="B945" s="310"/>
      <c r="C945" s="310"/>
      <c r="D945" s="311"/>
      <c r="E945" s="311"/>
      <c r="F945" s="315"/>
      <c r="G945" s="313"/>
      <c r="H945" s="314"/>
      <c r="L945" s="290">
        <v>0</v>
      </c>
      <c r="M945" s="287">
        <f t="shared" si="134"/>
        <v>2</v>
      </c>
      <c r="N945" s="287">
        <v>1</v>
      </c>
    </row>
    <row r="946" spans="1:14" ht="11.5" customHeight="1" x14ac:dyDescent="0.35">
      <c r="A946" s="309"/>
      <c r="B946" s="310"/>
      <c r="C946" s="310"/>
      <c r="D946" s="311"/>
      <c r="E946" s="311"/>
      <c r="F946" s="315"/>
      <c r="G946" s="313"/>
      <c r="H946" s="314"/>
      <c r="L946" s="290">
        <v>0</v>
      </c>
      <c r="M946" s="287">
        <f t="shared" si="134"/>
        <v>2</v>
      </c>
      <c r="N946" s="287">
        <v>1</v>
      </c>
    </row>
    <row r="947" spans="1:14" ht="11.5" customHeight="1" x14ac:dyDescent="0.35">
      <c r="A947" s="424" t="s">
        <v>25</v>
      </c>
      <c r="B947" s="424"/>
      <c r="C947" s="424"/>
      <c r="D947" s="424"/>
      <c r="E947" s="424"/>
      <c r="F947" s="312"/>
      <c r="G947" s="313"/>
      <c r="H947" s="314"/>
      <c r="L947" s="290">
        <v>0</v>
      </c>
      <c r="M947" s="287">
        <f t="shared" si="134"/>
        <v>2</v>
      </c>
      <c r="N947" s="287">
        <v>1</v>
      </c>
    </row>
    <row r="948" spans="1:14" ht="3" customHeight="1" x14ac:dyDescent="0.35">
      <c r="A948" s="316"/>
      <c r="B948" s="316"/>
      <c r="C948" s="316"/>
      <c r="D948" s="316"/>
      <c r="E948" s="316"/>
      <c r="F948" s="315"/>
      <c r="G948" s="313"/>
      <c r="H948" s="314"/>
      <c r="L948" s="290">
        <v>0</v>
      </c>
      <c r="M948" s="287">
        <f t="shared" si="134"/>
        <v>2</v>
      </c>
      <c r="N948" s="287">
        <v>1</v>
      </c>
    </row>
    <row r="949" spans="1:14" ht="11.5" customHeight="1" x14ac:dyDescent="0.35">
      <c r="A949" s="316"/>
      <c r="B949" s="316"/>
      <c r="C949" s="316"/>
      <c r="D949" s="316"/>
      <c r="E949" s="316"/>
      <c r="F949" s="315"/>
      <c r="G949" s="313"/>
      <c r="H949" s="314"/>
      <c r="L949" s="290">
        <v>0</v>
      </c>
      <c r="M949" s="287">
        <f t="shared" si="134"/>
        <v>2</v>
      </c>
      <c r="N949" s="287">
        <v>1</v>
      </c>
    </row>
    <row r="950" spans="1:14" ht="11.5" customHeight="1" x14ac:dyDescent="0.35">
      <c r="A950" s="425" t="s">
        <v>26</v>
      </c>
      <c r="B950" s="425"/>
      <c r="C950" s="425"/>
      <c r="D950" s="425"/>
      <c r="E950" s="425"/>
      <c r="F950" s="425"/>
      <c r="G950" s="425"/>
      <c r="H950" s="425"/>
      <c r="L950" s="290">
        <v>0</v>
      </c>
      <c r="M950" s="287">
        <f t="shared" si="134"/>
        <v>2</v>
      </c>
      <c r="N950" s="287">
        <v>1</v>
      </c>
    </row>
    <row r="951" spans="1:14" ht="11.5" customHeight="1" x14ac:dyDescent="0.35">
      <c r="A951" s="426"/>
      <c r="B951" s="426"/>
      <c r="C951" s="426"/>
      <c r="D951" s="426"/>
      <c r="E951" s="426"/>
      <c r="F951" s="426"/>
      <c r="G951" s="426"/>
      <c r="H951" s="426"/>
      <c r="L951" s="290">
        <v>0</v>
      </c>
      <c r="M951" s="287">
        <f t="shared" si="134"/>
        <v>2</v>
      </c>
      <c r="N951" s="287">
        <v>1</v>
      </c>
    </row>
    <row r="952" spans="1:14" ht="11.5" customHeight="1" x14ac:dyDescent="0.35">
      <c r="A952" s="426"/>
      <c r="B952" s="426"/>
      <c r="C952" s="426"/>
      <c r="D952" s="426"/>
      <c r="E952" s="426"/>
      <c r="F952" s="426"/>
      <c r="G952" s="426"/>
      <c r="H952" s="426"/>
      <c r="L952" s="290">
        <v>0</v>
      </c>
      <c r="M952" s="287">
        <f t="shared" si="134"/>
        <v>2</v>
      </c>
      <c r="N952" s="287">
        <v>1</v>
      </c>
    </row>
    <row r="953" spans="1:14" ht="11.5" customHeight="1" x14ac:dyDescent="0.35">
      <c r="L953" s="290">
        <v>0</v>
      </c>
      <c r="M953" s="287">
        <f t="shared" si="134"/>
        <v>2</v>
      </c>
      <c r="N953" s="287">
        <v>1</v>
      </c>
    </row>
    <row r="954" spans="1:14" ht="21" x14ac:dyDescent="0.35">
      <c r="A954" s="269" t="str">
        <f>х!X$1</f>
        <v>ОМС-Лечебное питание</v>
      </c>
      <c r="B954" s="270"/>
      <c r="C954" s="270"/>
      <c r="D954" s="271"/>
      <c r="E954" s="271"/>
      <c r="F954" s="270"/>
      <c r="G954" s="270"/>
      <c r="H954" s="272"/>
      <c r="L954" s="289">
        <v>0</v>
      </c>
      <c r="M954" s="287">
        <f>M479+1</f>
        <v>3</v>
      </c>
      <c r="N954" s="287">
        <v>1</v>
      </c>
    </row>
    <row r="955" spans="1:14" ht="32.5" x14ac:dyDescent="0.35">
      <c r="A955" s="447" t="str">
        <f>A479</f>
        <v>МЕНЮ МАОУ СОШ №138</v>
      </c>
      <c r="B955" s="447"/>
      <c r="C955" s="447"/>
      <c r="D955" s="447"/>
      <c r="E955" s="447"/>
      <c r="F955" s="447"/>
      <c r="G955" s="448">
        <f>х!A10</f>
        <v>46093</v>
      </c>
      <c r="H955" s="448"/>
      <c r="L955" s="318">
        <v>0</v>
      </c>
      <c r="M955" s="287">
        <f t="shared" ref="M955" si="145">M954</f>
        <v>3</v>
      </c>
      <c r="N955" s="287">
        <v>1</v>
      </c>
    </row>
    <row r="956" spans="1:14" ht="21" x14ac:dyDescent="0.35">
      <c r="A956" s="275"/>
      <c r="B956" s="275"/>
      <c r="C956" s="275"/>
      <c r="D956" s="443">
        <f>х!H$3</f>
        <v>151.08000000000001</v>
      </c>
      <c r="E956" s="444"/>
      <c r="F956" s="445" t="str">
        <f>х!I$3</f>
        <v>Обед 1-4 (льготное питание)</v>
      </c>
      <c r="G956" s="446"/>
      <c r="H956" s="446"/>
      <c r="I956" s="270"/>
      <c r="J956" s="13"/>
      <c r="K956" s="13"/>
      <c r="L956" s="289">
        <v>1</v>
      </c>
      <c r="M956" s="287">
        <f>M955</f>
        <v>3</v>
      </c>
      <c r="N956" s="287">
        <v>1</v>
      </c>
    </row>
    <row r="957" spans="1:14" ht="11.5" customHeight="1" x14ac:dyDescent="0.35">
      <c r="A957" s="437" t="s">
        <v>3</v>
      </c>
      <c r="B957" s="438" t="s">
        <v>4</v>
      </c>
      <c r="C957" s="438"/>
      <c r="D957" s="438"/>
      <c r="E957" s="439" t="s">
        <v>5</v>
      </c>
      <c r="F957" s="440" t="s">
        <v>6</v>
      </c>
      <c r="G957" s="441" t="s">
        <v>7</v>
      </c>
      <c r="H957" s="442" t="s">
        <v>8</v>
      </c>
      <c r="L957" s="290">
        <f>L956</f>
        <v>1</v>
      </c>
      <c r="M957" s="287">
        <f t="shared" ref="M957:M1020" si="146">M956</f>
        <v>3</v>
      </c>
      <c r="N957" s="287">
        <v>1</v>
      </c>
    </row>
    <row r="958" spans="1:14" ht="11.5" customHeight="1" x14ac:dyDescent="0.35">
      <c r="A958" s="437"/>
      <c r="B958" s="277" t="s">
        <v>9</v>
      </c>
      <c r="C958" s="278" t="s">
        <v>10</v>
      </c>
      <c r="D958" s="278" t="s">
        <v>11</v>
      </c>
      <c r="E958" s="439"/>
      <c r="F958" s="440"/>
      <c r="G958" s="441"/>
      <c r="H958" s="442"/>
      <c r="L958" s="290">
        <f t="shared" ref="L958:L978" si="147">L957</f>
        <v>1</v>
      </c>
      <c r="M958" s="287">
        <f t="shared" si="146"/>
        <v>3</v>
      </c>
      <c r="N958" s="287">
        <v>1</v>
      </c>
    </row>
    <row r="959" spans="1:14" ht="11.5" customHeight="1" x14ac:dyDescent="0.35">
      <c r="A959" s="236" t="s">
        <v>462</v>
      </c>
      <c r="B959" s="113">
        <v>0.48</v>
      </c>
      <c r="C959" s="113">
        <v>0.06</v>
      </c>
      <c r="D959" s="113">
        <v>1.02</v>
      </c>
      <c r="E959" s="217">
        <v>6</v>
      </c>
      <c r="F959" s="268" t="s">
        <v>463</v>
      </c>
      <c r="G959" s="207">
        <v>60</v>
      </c>
      <c r="H959" s="281">
        <v>15</v>
      </c>
      <c r="J959" s="23">
        <f>H959*J977/H977</f>
        <v>22.859412231930108</v>
      </c>
      <c r="L959" s="290">
        <f t="shared" si="147"/>
        <v>1</v>
      </c>
      <c r="M959" s="287">
        <f t="shared" si="146"/>
        <v>3</v>
      </c>
      <c r="N959" s="287" t="str">
        <f>F959</f>
        <v>Овощи натуральные соленые (огурец)</v>
      </c>
    </row>
    <row r="960" spans="1:14" ht="11.5" customHeight="1" x14ac:dyDescent="0.35">
      <c r="A960" s="234" t="s">
        <v>325</v>
      </c>
      <c r="B960" s="282">
        <v>1.61</v>
      </c>
      <c r="C960" s="282">
        <v>5.69</v>
      </c>
      <c r="D960" s="282">
        <v>9.1199999999999992</v>
      </c>
      <c r="E960" s="238">
        <v>88</v>
      </c>
      <c r="F960" s="229" t="s">
        <v>180</v>
      </c>
      <c r="G960" s="362">
        <v>205</v>
      </c>
      <c r="H960" s="281">
        <v>20</v>
      </c>
      <c r="J960" s="23">
        <f>H960*J977/H977</f>
        <v>30.479216309240144</v>
      </c>
      <c r="L960" s="290">
        <f t="shared" si="147"/>
        <v>1</v>
      </c>
      <c r="M960" s="287">
        <f t="shared" si="146"/>
        <v>3</v>
      </c>
      <c r="N960" s="287" t="str">
        <f t="shared" ref="N960:N976" si="148">F960</f>
        <v>Суп из овощей со сметаной 200/5</v>
      </c>
    </row>
    <row r="961" spans="1:14" ht="11.5" customHeight="1" x14ac:dyDescent="0.35">
      <c r="A961" s="234" t="s">
        <v>314</v>
      </c>
      <c r="B961" s="282">
        <v>7.92</v>
      </c>
      <c r="C961" s="282">
        <v>4.72</v>
      </c>
      <c r="D961" s="282">
        <v>10.32</v>
      </c>
      <c r="E961" s="238">
        <v>115</v>
      </c>
      <c r="F961" s="253" t="s">
        <v>315</v>
      </c>
      <c r="G961" s="337">
        <v>90</v>
      </c>
      <c r="H961" s="281">
        <v>77.58</v>
      </c>
      <c r="J961" s="23">
        <f>H961*J977/H977</f>
        <v>118.2288800635425</v>
      </c>
      <c r="L961" s="290">
        <f t="shared" si="147"/>
        <v>1</v>
      </c>
      <c r="M961" s="287">
        <f t="shared" si="146"/>
        <v>3</v>
      </c>
      <c r="N961" s="287" t="str">
        <f t="shared" si="148"/>
        <v xml:space="preserve">Запеканка (суфле) из печени с рисом с соусом сметанным с луком 60/30 (СОШ_2018) </v>
      </c>
    </row>
    <row r="962" spans="1:14" ht="11.5" customHeight="1" x14ac:dyDescent="0.35">
      <c r="A962" s="234" t="s">
        <v>316</v>
      </c>
      <c r="B962" s="280">
        <v>5.17</v>
      </c>
      <c r="C962" s="280">
        <v>5.99</v>
      </c>
      <c r="D962" s="280">
        <v>28.52</v>
      </c>
      <c r="E962" s="240">
        <v>188</v>
      </c>
      <c r="F962" s="235" t="s">
        <v>317</v>
      </c>
      <c r="G962" s="357">
        <v>150</v>
      </c>
      <c r="H962" s="281">
        <v>20</v>
      </c>
      <c r="J962" s="23">
        <f>H962*J977/H977</f>
        <v>30.479216309240144</v>
      </c>
      <c r="L962" s="290">
        <f t="shared" si="147"/>
        <v>1</v>
      </c>
      <c r="M962" s="287">
        <f t="shared" si="146"/>
        <v>3</v>
      </c>
      <c r="N962" s="287" t="str">
        <f t="shared" si="148"/>
        <v xml:space="preserve">Макароны отварные с овощами </v>
      </c>
    </row>
    <row r="963" spans="1:14" ht="11.5" customHeight="1" x14ac:dyDescent="0.35">
      <c r="A963" s="234" t="s">
        <v>289</v>
      </c>
      <c r="B963" s="280">
        <v>0.16</v>
      </c>
      <c r="C963" s="280">
        <v>0.16</v>
      </c>
      <c r="D963" s="280">
        <v>27.87</v>
      </c>
      <c r="E963" s="240">
        <v>114</v>
      </c>
      <c r="F963" s="235" t="s">
        <v>176</v>
      </c>
      <c r="G963" s="357">
        <v>200</v>
      </c>
      <c r="H963" s="281">
        <v>14</v>
      </c>
      <c r="J963" s="23">
        <f>H963*J977/H977</f>
        <v>21.3354514164681</v>
      </c>
      <c r="L963" s="290">
        <f t="shared" si="147"/>
        <v>1</v>
      </c>
      <c r="M963" s="287">
        <f t="shared" si="146"/>
        <v>3</v>
      </c>
      <c r="N963" s="287" t="str">
        <f t="shared" si="148"/>
        <v>Компот из свежих яблок</v>
      </c>
    </row>
    <row r="964" spans="1:14" ht="11.5" customHeight="1" x14ac:dyDescent="0.35">
      <c r="A964" s="185" t="s">
        <v>235</v>
      </c>
      <c r="B964" s="285">
        <v>3.95</v>
      </c>
      <c r="C964" s="285">
        <v>0.5</v>
      </c>
      <c r="D964" s="285">
        <v>24.15</v>
      </c>
      <c r="E964" s="191">
        <v>118</v>
      </c>
      <c r="F964" s="173" t="s">
        <v>148</v>
      </c>
      <c r="G964" s="337">
        <v>50</v>
      </c>
      <c r="H964" s="281">
        <v>3</v>
      </c>
      <c r="J964" s="23">
        <f>H964*J977/H977</f>
        <v>4.571882446386021</v>
      </c>
      <c r="L964" s="290">
        <f t="shared" si="147"/>
        <v>1</v>
      </c>
      <c r="M964" s="287">
        <f t="shared" si="146"/>
        <v>3</v>
      </c>
      <c r="N964" s="287" t="str">
        <f t="shared" si="148"/>
        <v>Батон витаминизированный</v>
      </c>
    </row>
    <row r="965" spans="1:14" ht="11.5" customHeight="1" x14ac:dyDescent="0.35">
      <c r="A965" s="185" t="s">
        <v>235</v>
      </c>
      <c r="B965" s="285">
        <v>1.65</v>
      </c>
      <c r="C965" s="285">
        <v>0.3</v>
      </c>
      <c r="D965" s="285">
        <v>8.35</v>
      </c>
      <c r="E965" s="191">
        <v>44</v>
      </c>
      <c r="F965" s="173" t="s">
        <v>236</v>
      </c>
      <c r="G965" s="337">
        <v>25</v>
      </c>
      <c r="H965" s="22">
        <v>1.5</v>
      </c>
      <c r="J965" s="23">
        <f>H965*J977/H977</f>
        <v>2.2859412231930105</v>
      </c>
      <c r="L965" s="290">
        <f t="shared" si="147"/>
        <v>1</v>
      </c>
      <c r="M965" s="287">
        <f t="shared" si="146"/>
        <v>3</v>
      </c>
      <c r="N965" s="287" t="str">
        <f t="shared" si="148"/>
        <v xml:space="preserve">Хлеб ржаной </v>
      </c>
    </row>
    <row r="966" spans="1:14" s="1" customFormat="1" ht="11.5" hidden="1" customHeight="1" x14ac:dyDescent="0.35">
      <c r="A966" s="43"/>
      <c r="B966" s="44"/>
      <c r="C966" s="44"/>
      <c r="D966" s="44"/>
      <c r="E966" s="43"/>
      <c r="F966" s="45"/>
      <c r="G966" s="46"/>
      <c r="H966" s="22"/>
      <c r="J966" s="23">
        <f>H966*J977/H977</f>
        <v>0</v>
      </c>
      <c r="L966" s="41">
        <f t="shared" si="147"/>
        <v>1</v>
      </c>
      <c r="M966" s="39">
        <f t="shared" si="146"/>
        <v>3</v>
      </c>
      <c r="N966" s="39">
        <f t="shared" si="148"/>
        <v>0</v>
      </c>
    </row>
    <row r="967" spans="1:14" s="1" customFormat="1" ht="11.5" hidden="1" customHeight="1" x14ac:dyDescent="0.35">
      <c r="A967" s="43"/>
      <c r="B967" s="44"/>
      <c r="C967" s="44"/>
      <c r="D967" s="44"/>
      <c r="E967" s="43"/>
      <c r="F967" s="45"/>
      <c r="G967" s="46"/>
      <c r="H967" s="22"/>
      <c r="J967" s="23">
        <f>H967*J977/H977</f>
        <v>0</v>
      </c>
      <c r="L967" s="41">
        <f t="shared" si="147"/>
        <v>1</v>
      </c>
      <c r="M967" s="39">
        <f t="shared" si="146"/>
        <v>3</v>
      </c>
      <c r="N967" s="39">
        <f t="shared" si="148"/>
        <v>0</v>
      </c>
    </row>
    <row r="968" spans="1:14" s="1" customFormat="1" ht="11.5" hidden="1" customHeight="1" x14ac:dyDescent="0.35">
      <c r="A968" s="43"/>
      <c r="B968" s="44"/>
      <c r="C968" s="44"/>
      <c r="D968" s="44"/>
      <c r="E968" s="43"/>
      <c r="F968" s="45"/>
      <c r="G968" s="46"/>
      <c r="H968" s="22"/>
      <c r="J968" s="23">
        <f>H968*J977/H977</f>
        <v>0</v>
      </c>
      <c r="L968" s="41">
        <f t="shared" si="147"/>
        <v>1</v>
      </c>
      <c r="M968" s="39">
        <f t="shared" si="146"/>
        <v>3</v>
      </c>
      <c r="N968" s="39">
        <f t="shared" si="148"/>
        <v>0</v>
      </c>
    </row>
    <row r="969" spans="1:14" s="1" customFormat="1" ht="11.5" hidden="1" customHeight="1" x14ac:dyDescent="0.35">
      <c r="A969" s="43"/>
      <c r="B969" s="44"/>
      <c r="C969" s="44"/>
      <c r="D969" s="44"/>
      <c r="E969" s="43"/>
      <c r="F969" s="45"/>
      <c r="G969" s="46"/>
      <c r="H969" s="22"/>
      <c r="J969" s="23">
        <f>H969*J977/H977</f>
        <v>0</v>
      </c>
      <c r="L969" s="41">
        <f t="shared" si="147"/>
        <v>1</v>
      </c>
      <c r="M969" s="39">
        <f t="shared" si="146"/>
        <v>3</v>
      </c>
      <c r="N969" s="39">
        <f t="shared" si="148"/>
        <v>0</v>
      </c>
    </row>
    <row r="970" spans="1:14" s="1" customFormat="1" ht="11.5" hidden="1" customHeight="1" x14ac:dyDescent="0.35">
      <c r="A970" s="47"/>
      <c r="B970" s="44"/>
      <c r="C970" s="44"/>
      <c r="D970" s="44"/>
      <c r="E970" s="43"/>
      <c r="F970" s="45"/>
      <c r="G970" s="46"/>
      <c r="H970" s="22"/>
      <c r="J970" s="23">
        <f>H970*J977/H977</f>
        <v>0</v>
      </c>
      <c r="L970" s="41">
        <f t="shared" si="147"/>
        <v>1</v>
      </c>
      <c r="M970" s="39">
        <f t="shared" si="146"/>
        <v>3</v>
      </c>
      <c r="N970" s="39">
        <f t="shared" si="148"/>
        <v>0</v>
      </c>
    </row>
    <row r="971" spans="1:14" s="1" customFormat="1" ht="11.5" hidden="1" customHeight="1" x14ac:dyDescent="0.35">
      <c r="A971" s="47"/>
      <c r="B971" s="44"/>
      <c r="C971" s="44"/>
      <c r="D971" s="44"/>
      <c r="E971" s="43"/>
      <c r="F971" s="45"/>
      <c r="G971" s="46"/>
      <c r="H971" s="22"/>
      <c r="J971" s="23">
        <f>H971*J977/H977</f>
        <v>0</v>
      </c>
      <c r="L971" s="41">
        <f t="shared" si="147"/>
        <v>1</v>
      </c>
      <c r="M971" s="39">
        <f t="shared" si="146"/>
        <v>3</v>
      </c>
      <c r="N971" s="39">
        <f t="shared" si="148"/>
        <v>0</v>
      </c>
    </row>
    <row r="972" spans="1:14" s="1" customFormat="1" ht="11.5" hidden="1" customHeight="1" x14ac:dyDescent="0.25">
      <c r="A972" s="17"/>
      <c r="B972" s="18"/>
      <c r="C972" s="18"/>
      <c r="D972" s="18"/>
      <c r="E972" s="17"/>
      <c r="F972" s="28"/>
      <c r="G972" s="21"/>
      <c r="H972" s="22"/>
      <c r="J972" s="23">
        <f>H972*J977/H977</f>
        <v>0</v>
      </c>
      <c r="L972" s="41">
        <f t="shared" si="147"/>
        <v>1</v>
      </c>
      <c r="M972" s="39">
        <f t="shared" si="146"/>
        <v>3</v>
      </c>
      <c r="N972" s="39">
        <f t="shared" si="148"/>
        <v>0</v>
      </c>
    </row>
    <row r="973" spans="1:14" s="1" customFormat="1" ht="11.5" hidden="1" customHeight="1" x14ac:dyDescent="0.35">
      <c r="A973" s="19"/>
      <c r="B973" s="18"/>
      <c r="C973" s="18"/>
      <c r="D973" s="18"/>
      <c r="E973" s="17"/>
      <c r="F973" s="20"/>
      <c r="G973" s="21"/>
      <c r="H973" s="22"/>
      <c r="J973" s="23">
        <f>H973*J977/H977</f>
        <v>0</v>
      </c>
      <c r="L973" s="41">
        <f t="shared" si="147"/>
        <v>1</v>
      </c>
      <c r="M973" s="39">
        <f t="shared" si="146"/>
        <v>3</v>
      </c>
      <c r="N973" s="39">
        <f t="shared" si="148"/>
        <v>0</v>
      </c>
    </row>
    <row r="974" spans="1:14" s="1" customFormat="1" ht="11.5" hidden="1" customHeight="1" x14ac:dyDescent="0.25">
      <c r="A974" s="17"/>
      <c r="B974" s="18"/>
      <c r="C974" s="18"/>
      <c r="D974" s="18"/>
      <c r="E974" s="17"/>
      <c r="F974" s="28"/>
      <c r="G974" s="21"/>
      <c r="H974" s="22"/>
      <c r="J974" s="23">
        <f>H974*J977/H977</f>
        <v>0</v>
      </c>
      <c r="L974" s="41">
        <f t="shared" si="147"/>
        <v>1</v>
      </c>
      <c r="M974" s="39">
        <f t="shared" si="146"/>
        <v>3</v>
      </c>
      <c r="N974" s="39">
        <f t="shared" si="148"/>
        <v>0</v>
      </c>
    </row>
    <row r="975" spans="1:14" s="1" customFormat="1" ht="11.5" hidden="1" customHeight="1" x14ac:dyDescent="0.35">
      <c r="A975" s="19"/>
      <c r="B975" s="18"/>
      <c r="C975" s="18"/>
      <c r="D975" s="18"/>
      <c r="E975" s="17"/>
      <c r="F975" s="20"/>
      <c r="G975" s="21"/>
      <c r="H975" s="22"/>
      <c r="J975" s="23">
        <f>H975*J977/H977</f>
        <v>0</v>
      </c>
      <c r="L975" s="41">
        <f t="shared" si="147"/>
        <v>1</v>
      </c>
      <c r="M975" s="39">
        <f t="shared" si="146"/>
        <v>3</v>
      </c>
      <c r="N975" s="39">
        <f t="shared" si="148"/>
        <v>0</v>
      </c>
    </row>
    <row r="976" spans="1:14" s="1" customFormat="1" ht="11.5" hidden="1" customHeight="1" x14ac:dyDescent="0.35">
      <c r="A976" s="19"/>
      <c r="B976" s="18"/>
      <c r="C976" s="18"/>
      <c r="D976" s="18"/>
      <c r="E976" s="17"/>
      <c r="F976" s="20"/>
      <c r="G976" s="21"/>
      <c r="H976" s="22"/>
      <c r="J976" s="23">
        <f>H976*J977/H977</f>
        <v>0</v>
      </c>
      <c r="L976" s="41">
        <f t="shared" si="147"/>
        <v>1</v>
      </c>
      <c r="M976" s="39">
        <f t="shared" si="146"/>
        <v>3</v>
      </c>
      <c r="N976" s="39">
        <f t="shared" si="148"/>
        <v>0</v>
      </c>
    </row>
    <row r="977" spans="1:14" ht="11.5" customHeight="1" x14ac:dyDescent="0.35">
      <c r="A977" s="291"/>
      <c r="B977" s="292">
        <f>SUBTOTAL(9,B959:B976)</f>
        <v>20.939999999999998</v>
      </c>
      <c r="C977" s="292">
        <f t="shared" ref="C977:E977" si="149">SUBTOTAL(9,C959:C976)</f>
        <v>17.420000000000002</v>
      </c>
      <c r="D977" s="292">
        <f t="shared" si="149"/>
        <v>109.35</v>
      </c>
      <c r="E977" s="293">
        <f t="shared" si="149"/>
        <v>673</v>
      </c>
      <c r="F977" s="294" t="s">
        <v>18</v>
      </c>
      <c r="G977" s="382"/>
      <c r="H977" s="296">
        <f>SUM(H959:H976)</f>
        <v>151.07999999999998</v>
      </c>
      <c r="J977" s="2">
        <v>230.24</v>
      </c>
      <c r="L977" s="290">
        <f t="shared" si="147"/>
        <v>1</v>
      </c>
      <c r="M977" s="287">
        <f t="shared" si="146"/>
        <v>3</v>
      </c>
      <c r="N977" s="287">
        <v>1</v>
      </c>
    </row>
    <row r="978" spans="1:14" ht="11.5" customHeight="1" x14ac:dyDescent="0.35">
      <c r="A978" s="297"/>
      <c r="B978" s="298"/>
      <c r="C978" s="298"/>
      <c r="D978" s="298"/>
      <c r="E978" s="299"/>
      <c r="F978" s="300"/>
      <c r="G978" s="301"/>
      <c r="H978" s="302"/>
      <c r="J978" s="37"/>
      <c r="L978" s="290">
        <f t="shared" si="147"/>
        <v>1</v>
      </c>
      <c r="M978" s="287">
        <f t="shared" si="146"/>
        <v>3</v>
      </c>
      <c r="N978" s="287">
        <v>1</v>
      </c>
    </row>
    <row r="979" spans="1:14" ht="21" x14ac:dyDescent="0.35">
      <c r="A979" s="275"/>
      <c r="B979" s="275"/>
      <c r="C979" s="275"/>
      <c r="D979" s="443">
        <f>х!H$4</f>
        <v>176.93</v>
      </c>
      <c r="E979" s="444"/>
      <c r="F979" s="445" t="str">
        <f>х!I$4</f>
        <v>Обед 5-11 (льготное питание)</v>
      </c>
      <c r="G979" s="446"/>
      <c r="H979" s="446"/>
      <c r="I979" s="270"/>
      <c r="J979" s="13"/>
      <c r="K979" s="13"/>
      <c r="L979" s="289">
        <f>L956+1</f>
        <v>2</v>
      </c>
      <c r="M979" s="287">
        <f t="shared" si="146"/>
        <v>3</v>
      </c>
      <c r="N979" s="287">
        <v>1</v>
      </c>
    </row>
    <row r="980" spans="1:14" ht="11.5" customHeight="1" x14ac:dyDescent="0.35">
      <c r="A980" s="437" t="s">
        <v>3</v>
      </c>
      <c r="B980" s="438" t="s">
        <v>4</v>
      </c>
      <c r="C980" s="438"/>
      <c r="D980" s="438"/>
      <c r="E980" s="439" t="s">
        <v>5</v>
      </c>
      <c r="F980" s="440" t="s">
        <v>6</v>
      </c>
      <c r="G980" s="441" t="s">
        <v>7</v>
      </c>
      <c r="H980" s="442" t="s">
        <v>8</v>
      </c>
      <c r="L980" s="290">
        <f>L979</f>
        <v>2</v>
      </c>
      <c r="M980" s="287">
        <f t="shared" si="146"/>
        <v>3</v>
      </c>
      <c r="N980" s="287">
        <v>1</v>
      </c>
    </row>
    <row r="981" spans="1:14" ht="11.5" customHeight="1" x14ac:dyDescent="0.35">
      <c r="A981" s="437"/>
      <c r="B981" s="277" t="s">
        <v>9</v>
      </c>
      <c r="C981" s="278" t="s">
        <v>10</v>
      </c>
      <c r="D981" s="278" t="s">
        <v>11</v>
      </c>
      <c r="E981" s="439"/>
      <c r="F981" s="440"/>
      <c r="G981" s="441"/>
      <c r="H981" s="442"/>
      <c r="L981" s="290">
        <f t="shared" ref="L981:L1001" si="150">L980</f>
        <v>2</v>
      </c>
      <c r="M981" s="287">
        <f t="shared" si="146"/>
        <v>3</v>
      </c>
      <c r="N981" s="287">
        <v>1</v>
      </c>
    </row>
    <row r="982" spans="1:14" ht="11.5" customHeight="1" x14ac:dyDescent="0.35">
      <c r="A982" s="236" t="s">
        <v>462</v>
      </c>
      <c r="B982" s="113">
        <v>0.8</v>
      </c>
      <c r="C982" s="113">
        <v>0.1</v>
      </c>
      <c r="D982" s="113">
        <v>1.7</v>
      </c>
      <c r="E982" s="217">
        <v>10</v>
      </c>
      <c r="F982" s="268" t="s">
        <v>463</v>
      </c>
      <c r="G982" s="207">
        <v>100</v>
      </c>
      <c r="H982" s="281">
        <v>25</v>
      </c>
      <c r="J982" s="23">
        <f>H982*J1000/H1000</f>
        <v>25</v>
      </c>
      <c r="L982" s="290">
        <f t="shared" si="150"/>
        <v>2</v>
      </c>
      <c r="M982" s="287">
        <f t="shared" si="146"/>
        <v>3</v>
      </c>
      <c r="N982" s="287" t="str">
        <f>F982</f>
        <v>Овощи натуральные соленые (огурец)</v>
      </c>
    </row>
    <row r="983" spans="1:14" ht="11.5" customHeight="1" x14ac:dyDescent="0.35">
      <c r="A983" s="234" t="s">
        <v>325</v>
      </c>
      <c r="B983" s="282">
        <v>1.98</v>
      </c>
      <c r="C983" s="282">
        <v>6.74</v>
      </c>
      <c r="D983" s="282">
        <v>11.36</v>
      </c>
      <c r="E983" s="238">
        <v>108</v>
      </c>
      <c r="F983" s="229" t="s">
        <v>328</v>
      </c>
      <c r="G983" s="362">
        <v>255</v>
      </c>
      <c r="H983" s="281">
        <v>25</v>
      </c>
      <c r="J983" s="23">
        <f>H983*J1000/H1000</f>
        <v>25</v>
      </c>
      <c r="L983" s="290">
        <f t="shared" si="150"/>
        <v>2</v>
      </c>
      <c r="M983" s="287">
        <f t="shared" si="146"/>
        <v>3</v>
      </c>
      <c r="N983" s="287" t="str">
        <f t="shared" ref="N983:N999" si="151">F983</f>
        <v>Суп из овощей со сметаной 250/5</v>
      </c>
    </row>
    <row r="984" spans="1:14" ht="11.5" customHeight="1" x14ac:dyDescent="0.35">
      <c r="A984" s="234" t="s">
        <v>314</v>
      </c>
      <c r="B984" s="282">
        <v>8.68</v>
      </c>
      <c r="C984" s="282">
        <v>3.45</v>
      </c>
      <c r="D984" s="282">
        <v>9.57</v>
      </c>
      <c r="E984" s="238">
        <v>104.07</v>
      </c>
      <c r="F984" s="253" t="s">
        <v>319</v>
      </c>
      <c r="G984" s="337">
        <v>100</v>
      </c>
      <c r="H984" s="281">
        <f>6.29+66.79+6.54+6.81</f>
        <v>86.430000000000021</v>
      </c>
      <c r="J984" s="23">
        <f>H984*J1000/H1000</f>
        <v>86.430000000000021</v>
      </c>
      <c r="L984" s="290">
        <f t="shared" si="150"/>
        <v>2</v>
      </c>
      <c r="M984" s="287">
        <f t="shared" si="146"/>
        <v>3</v>
      </c>
      <c r="N984" s="287" t="str">
        <f t="shared" si="151"/>
        <v xml:space="preserve">Запеканка (суфле) из печени с рисом с соусом сметанным с луком 70/30 (СОШ_2018) </v>
      </c>
    </row>
    <row r="985" spans="1:14" ht="11.5" customHeight="1" x14ac:dyDescent="0.35">
      <c r="A985" s="234" t="s">
        <v>316</v>
      </c>
      <c r="B985" s="280">
        <v>6.2</v>
      </c>
      <c r="C985" s="280">
        <v>7.18</v>
      </c>
      <c r="D985" s="280">
        <v>34.229999999999997</v>
      </c>
      <c r="E985" s="240">
        <v>226</v>
      </c>
      <c r="F985" s="235" t="s">
        <v>317</v>
      </c>
      <c r="G985" s="357">
        <v>180</v>
      </c>
      <c r="H985" s="281">
        <v>22</v>
      </c>
      <c r="J985" s="23">
        <f>H985*J1000/H1000</f>
        <v>22</v>
      </c>
      <c r="L985" s="290">
        <f t="shared" si="150"/>
        <v>2</v>
      </c>
      <c r="M985" s="287">
        <f t="shared" si="146"/>
        <v>3</v>
      </c>
      <c r="N985" s="287" t="str">
        <f t="shared" si="151"/>
        <v xml:space="preserve">Макароны отварные с овощами </v>
      </c>
    </row>
    <row r="986" spans="1:14" ht="11.5" customHeight="1" x14ac:dyDescent="0.35">
      <c r="A986" s="234" t="s">
        <v>289</v>
      </c>
      <c r="B986" s="280">
        <v>0.16</v>
      </c>
      <c r="C986" s="280">
        <v>0.16</v>
      </c>
      <c r="D986" s="280">
        <v>27.87</v>
      </c>
      <c r="E986" s="240">
        <v>114</v>
      </c>
      <c r="F986" s="235" t="s">
        <v>176</v>
      </c>
      <c r="G986" s="357">
        <v>200</v>
      </c>
      <c r="H986" s="22">
        <v>14</v>
      </c>
      <c r="J986" s="23">
        <f>H986*J1000/H1000</f>
        <v>14</v>
      </c>
      <c r="L986" s="290">
        <f t="shared" si="150"/>
        <v>2</v>
      </c>
      <c r="M986" s="287">
        <f t="shared" si="146"/>
        <v>3</v>
      </c>
      <c r="N986" s="287" t="str">
        <f t="shared" si="151"/>
        <v>Компот из свежих яблок</v>
      </c>
    </row>
    <row r="987" spans="1:14" ht="11.5" customHeight="1" x14ac:dyDescent="0.35">
      <c r="A987" s="185" t="s">
        <v>235</v>
      </c>
      <c r="B987" s="285">
        <v>3.95</v>
      </c>
      <c r="C987" s="285">
        <v>0.5</v>
      </c>
      <c r="D987" s="285">
        <v>24.15</v>
      </c>
      <c r="E987" s="191">
        <v>118</v>
      </c>
      <c r="F987" s="173" t="s">
        <v>148</v>
      </c>
      <c r="G987" s="337">
        <v>50</v>
      </c>
      <c r="H987" s="22">
        <v>3</v>
      </c>
      <c r="J987" s="23">
        <f>H987*J1000/H1000</f>
        <v>2.9999999999999996</v>
      </c>
      <c r="L987" s="290">
        <f t="shared" si="150"/>
        <v>2</v>
      </c>
      <c r="M987" s="287">
        <f t="shared" si="146"/>
        <v>3</v>
      </c>
      <c r="N987" s="287" t="str">
        <f t="shared" si="151"/>
        <v>Батон витаминизированный</v>
      </c>
    </row>
    <row r="988" spans="1:14" ht="11.5" customHeight="1" x14ac:dyDescent="0.35">
      <c r="A988" s="185" t="s">
        <v>235</v>
      </c>
      <c r="B988" s="285">
        <v>1.65</v>
      </c>
      <c r="C988" s="285">
        <v>0.3</v>
      </c>
      <c r="D988" s="285">
        <v>8.35</v>
      </c>
      <c r="E988" s="191">
        <v>44</v>
      </c>
      <c r="F988" s="173" t="s">
        <v>236</v>
      </c>
      <c r="G988" s="337">
        <v>25</v>
      </c>
      <c r="H988" s="22">
        <v>1.5</v>
      </c>
      <c r="J988" s="23">
        <f>H988*J1000/H1000</f>
        <v>1.4999999999999998</v>
      </c>
      <c r="L988" s="290">
        <f t="shared" si="150"/>
        <v>2</v>
      </c>
      <c r="M988" s="287">
        <f t="shared" si="146"/>
        <v>3</v>
      </c>
      <c r="N988" s="287" t="str">
        <f t="shared" si="151"/>
        <v xml:space="preserve">Хлеб ржаной </v>
      </c>
    </row>
    <row r="989" spans="1:14" s="1" customFormat="1" ht="11.5" hidden="1" customHeight="1" x14ac:dyDescent="0.35">
      <c r="A989" s="19"/>
      <c r="B989" s="18"/>
      <c r="C989" s="18"/>
      <c r="D989" s="18"/>
      <c r="E989" s="17"/>
      <c r="F989" s="20"/>
      <c r="G989" s="21"/>
      <c r="H989" s="22"/>
      <c r="J989" s="23">
        <f>H989*J1000/H1000</f>
        <v>0</v>
      </c>
      <c r="L989" s="41">
        <f t="shared" si="150"/>
        <v>2</v>
      </c>
      <c r="M989" s="39">
        <f t="shared" si="146"/>
        <v>3</v>
      </c>
      <c r="N989" s="39">
        <f t="shared" si="151"/>
        <v>0</v>
      </c>
    </row>
    <row r="990" spans="1:14" s="1" customFormat="1" ht="11.5" hidden="1" customHeight="1" x14ac:dyDescent="0.35">
      <c r="A990" s="19"/>
      <c r="B990" s="25"/>
      <c r="C990" s="25"/>
      <c r="D990" s="25"/>
      <c r="E990" s="26"/>
      <c r="F990" s="42"/>
      <c r="G990" s="42"/>
      <c r="H990" s="22"/>
      <c r="J990" s="23">
        <f>H990*J1000/H1000</f>
        <v>0</v>
      </c>
      <c r="L990" s="41">
        <f t="shared" si="150"/>
        <v>2</v>
      </c>
      <c r="M990" s="39">
        <f t="shared" si="146"/>
        <v>3</v>
      </c>
      <c r="N990" s="39">
        <f t="shared" si="151"/>
        <v>0</v>
      </c>
    </row>
    <row r="991" spans="1:14" s="1" customFormat="1" ht="11.5" hidden="1" customHeight="1" x14ac:dyDescent="0.35">
      <c r="A991" s="17"/>
      <c r="B991" s="18"/>
      <c r="C991" s="18"/>
      <c r="D991" s="18"/>
      <c r="E991" s="17"/>
      <c r="F991" s="20"/>
      <c r="G991" s="21"/>
      <c r="H991" s="22"/>
      <c r="J991" s="23">
        <f>H991*J1000/H1000</f>
        <v>0</v>
      </c>
      <c r="L991" s="41">
        <f t="shared" si="150"/>
        <v>2</v>
      </c>
      <c r="M991" s="39">
        <f t="shared" si="146"/>
        <v>3</v>
      </c>
      <c r="N991" s="39">
        <f t="shared" si="151"/>
        <v>0</v>
      </c>
    </row>
    <row r="992" spans="1:14" s="1" customFormat="1" ht="11.5" hidden="1" customHeight="1" x14ac:dyDescent="0.35">
      <c r="A992" s="17"/>
      <c r="B992" s="18"/>
      <c r="C992" s="18"/>
      <c r="D992" s="18"/>
      <c r="E992" s="17"/>
      <c r="F992" s="20"/>
      <c r="G992" s="24"/>
      <c r="H992" s="22"/>
      <c r="J992" s="23">
        <f>H992*J1000/H1000</f>
        <v>0</v>
      </c>
      <c r="L992" s="41">
        <f t="shared" si="150"/>
        <v>2</v>
      </c>
      <c r="M992" s="39">
        <f t="shared" si="146"/>
        <v>3</v>
      </c>
      <c r="N992" s="39">
        <f t="shared" si="151"/>
        <v>0</v>
      </c>
    </row>
    <row r="993" spans="1:14" s="1" customFormat="1" ht="11.5" hidden="1" customHeight="1" x14ac:dyDescent="0.35">
      <c r="A993" s="17"/>
      <c r="B993" s="18"/>
      <c r="C993" s="18"/>
      <c r="D993" s="18"/>
      <c r="E993" s="17"/>
      <c r="F993" s="20"/>
      <c r="G993" s="24"/>
      <c r="H993" s="22"/>
      <c r="J993" s="23">
        <f>H993*J1000/H1000</f>
        <v>0</v>
      </c>
      <c r="L993" s="41">
        <f t="shared" si="150"/>
        <v>2</v>
      </c>
      <c r="M993" s="39">
        <f t="shared" si="146"/>
        <v>3</v>
      </c>
      <c r="N993" s="39">
        <f t="shared" si="151"/>
        <v>0</v>
      </c>
    </row>
    <row r="994" spans="1:14" s="1" customFormat="1" ht="11.5" hidden="1" customHeight="1" x14ac:dyDescent="0.35">
      <c r="A994" s="19"/>
      <c r="B994" s="18"/>
      <c r="C994" s="18"/>
      <c r="D994" s="18"/>
      <c r="E994" s="17"/>
      <c r="F994" s="20"/>
      <c r="G994" s="21"/>
      <c r="H994" s="22"/>
      <c r="J994" s="23">
        <f>H994*J1000/H1000</f>
        <v>0</v>
      </c>
      <c r="L994" s="41">
        <f t="shared" si="150"/>
        <v>2</v>
      </c>
      <c r="M994" s="39">
        <f t="shared" si="146"/>
        <v>3</v>
      </c>
      <c r="N994" s="39">
        <f t="shared" si="151"/>
        <v>0</v>
      </c>
    </row>
    <row r="995" spans="1:14" s="1" customFormat="1" ht="11.5" hidden="1" customHeight="1" x14ac:dyDescent="0.25">
      <c r="A995" s="17"/>
      <c r="B995" s="18"/>
      <c r="C995" s="18"/>
      <c r="D995" s="18"/>
      <c r="E995" s="17"/>
      <c r="F995" s="28"/>
      <c r="G995" s="21"/>
      <c r="H995" s="22"/>
      <c r="J995" s="23">
        <f>H995*J1000/H1000</f>
        <v>0</v>
      </c>
      <c r="L995" s="41">
        <f t="shared" si="150"/>
        <v>2</v>
      </c>
      <c r="M995" s="39">
        <f t="shared" si="146"/>
        <v>3</v>
      </c>
      <c r="N995" s="39">
        <f t="shared" si="151"/>
        <v>0</v>
      </c>
    </row>
    <row r="996" spans="1:14" s="1" customFormat="1" ht="11.5" hidden="1" customHeight="1" x14ac:dyDescent="0.35">
      <c r="A996" s="19"/>
      <c r="B996" s="18"/>
      <c r="C996" s="18"/>
      <c r="D996" s="18"/>
      <c r="E996" s="17"/>
      <c r="F996" s="20"/>
      <c r="G996" s="21"/>
      <c r="H996" s="22"/>
      <c r="J996" s="23">
        <f>H996*J1000/H1000</f>
        <v>0</v>
      </c>
      <c r="L996" s="41">
        <f t="shared" si="150"/>
        <v>2</v>
      </c>
      <c r="M996" s="39">
        <f t="shared" si="146"/>
        <v>3</v>
      </c>
      <c r="N996" s="39">
        <f t="shared" si="151"/>
        <v>0</v>
      </c>
    </row>
    <row r="997" spans="1:14" s="1" customFormat="1" ht="11.5" hidden="1" customHeight="1" x14ac:dyDescent="0.25">
      <c r="A997" s="17"/>
      <c r="B997" s="18"/>
      <c r="C997" s="18"/>
      <c r="D997" s="18"/>
      <c r="E997" s="17"/>
      <c r="F997" s="28"/>
      <c r="G997" s="21"/>
      <c r="H997" s="22"/>
      <c r="J997" s="23">
        <f>H997*J1000/H1000</f>
        <v>0</v>
      </c>
      <c r="L997" s="41">
        <f t="shared" si="150"/>
        <v>2</v>
      </c>
      <c r="M997" s="39">
        <f t="shared" si="146"/>
        <v>3</v>
      </c>
      <c r="N997" s="39">
        <f t="shared" si="151"/>
        <v>0</v>
      </c>
    </row>
    <row r="998" spans="1:14" s="1" customFormat="1" ht="11.5" hidden="1" customHeight="1" x14ac:dyDescent="0.35">
      <c r="A998" s="19"/>
      <c r="B998" s="18"/>
      <c r="C998" s="18"/>
      <c r="D998" s="18"/>
      <c r="E998" s="17"/>
      <c r="F998" s="20"/>
      <c r="G998" s="21"/>
      <c r="H998" s="22"/>
      <c r="J998" s="23">
        <f>H998*J1000/H1000</f>
        <v>0</v>
      </c>
      <c r="L998" s="41">
        <f t="shared" si="150"/>
        <v>2</v>
      </c>
      <c r="M998" s="39">
        <f t="shared" si="146"/>
        <v>3</v>
      </c>
      <c r="N998" s="39">
        <f t="shared" si="151"/>
        <v>0</v>
      </c>
    </row>
    <row r="999" spans="1:14" s="1" customFormat="1" ht="11.5" hidden="1" customHeight="1" x14ac:dyDescent="0.35">
      <c r="A999" s="19"/>
      <c r="B999" s="18"/>
      <c r="C999" s="18"/>
      <c r="D999" s="18"/>
      <c r="E999" s="17"/>
      <c r="F999" s="20"/>
      <c r="G999" s="21"/>
      <c r="H999" s="22"/>
      <c r="J999" s="23">
        <f>H999*J1000/H1000</f>
        <v>0</v>
      </c>
      <c r="L999" s="41">
        <f t="shared" si="150"/>
        <v>2</v>
      </c>
      <c r="M999" s="39">
        <f t="shared" si="146"/>
        <v>3</v>
      </c>
      <c r="N999" s="39">
        <f t="shared" si="151"/>
        <v>0</v>
      </c>
    </row>
    <row r="1000" spans="1:14" ht="11.5" customHeight="1" x14ac:dyDescent="0.35">
      <c r="A1000" s="291"/>
      <c r="B1000" s="292">
        <f>SUBTOTAL(9,B982:B999)</f>
        <v>23.419999999999998</v>
      </c>
      <c r="C1000" s="292">
        <f t="shared" ref="C1000:E1000" si="152">SUBTOTAL(9,C982:C999)</f>
        <v>18.43</v>
      </c>
      <c r="D1000" s="292">
        <f t="shared" si="152"/>
        <v>117.22999999999999</v>
      </c>
      <c r="E1000" s="293">
        <f t="shared" si="152"/>
        <v>724.06999999999994</v>
      </c>
      <c r="F1000" s="294" t="s">
        <v>18</v>
      </c>
      <c r="G1000" s="295"/>
      <c r="H1000" s="296">
        <f>SUM(H982:H999)</f>
        <v>176.93</v>
      </c>
      <c r="J1000" s="32">
        <f>D979</f>
        <v>176.93</v>
      </c>
      <c r="L1000" s="290">
        <f t="shared" si="150"/>
        <v>2</v>
      </c>
      <c r="M1000" s="287">
        <f t="shared" si="146"/>
        <v>3</v>
      </c>
      <c r="N1000" s="287">
        <v>1</v>
      </c>
    </row>
    <row r="1001" spans="1:14" ht="11.5" customHeight="1" x14ac:dyDescent="0.35">
      <c r="A1001" s="297"/>
      <c r="B1001" s="298"/>
      <c r="C1001" s="298"/>
      <c r="D1001" s="298"/>
      <c r="E1001" s="299"/>
      <c r="F1001" s="300"/>
      <c r="G1001" s="301"/>
      <c r="H1001" s="302"/>
      <c r="J1001" s="38"/>
      <c r="L1001" s="290">
        <f t="shared" si="150"/>
        <v>2</v>
      </c>
      <c r="M1001" s="287">
        <f t="shared" si="146"/>
        <v>3</v>
      </c>
      <c r="N1001" s="287">
        <v>1</v>
      </c>
    </row>
    <row r="1002" spans="1:14" ht="21" x14ac:dyDescent="0.35">
      <c r="A1002" s="275"/>
      <c r="B1002" s="275"/>
      <c r="C1002" s="275"/>
      <c r="D1002" s="443">
        <f>х!H$5</f>
        <v>259</v>
      </c>
      <c r="E1002" s="444"/>
      <c r="F1002" s="445" t="str">
        <f>х!I$5</f>
        <v>ДОВЗ (1-4)</v>
      </c>
      <c r="G1002" s="446"/>
      <c r="H1002" s="446"/>
      <c r="I1002" s="270"/>
      <c r="J1002" s="13"/>
      <c r="K1002" s="13"/>
      <c r="L1002" s="289">
        <f>L979+1</f>
        <v>3</v>
      </c>
      <c r="M1002" s="287">
        <f t="shared" si="146"/>
        <v>3</v>
      </c>
      <c r="N1002" s="287">
        <v>1</v>
      </c>
    </row>
    <row r="1003" spans="1:14" ht="11.5" customHeight="1" x14ac:dyDescent="0.35">
      <c r="A1003" s="437" t="s">
        <v>3</v>
      </c>
      <c r="B1003" s="438" t="s">
        <v>4</v>
      </c>
      <c r="C1003" s="438"/>
      <c r="D1003" s="438"/>
      <c r="E1003" s="439" t="s">
        <v>5</v>
      </c>
      <c r="F1003" s="440" t="s">
        <v>6</v>
      </c>
      <c r="G1003" s="441" t="s">
        <v>7</v>
      </c>
      <c r="H1003" s="442" t="s">
        <v>8</v>
      </c>
      <c r="L1003" s="290">
        <f>L1002</f>
        <v>3</v>
      </c>
      <c r="M1003" s="287">
        <f t="shared" si="146"/>
        <v>3</v>
      </c>
      <c r="N1003" s="287">
        <v>1</v>
      </c>
    </row>
    <row r="1004" spans="1:14" ht="11.5" customHeight="1" x14ac:dyDescent="0.35">
      <c r="A1004" s="437"/>
      <c r="B1004" s="277" t="s">
        <v>9</v>
      </c>
      <c r="C1004" s="278" t="s">
        <v>10</v>
      </c>
      <c r="D1004" s="278" t="s">
        <v>11</v>
      </c>
      <c r="E1004" s="439"/>
      <c r="F1004" s="440"/>
      <c r="G1004" s="441"/>
      <c r="H1004" s="442"/>
      <c r="L1004" s="290">
        <f t="shared" ref="L1004:M1024" si="153">L1003</f>
        <v>3</v>
      </c>
      <c r="M1004" s="287">
        <f t="shared" si="146"/>
        <v>3</v>
      </c>
      <c r="N1004" s="287">
        <v>1</v>
      </c>
    </row>
    <row r="1005" spans="1:14" ht="11.5" customHeight="1" x14ac:dyDescent="0.35">
      <c r="A1005" s="234" t="s">
        <v>254</v>
      </c>
      <c r="B1005" s="280">
        <v>6.35</v>
      </c>
      <c r="C1005" s="280">
        <v>5.75</v>
      </c>
      <c r="D1005" s="280">
        <v>0.35</v>
      </c>
      <c r="E1005" s="240">
        <v>79</v>
      </c>
      <c r="F1005" s="235" t="s">
        <v>255</v>
      </c>
      <c r="G1005" s="357">
        <v>50</v>
      </c>
      <c r="H1005" s="281">
        <v>9</v>
      </c>
      <c r="J1005" s="23">
        <f>H1005*J1023/H1023</f>
        <v>9</v>
      </c>
      <c r="L1005" s="290">
        <f t="shared" si="153"/>
        <v>3</v>
      </c>
      <c r="M1005" s="287">
        <f t="shared" si="146"/>
        <v>3</v>
      </c>
      <c r="N1005" s="287" t="str">
        <f>F1005</f>
        <v>Яйцо вареное 1шт.</v>
      </c>
    </row>
    <row r="1006" spans="1:14" ht="11.5" customHeight="1" x14ac:dyDescent="0.35">
      <c r="A1006" s="228" t="s">
        <v>270</v>
      </c>
      <c r="B1006" s="358">
        <v>8.6999999999999993</v>
      </c>
      <c r="C1006" s="358">
        <v>13.1</v>
      </c>
      <c r="D1006" s="358">
        <v>44.02</v>
      </c>
      <c r="E1006" s="238">
        <v>330</v>
      </c>
      <c r="F1006" s="359" t="s">
        <v>297</v>
      </c>
      <c r="G1006" s="362">
        <v>210</v>
      </c>
      <c r="H1006" s="281">
        <f>3.84+58.93+4.16+3.99</f>
        <v>70.919999999999987</v>
      </c>
      <c r="J1006" s="23">
        <f>H1006*J1023/H1023</f>
        <v>70.919999999999987</v>
      </c>
      <c r="L1006" s="290">
        <f t="shared" si="153"/>
        <v>3</v>
      </c>
      <c r="M1006" s="287">
        <f t="shared" si="146"/>
        <v>3</v>
      </c>
      <c r="N1006" s="287" t="str">
        <f t="shared" ref="N1006:N1022" si="154">F1006</f>
        <v>Каша молочная пшенная с маслом сливочным 200/10</v>
      </c>
    </row>
    <row r="1007" spans="1:14" ht="11.5" customHeight="1" x14ac:dyDescent="0.35">
      <c r="A1007" s="54" t="s">
        <v>413</v>
      </c>
      <c r="B1007" s="51">
        <v>0.3</v>
      </c>
      <c r="C1007" s="54"/>
      <c r="D1007" s="51">
        <v>6.9</v>
      </c>
      <c r="E1007" s="50">
        <v>29</v>
      </c>
      <c r="F1007" s="268" t="s">
        <v>414</v>
      </c>
      <c r="G1007" s="357">
        <v>200</v>
      </c>
      <c r="H1007" s="281">
        <v>25</v>
      </c>
      <c r="J1007" s="23">
        <f>H1007*J1023/H1023</f>
        <v>25</v>
      </c>
      <c r="L1007" s="290">
        <f t="shared" si="153"/>
        <v>3</v>
      </c>
      <c r="M1007" s="287">
        <f t="shared" si="146"/>
        <v>3</v>
      </c>
      <c r="N1007" s="287" t="str">
        <f t="shared" si="154"/>
        <v>Чай с клюквой и сахаром 200 (СОШ_2022)</v>
      </c>
    </row>
    <row r="1008" spans="1:14" ht="11.5" customHeight="1" x14ac:dyDescent="0.35">
      <c r="A1008" s="185" t="s">
        <v>235</v>
      </c>
      <c r="B1008" s="285">
        <v>3.95</v>
      </c>
      <c r="C1008" s="285">
        <v>0.5</v>
      </c>
      <c r="D1008" s="285">
        <v>24.15</v>
      </c>
      <c r="E1008" s="191">
        <v>118</v>
      </c>
      <c r="F1008" s="173" t="s">
        <v>148</v>
      </c>
      <c r="G1008" s="337">
        <v>50</v>
      </c>
      <c r="H1008" s="22">
        <v>3</v>
      </c>
      <c r="J1008" s="23">
        <f>H1008*J1023/H1023</f>
        <v>3</v>
      </c>
      <c r="L1008" s="290">
        <f t="shared" si="153"/>
        <v>3</v>
      </c>
      <c r="M1008" s="287">
        <f t="shared" si="146"/>
        <v>3</v>
      </c>
      <c r="N1008" s="287" t="str">
        <f t="shared" si="154"/>
        <v>Батон витаминизированный</v>
      </c>
    </row>
    <row r="1009" spans="1:14" s="1" customFormat="1" ht="11.5" hidden="1" customHeight="1" x14ac:dyDescent="0.35">
      <c r="A1009" s="47"/>
      <c r="B1009" s="44"/>
      <c r="C1009" s="44"/>
      <c r="D1009" s="44"/>
      <c r="E1009" s="43"/>
      <c r="F1009" s="45"/>
      <c r="G1009" s="46"/>
      <c r="H1009" s="22"/>
      <c r="J1009" s="23">
        <f>H1009*J1023/H1023</f>
        <v>0</v>
      </c>
      <c r="L1009" s="41">
        <f t="shared" si="153"/>
        <v>3</v>
      </c>
      <c r="M1009" s="39">
        <f t="shared" si="146"/>
        <v>3</v>
      </c>
      <c r="N1009" s="39">
        <f t="shared" si="154"/>
        <v>0</v>
      </c>
    </row>
    <row r="1010" spans="1:14" ht="11.5" customHeight="1" x14ac:dyDescent="0.35">
      <c r="A1010" s="54"/>
      <c r="B1010" s="65">
        <f>SUM(B1005:B1009)</f>
        <v>19.3</v>
      </c>
      <c r="C1010" s="65">
        <f>SUM(C1005:C1009)</f>
        <v>19.350000000000001</v>
      </c>
      <c r="D1010" s="65">
        <f>SUM(D1005:D1009)</f>
        <v>75.42</v>
      </c>
      <c r="E1010" s="66">
        <f>SUM(E1005:E1009)</f>
        <v>556</v>
      </c>
      <c r="F1010" s="264" t="s">
        <v>18</v>
      </c>
      <c r="G1010" s="67"/>
      <c r="H1010" s="331"/>
      <c r="J1010" s="23">
        <f>H1010*J1023/H1023</f>
        <v>0</v>
      </c>
      <c r="L1010" s="290">
        <f t="shared" si="153"/>
        <v>3</v>
      </c>
      <c r="M1010" s="287">
        <f t="shared" si="146"/>
        <v>3</v>
      </c>
      <c r="N1010" s="287" t="str">
        <f t="shared" si="154"/>
        <v>Итого</v>
      </c>
    </row>
    <row r="1011" spans="1:14" ht="11.5" customHeight="1" x14ac:dyDescent="0.35">
      <c r="A1011" s="236" t="s">
        <v>462</v>
      </c>
      <c r="B1011" s="113">
        <v>0.48</v>
      </c>
      <c r="C1011" s="113">
        <v>0.06</v>
      </c>
      <c r="D1011" s="113">
        <v>1.02</v>
      </c>
      <c r="E1011" s="217">
        <v>6</v>
      </c>
      <c r="F1011" s="268" t="s">
        <v>463</v>
      </c>
      <c r="G1011" s="207">
        <v>60</v>
      </c>
      <c r="H1011" s="281">
        <v>15</v>
      </c>
      <c r="J1011" s="23">
        <f>H1011*J1023/H1023</f>
        <v>15</v>
      </c>
      <c r="L1011" s="290">
        <f t="shared" si="153"/>
        <v>3</v>
      </c>
      <c r="M1011" s="287">
        <f t="shared" si="146"/>
        <v>3</v>
      </c>
      <c r="N1011" s="287" t="str">
        <f t="shared" si="154"/>
        <v>Овощи натуральные соленые (огурец)</v>
      </c>
    </row>
    <row r="1012" spans="1:14" ht="11.5" customHeight="1" x14ac:dyDescent="0.35">
      <c r="A1012" s="234" t="s">
        <v>325</v>
      </c>
      <c r="B1012" s="282">
        <v>1.61</v>
      </c>
      <c r="C1012" s="282">
        <v>5.69</v>
      </c>
      <c r="D1012" s="282">
        <v>9.1199999999999992</v>
      </c>
      <c r="E1012" s="238">
        <v>88</v>
      </c>
      <c r="F1012" s="229" t="s">
        <v>180</v>
      </c>
      <c r="G1012" s="362">
        <v>205</v>
      </c>
      <c r="H1012" s="281">
        <v>20</v>
      </c>
      <c r="J1012" s="23">
        <f>H1012*J1023/H1023</f>
        <v>20</v>
      </c>
      <c r="L1012" s="290">
        <f t="shared" si="153"/>
        <v>3</v>
      </c>
      <c r="M1012" s="287">
        <f t="shared" si="146"/>
        <v>3</v>
      </c>
      <c r="N1012" s="287" t="str">
        <f t="shared" si="154"/>
        <v>Суп из овощей со сметаной 200/5</v>
      </c>
    </row>
    <row r="1013" spans="1:14" ht="11.5" customHeight="1" x14ac:dyDescent="0.35">
      <c r="A1013" s="234" t="s">
        <v>314</v>
      </c>
      <c r="B1013" s="282">
        <v>7.92</v>
      </c>
      <c r="C1013" s="282">
        <v>4.72</v>
      </c>
      <c r="D1013" s="282">
        <v>10.32</v>
      </c>
      <c r="E1013" s="238">
        <v>115</v>
      </c>
      <c r="F1013" s="253" t="s">
        <v>315</v>
      </c>
      <c r="G1013" s="337">
        <v>90</v>
      </c>
      <c r="H1013" s="281">
        <v>77.58</v>
      </c>
      <c r="J1013" s="23">
        <f>H1013*J1023/H1023</f>
        <v>77.58</v>
      </c>
      <c r="L1013" s="290">
        <f t="shared" si="153"/>
        <v>3</v>
      </c>
      <c r="M1013" s="287">
        <f t="shared" si="146"/>
        <v>3</v>
      </c>
      <c r="N1013" s="287" t="str">
        <f t="shared" si="154"/>
        <v xml:space="preserve">Запеканка (суфле) из печени с рисом с соусом сметанным с луком 60/30 (СОШ_2018) </v>
      </c>
    </row>
    <row r="1014" spans="1:14" ht="11.5" customHeight="1" x14ac:dyDescent="0.35">
      <c r="A1014" s="234" t="s">
        <v>316</v>
      </c>
      <c r="B1014" s="280">
        <v>5.17</v>
      </c>
      <c r="C1014" s="280">
        <v>5.99</v>
      </c>
      <c r="D1014" s="280">
        <v>28.52</v>
      </c>
      <c r="E1014" s="240">
        <v>188</v>
      </c>
      <c r="F1014" s="235" t="s">
        <v>317</v>
      </c>
      <c r="G1014" s="357">
        <v>150</v>
      </c>
      <c r="H1014" s="281">
        <v>20</v>
      </c>
      <c r="J1014" s="23">
        <f>H1014*J1023/H1023</f>
        <v>20</v>
      </c>
      <c r="L1014" s="290">
        <f t="shared" si="153"/>
        <v>3</v>
      </c>
      <c r="M1014" s="287">
        <f t="shared" si="146"/>
        <v>3</v>
      </c>
      <c r="N1014" s="287" t="str">
        <f t="shared" si="154"/>
        <v xml:space="preserve">Макароны отварные с овощами </v>
      </c>
    </row>
    <row r="1015" spans="1:14" ht="11.5" customHeight="1" x14ac:dyDescent="0.35">
      <c r="A1015" s="234" t="s">
        <v>289</v>
      </c>
      <c r="B1015" s="280">
        <v>0.16</v>
      </c>
      <c r="C1015" s="280">
        <v>0.16</v>
      </c>
      <c r="D1015" s="280">
        <v>27.87</v>
      </c>
      <c r="E1015" s="240">
        <v>114</v>
      </c>
      <c r="F1015" s="235" t="s">
        <v>176</v>
      </c>
      <c r="G1015" s="357">
        <v>200</v>
      </c>
      <c r="H1015" s="281">
        <v>14</v>
      </c>
      <c r="J1015" s="23">
        <f>H1015*J1023/H1023</f>
        <v>14</v>
      </c>
      <c r="L1015" s="290">
        <f t="shared" si="153"/>
        <v>3</v>
      </c>
      <c r="M1015" s="287">
        <f t="shared" si="146"/>
        <v>3</v>
      </c>
      <c r="N1015" s="287" t="str">
        <f t="shared" si="154"/>
        <v>Компот из свежих яблок</v>
      </c>
    </row>
    <row r="1016" spans="1:14" ht="11.5" customHeight="1" x14ac:dyDescent="0.35">
      <c r="A1016" s="185" t="s">
        <v>235</v>
      </c>
      <c r="B1016" s="285">
        <v>3.95</v>
      </c>
      <c r="C1016" s="285">
        <v>0.5</v>
      </c>
      <c r="D1016" s="285">
        <v>24.15</v>
      </c>
      <c r="E1016" s="191">
        <v>118</v>
      </c>
      <c r="F1016" s="173" t="s">
        <v>148</v>
      </c>
      <c r="G1016" s="337">
        <v>50</v>
      </c>
      <c r="H1016" s="281">
        <v>3</v>
      </c>
      <c r="J1016" s="23">
        <f>H1016*J1023/H1023</f>
        <v>3</v>
      </c>
      <c r="L1016" s="290">
        <f t="shared" si="153"/>
        <v>3</v>
      </c>
      <c r="M1016" s="287">
        <f t="shared" si="146"/>
        <v>3</v>
      </c>
      <c r="N1016" s="287" t="str">
        <f t="shared" si="154"/>
        <v>Батон витаминизированный</v>
      </c>
    </row>
    <row r="1017" spans="1:14" ht="11.5" customHeight="1" x14ac:dyDescent="0.35">
      <c r="A1017" s="185" t="s">
        <v>235</v>
      </c>
      <c r="B1017" s="285">
        <v>1.65</v>
      </c>
      <c r="C1017" s="285">
        <v>0.3</v>
      </c>
      <c r="D1017" s="285">
        <v>8.35</v>
      </c>
      <c r="E1017" s="191">
        <v>44</v>
      </c>
      <c r="F1017" s="173" t="s">
        <v>236</v>
      </c>
      <c r="G1017" s="337">
        <v>25</v>
      </c>
      <c r="H1017" s="22">
        <v>1.5</v>
      </c>
      <c r="J1017" s="23">
        <f>H1017*J1023/H1023</f>
        <v>1.5</v>
      </c>
      <c r="L1017" s="290">
        <f t="shared" si="153"/>
        <v>3</v>
      </c>
      <c r="M1017" s="287">
        <f t="shared" si="146"/>
        <v>3</v>
      </c>
      <c r="N1017" s="287" t="str">
        <f t="shared" si="154"/>
        <v xml:space="preserve">Хлеб ржаной </v>
      </c>
    </row>
    <row r="1018" spans="1:14" s="1" customFormat="1" ht="11.5" hidden="1" customHeight="1" x14ac:dyDescent="0.25">
      <c r="A1018" s="17"/>
      <c r="B1018" s="18"/>
      <c r="C1018" s="18"/>
      <c r="D1018" s="18"/>
      <c r="E1018" s="17"/>
      <c r="F1018" s="28"/>
      <c r="G1018" s="21"/>
      <c r="H1018" s="22"/>
      <c r="J1018" s="23">
        <f>H1018*J1023/H1023</f>
        <v>0</v>
      </c>
      <c r="L1018" s="41">
        <f t="shared" si="153"/>
        <v>3</v>
      </c>
      <c r="M1018" s="39">
        <f t="shared" si="146"/>
        <v>3</v>
      </c>
      <c r="N1018" s="39">
        <f t="shared" si="154"/>
        <v>0</v>
      </c>
    </row>
    <row r="1019" spans="1:14" s="1" customFormat="1" ht="11.5" hidden="1" customHeight="1" x14ac:dyDescent="0.35">
      <c r="A1019" s="19"/>
      <c r="B1019" s="18"/>
      <c r="C1019" s="18"/>
      <c r="D1019" s="18"/>
      <c r="E1019" s="17"/>
      <c r="F1019" s="20"/>
      <c r="G1019" s="21"/>
      <c r="H1019" s="22"/>
      <c r="J1019" s="23">
        <f>H1019*J1023/H1023</f>
        <v>0</v>
      </c>
      <c r="L1019" s="41">
        <f t="shared" si="153"/>
        <v>3</v>
      </c>
      <c r="M1019" s="39">
        <f t="shared" si="146"/>
        <v>3</v>
      </c>
      <c r="N1019" s="39">
        <f t="shared" si="154"/>
        <v>0</v>
      </c>
    </row>
    <row r="1020" spans="1:14" s="1" customFormat="1" ht="11.5" hidden="1" customHeight="1" x14ac:dyDescent="0.25">
      <c r="A1020" s="17"/>
      <c r="B1020" s="18"/>
      <c r="C1020" s="18"/>
      <c r="D1020" s="18"/>
      <c r="E1020" s="17"/>
      <c r="F1020" s="28"/>
      <c r="G1020" s="21"/>
      <c r="H1020" s="22"/>
      <c r="J1020" s="23">
        <f>H1020*J1023/H1023</f>
        <v>0</v>
      </c>
      <c r="L1020" s="41">
        <f t="shared" si="153"/>
        <v>3</v>
      </c>
      <c r="M1020" s="39">
        <f t="shared" si="146"/>
        <v>3</v>
      </c>
      <c r="N1020" s="39">
        <f t="shared" si="154"/>
        <v>0</v>
      </c>
    </row>
    <row r="1021" spans="1:14" s="1" customFormat="1" ht="11.5" hidden="1" customHeight="1" x14ac:dyDescent="0.35">
      <c r="A1021" s="19"/>
      <c r="B1021" s="18"/>
      <c r="C1021" s="18"/>
      <c r="D1021" s="18"/>
      <c r="E1021" s="17"/>
      <c r="F1021" s="20"/>
      <c r="G1021" s="21"/>
      <c r="H1021" s="22"/>
      <c r="J1021" s="23">
        <f>H1021*J1023/H1023</f>
        <v>0</v>
      </c>
      <c r="L1021" s="41">
        <f t="shared" si="153"/>
        <v>3</v>
      </c>
      <c r="M1021" s="39">
        <f t="shared" si="153"/>
        <v>3</v>
      </c>
      <c r="N1021" s="39">
        <f t="shared" si="154"/>
        <v>0</v>
      </c>
    </row>
    <row r="1022" spans="1:14" s="1" customFormat="1" ht="11.5" hidden="1" customHeight="1" x14ac:dyDescent="0.35">
      <c r="A1022" s="19"/>
      <c r="B1022" s="18"/>
      <c r="C1022" s="18"/>
      <c r="D1022" s="18"/>
      <c r="E1022" s="17"/>
      <c r="F1022" s="20"/>
      <c r="G1022" s="21"/>
      <c r="H1022" s="22"/>
      <c r="J1022" s="23">
        <f>H1022*J1023/H1023</f>
        <v>0</v>
      </c>
      <c r="L1022" s="41">
        <f t="shared" si="153"/>
        <v>3</v>
      </c>
      <c r="M1022" s="39">
        <f t="shared" si="153"/>
        <v>3</v>
      </c>
      <c r="N1022" s="39">
        <f t="shared" si="154"/>
        <v>0</v>
      </c>
    </row>
    <row r="1023" spans="1:14" ht="11.5" customHeight="1" x14ac:dyDescent="0.35">
      <c r="A1023" s="291"/>
      <c r="B1023" s="292">
        <f>SUBTOTAL(9,B1011:B1022)</f>
        <v>20.939999999999998</v>
      </c>
      <c r="C1023" s="292">
        <f t="shared" ref="C1023:E1023" si="155">SUBTOTAL(9,C1011:C1022)</f>
        <v>17.420000000000002</v>
      </c>
      <c r="D1023" s="292">
        <f t="shared" si="155"/>
        <v>109.35</v>
      </c>
      <c r="E1023" s="293">
        <f t="shared" si="155"/>
        <v>673</v>
      </c>
      <c r="F1023" s="294" t="s">
        <v>18</v>
      </c>
      <c r="G1023" s="382"/>
      <c r="H1023" s="296">
        <f>SUM(H1005:H1022)</f>
        <v>259</v>
      </c>
      <c r="J1023" s="32">
        <f>D1002</f>
        <v>259</v>
      </c>
      <c r="L1023" s="290">
        <f t="shared" si="153"/>
        <v>3</v>
      </c>
      <c r="M1023" s="287">
        <f t="shared" si="153"/>
        <v>3</v>
      </c>
      <c r="N1023" s="287">
        <v>1</v>
      </c>
    </row>
    <row r="1024" spans="1:14" ht="11.5" customHeight="1" x14ac:dyDescent="0.35">
      <c r="A1024" s="297"/>
      <c r="B1024" s="298"/>
      <c r="C1024" s="298"/>
      <c r="D1024" s="298"/>
      <c r="E1024" s="299"/>
      <c r="F1024" s="300"/>
      <c r="G1024" s="301"/>
      <c r="H1024" s="302"/>
      <c r="J1024" s="38"/>
      <c r="L1024" s="290">
        <f t="shared" si="153"/>
        <v>3</v>
      </c>
      <c r="M1024" s="287">
        <f t="shared" si="153"/>
        <v>3</v>
      </c>
      <c r="N1024" s="287">
        <v>1</v>
      </c>
    </row>
    <row r="1025" spans="1:14" ht="21" x14ac:dyDescent="0.35">
      <c r="A1025" s="275"/>
      <c r="B1025" s="275"/>
      <c r="C1025" s="275"/>
      <c r="D1025" s="443">
        <f>х!H$6</f>
        <v>303.32</v>
      </c>
      <c r="E1025" s="444"/>
      <c r="F1025" s="445" t="str">
        <f>х!I$6</f>
        <v>ДОВЗ (5-11)</v>
      </c>
      <c r="G1025" s="446"/>
      <c r="H1025" s="446"/>
      <c r="I1025" s="270"/>
      <c r="J1025" s="13"/>
      <c r="K1025" s="13"/>
      <c r="L1025" s="289">
        <f>L1002+1</f>
        <v>4</v>
      </c>
      <c r="M1025" s="287">
        <f t="shared" ref="M1025:M1088" si="156">M1024</f>
        <v>3</v>
      </c>
      <c r="N1025" s="287">
        <v>1</v>
      </c>
    </row>
    <row r="1026" spans="1:14" ht="11.5" customHeight="1" x14ac:dyDescent="0.35">
      <c r="A1026" s="437" t="s">
        <v>3</v>
      </c>
      <c r="B1026" s="438" t="s">
        <v>4</v>
      </c>
      <c r="C1026" s="438"/>
      <c r="D1026" s="438"/>
      <c r="E1026" s="439" t="s">
        <v>5</v>
      </c>
      <c r="F1026" s="440" t="s">
        <v>6</v>
      </c>
      <c r="G1026" s="441" t="s">
        <v>7</v>
      </c>
      <c r="H1026" s="442" t="s">
        <v>8</v>
      </c>
      <c r="L1026" s="290">
        <f>L1025</f>
        <v>4</v>
      </c>
      <c r="M1026" s="287">
        <f t="shared" si="156"/>
        <v>3</v>
      </c>
      <c r="N1026" s="287">
        <v>1</v>
      </c>
    </row>
    <row r="1027" spans="1:14" ht="11.5" customHeight="1" x14ac:dyDescent="0.35">
      <c r="A1027" s="437"/>
      <c r="B1027" s="277" t="s">
        <v>9</v>
      </c>
      <c r="C1027" s="278" t="s">
        <v>10</v>
      </c>
      <c r="D1027" s="278" t="s">
        <v>11</v>
      </c>
      <c r="E1027" s="439"/>
      <c r="F1027" s="440"/>
      <c r="G1027" s="441"/>
      <c r="H1027" s="442"/>
      <c r="L1027" s="290">
        <f t="shared" ref="L1027:L1047" si="157">L1026</f>
        <v>4</v>
      </c>
      <c r="M1027" s="287">
        <f t="shared" si="156"/>
        <v>3</v>
      </c>
      <c r="N1027" s="287">
        <v>1</v>
      </c>
    </row>
    <row r="1028" spans="1:14" ht="11.5" customHeight="1" x14ac:dyDescent="0.35">
      <c r="A1028" s="234" t="s">
        <v>254</v>
      </c>
      <c r="B1028" s="280">
        <v>6.35</v>
      </c>
      <c r="C1028" s="280">
        <v>5.75</v>
      </c>
      <c r="D1028" s="280">
        <v>0.35</v>
      </c>
      <c r="E1028" s="240">
        <v>79</v>
      </c>
      <c r="F1028" s="235" t="s">
        <v>255</v>
      </c>
      <c r="G1028" s="357">
        <v>50</v>
      </c>
      <c r="H1028" s="22">
        <v>9</v>
      </c>
      <c r="J1028" s="23">
        <f>H1028*J1046/H1046</f>
        <v>9</v>
      </c>
      <c r="L1028" s="290">
        <f t="shared" si="157"/>
        <v>4</v>
      </c>
      <c r="M1028" s="287">
        <f t="shared" si="156"/>
        <v>3</v>
      </c>
      <c r="N1028" s="287" t="str">
        <f>F1028</f>
        <v>Яйцо вареное 1шт.</v>
      </c>
    </row>
    <row r="1029" spans="1:14" ht="11.5" customHeight="1" x14ac:dyDescent="0.35">
      <c r="A1029" s="228" t="s">
        <v>270</v>
      </c>
      <c r="B1029" s="358">
        <v>10.86</v>
      </c>
      <c r="C1029" s="358">
        <v>14.31</v>
      </c>
      <c r="D1029" s="358">
        <v>55</v>
      </c>
      <c r="E1029" s="238">
        <v>393</v>
      </c>
      <c r="F1029" s="359" t="s">
        <v>449</v>
      </c>
      <c r="G1029" s="378">
        <v>260</v>
      </c>
      <c r="H1029" s="281">
        <f>4.49+75.35+4.68+4.87</f>
        <v>89.389999999999986</v>
      </c>
      <c r="J1029" s="23">
        <f>H1029*J1046/H1046</f>
        <v>89.389999999999986</v>
      </c>
      <c r="L1029" s="290">
        <f t="shared" si="157"/>
        <v>4</v>
      </c>
      <c r="M1029" s="287">
        <f t="shared" si="156"/>
        <v>3</v>
      </c>
      <c r="N1029" s="287" t="str">
        <f t="shared" ref="N1029:N1045" si="158">F1029</f>
        <v>Каша молочная пшенная с маслом сливочным 250/10</v>
      </c>
    </row>
    <row r="1030" spans="1:14" ht="11.5" customHeight="1" x14ac:dyDescent="0.35">
      <c r="A1030" s="54" t="s">
        <v>413</v>
      </c>
      <c r="B1030" s="51">
        <v>0.3</v>
      </c>
      <c r="C1030" s="54"/>
      <c r="D1030" s="51">
        <v>6.9</v>
      </c>
      <c r="E1030" s="50">
        <v>29</v>
      </c>
      <c r="F1030" s="268" t="s">
        <v>414</v>
      </c>
      <c r="G1030" s="357">
        <v>200</v>
      </c>
      <c r="H1030" s="281">
        <v>25</v>
      </c>
      <c r="J1030" s="23">
        <f>H1030*J1046/H1046</f>
        <v>25</v>
      </c>
      <c r="L1030" s="290">
        <f t="shared" si="157"/>
        <v>4</v>
      </c>
      <c r="M1030" s="287">
        <f t="shared" si="156"/>
        <v>3</v>
      </c>
      <c r="N1030" s="287" t="str">
        <f t="shared" si="158"/>
        <v>Чай с клюквой и сахаром 200 (СОШ_2022)</v>
      </c>
    </row>
    <row r="1031" spans="1:14" ht="11.5" customHeight="1" x14ac:dyDescent="0.35">
      <c r="A1031" s="185" t="s">
        <v>235</v>
      </c>
      <c r="B1031" s="285">
        <v>3.95</v>
      </c>
      <c r="C1031" s="285">
        <v>0.5</v>
      </c>
      <c r="D1031" s="285">
        <v>24.15</v>
      </c>
      <c r="E1031" s="191">
        <v>118</v>
      </c>
      <c r="F1031" s="173" t="s">
        <v>148</v>
      </c>
      <c r="G1031" s="337">
        <v>50</v>
      </c>
      <c r="H1031" s="22">
        <v>3</v>
      </c>
      <c r="J1031" s="23">
        <f>H1031*J1046/H1046</f>
        <v>3</v>
      </c>
      <c r="L1031" s="290">
        <f t="shared" si="157"/>
        <v>4</v>
      </c>
      <c r="M1031" s="287">
        <f t="shared" si="156"/>
        <v>3</v>
      </c>
      <c r="N1031" s="287" t="str">
        <f t="shared" si="158"/>
        <v>Батон витаминизированный</v>
      </c>
    </row>
    <row r="1032" spans="1:14" s="1" customFormat="1" ht="11.5" hidden="1" customHeight="1" x14ac:dyDescent="0.35">
      <c r="A1032" s="47"/>
      <c r="B1032" s="44"/>
      <c r="C1032" s="44"/>
      <c r="D1032" s="44"/>
      <c r="E1032" s="43"/>
      <c r="F1032" s="45"/>
      <c r="G1032" s="46"/>
      <c r="H1032" s="22"/>
      <c r="J1032" s="23">
        <f>H1032*J1046/H1046</f>
        <v>0</v>
      </c>
      <c r="L1032" s="41">
        <f t="shared" si="157"/>
        <v>4</v>
      </c>
      <c r="M1032" s="39">
        <f t="shared" si="156"/>
        <v>3</v>
      </c>
      <c r="N1032" s="39">
        <f t="shared" si="158"/>
        <v>0</v>
      </c>
    </row>
    <row r="1033" spans="1:14" ht="11.5" customHeight="1" x14ac:dyDescent="0.35">
      <c r="A1033" s="54"/>
      <c r="B1033" s="65">
        <f>SUM(B1028:B1032)</f>
        <v>21.46</v>
      </c>
      <c r="C1033" s="65">
        <f>SUM(C1028:C1032)</f>
        <v>20.560000000000002</v>
      </c>
      <c r="D1033" s="65">
        <f>SUM(D1028:D1032)</f>
        <v>86.4</v>
      </c>
      <c r="E1033" s="66">
        <f>SUM(E1028:E1032)</f>
        <v>619</v>
      </c>
      <c r="F1033" s="264" t="s">
        <v>18</v>
      </c>
      <c r="G1033" s="67"/>
      <c r="H1033" s="331"/>
      <c r="J1033" s="23">
        <f>H1033*J1046/H1046</f>
        <v>0</v>
      </c>
      <c r="L1033" s="290">
        <f t="shared" si="157"/>
        <v>4</v>
      </c>
      <c r="M1033" s="287">
        <f t="shared" si="156"/>
        <v>3</v>
      </c>
      <c r="N1033" s="287" t="str">
        <f t="shared" si="158"/>
        <v>Итого</v>
      </c>
    </row>
    <row r="1034" spans="1:14" ht="11.5" customHeight="1" x14ac:dyDescent="0.35">
      <c r="A1034" s="236" t="s">
        <v>462</v>
      </c>
      <c r="B1034" s="113">
        <v>0.8</v>
      </c>
      <c r="C1034" s="113">
        <v>0.1</v>
      </c>
      <c r="D1034" s="113">
        <v>1.7</v>
      </c>
      <c r="E1034" s="217">
        <v>10</v>
      </c>
      <c r="F1034" s="268" t="s">
        <v>463</v>
      </c>
      <c r="G1034" s="207">
        <v>100</v>
      </c>
      <c r="H1034" s="281">
        <v>25</v>
      </c>
      <c r="J1034" s="23">
        <f>H1034*J1046/H1046</f>
        <v>25</v>
      </c>
      <c r="L1034" s="290">
        <f t="shared" si="157"/>
        <v>4</v>
      </c>
      <c r="M1034" s="287">
        <f t="shared" si="156"/>
        <v>3</v>
      </c>
      <c r="N1034" s="287" t="str">
        <f t="shared" si="158"/>
        <v>Овощи натуральные соленые (огурец)</v>
      </c>
    </row>
    <row r="1035" spans="1:14" ht="11.5" customHeight="1" x14ac:dyDescent="0.35">
      <c r="A1035" s="234" t="s">
        <v>325</v>
      </c>
      <c r="B1035" s="282">
        <v>1.98</v>
      </c>
      <c r="C1035" s="282">
        <v>6.74</v>
      </c>
      <c r="D1035" s="282">
        <v>11.36</v>
      </c>
      <c r="E1035" s="238">
        <v>108</v>
      </c>
      <c r="F1035" s="229" t="s">
        <v>328</v>
      </c>
      <c r="G1035" s="362">
        <v>255</v>
      </c>
      <c r="H1035" s="281">
        <v>25</v>
      </c>
      <c r="J1035" s="23">
        <f>H1035*J1046/H1046</f>
        <v>25</v>
      </c>
      <c r="L1035" s="290">
        <f t="shared" si="157"/>
        <v>4</v>
      </c>
      <c r="M1035" s="287">
        <f t="shared" si="156"/>
        <v>3</v>
      </c>
      <c r="N1035" s="287" t="str">
        <f t="shared" si="158"/>
        <v>Суп из овощей со сметаной 250/5</v>
      </c>
    </row>
    <row r="1036" spans="1:14" ht="11.5" customHeight="1" x14ac:dyDescent="0.35">
      <c r="A1036" s="234" t="s">
        <v>314</v>
      </c>
      <c r="B1036" s="282">
        <v>8.68</v>
      </c>
      <c r="C1036" s="282">
        <v>3.45</v>
      </c>
      <c r="D1036" s="282">
        <v>9.57</v>
      </c>
      <c r="E1036" s="238">
        <v>104.07</v>
      </c>
      <c r="F1036" s="253" t="s">
        <v>319</v>
      </c>
      <c r="G1036" s="337">
        <v>100</v>
      </c>
      <c r="H1036" s="281">
        <f>6.29+66.79+6.54+6.81</f>
        <v>86.430000000000021</v>
      </c>
      <c r="J1036" s="23">
        <f>H1036*J1046/H1046</f>
        <v>86.430000000000021</v>
      </c>
      <c r="L1036" s="290">
        <f t="shared" si="157"/>
        <v>4</v>
      </c>
      <c r="M1036" s="287">
        <f t="shared" si="156"/>
        <v>3</v>
      </c>
      <c r="N1036" s="287" t="str">
        <f t="shared" si="158"/>
        <v xml:space="preserve">Запеканка (суфле) из печени с рисом с соусом сметанным с луком 70/30 (СОШ_2018) </v>
      </c>
    </row>
    <row r="1037" spans="1:14" ht="11.5" customHeight="1" x14ac:dyDescent="0.35">
      <c r="A1037" s="234" t="s">
        <v>316</v>
      </c>
      <c r="B1037" s="280">
        <v>6.2</v>
      </c>
      <c r="C1037" s="280">
        <v>7.18</v>
      </c>
      <c r="D1037" s="280">
        <v>34.229999999999997</v>
      </c>
      <c r="E1037" s="240">
        <v>226</v>
      </c>
      <c r="F1037" s="235" t="s">
        <v>317</v>
      </c>
      <c r="G1037" s="357">
        <v>180</v>
      </c>
      <c r="H1037" s="281">
        <v>22</v>
      </c>
      <c r="J1037" s="23">
        <f>H1037*J1046/H1046</f>
        <v>22</v>
      </c>
      <c r="L1037" s="290">
        <f t="shared" si="157"/>
        <v>4</v>
      </c>
      <c r="M1037" s="287">
        <f t="shared" si="156"/>
        <v>3</v>
      </c>
      <c r="N1037" s="287" t="str">
        <f t="shared" si="158"/>
        <v xml:space="preserve">Макароны отварные с овощами </v>
      </c>
    </row>
    <row r="1038" spans="1:14" ht="11.5" customHeight="1" x14ac:dyDescent="0.35">
      <c r="A1038" s="234" t="s">
        <v>289</v>
      </c>
      <c r="B1038" s="280">
        <v>0.16</v>
      </c>
      <c r="C1038" s="280">
        <v>0.16</v>
      </c>
      <c r="D1038" s="280">
        <v>27.87</v>
      </c>
      <c r="E1038" s="240">
        <v>114</v>
      </c>
      <c r="F1038" s="235" t="s">
        <v>176</v>
      </c>
      <c r="G1038" s="357">
        <v>200</v>
      </c>
      <c r="H1038" s="22">
        <v>14</v>
      </c>
      <c r="J1038" s="23">
        <f>H1038*J1046/H1046</f>
        <v>13.999999999999998</v>
      </c>
      <c r="L1038" s="290">
        <f t="shared" si="157"/>
        <v>4</v>
      </c>
      <c r="M1038" s="287">
        <f t="shared" si="156"/>
        <v>3</v>
      </c>
      <c r="N1038" s="287" t="str">
        <f t="shared" si="158"/>
        <v>Компот из свежих яблок</v>
      </c>
    </row>
    <row r="1039" spans="1:14" ht="11.5" customHeight="1" x14ac:dyDescent="0.35">
      <c r="A1039" s="185" t="s">
        <v>235</v>
      </c>
      <c r="B1039" s="285">
        <v>3.95</v>
      </c>
      <c r="C1039" s="285">
        <v>0.5</v>
      </c>
      <c r="D1039" s="285">
        <v>24.15</v>
      </c>
      <c r="E1039" s="191">
        <v>118</v>
      </c>
      <c r="F1039" s="173" t="s">
        <v>148</v>
      </c>
      <c r="G1039" s="337">
        <v>50</v>
      </c>
      <c r="H1039" s="22">
        <v>3</v>
      </c>
      <c r="J1039" s="23">
        <f>H1039*J1046/H1046</f>
        <v>3</v>
      </c>
      <c r="L1039" s="290">
        <f t="shared" si="157"/>
        <v>4</v>
      </c>
      <c r="M1039" s="287">
        <f t="shared" si="156"/>
        <v>3</v>
      </c>
      <c r="N1039" s="287" t="str">
        <f t="shared" si="158"/>
        <v>Батон витаминизированный</v>
      </c>
    </row>
    <row r="1040" spans="1:14" ht="11.5" customHeight="1" x14ac:dyDescent="0.35">
      <c r="A1040" s="185" t="s">
        <v>235</v>
      </c>
      <c r="B1040" s="285">
        <v>1.65</v>
      </c>
      <c r="C1040" s="285">
        <v>0.3</v>
      </c>
      <c r="D1040" s="285">
        <v>8.35</v>
      </c>
      <c r="E1040" s="191">
        <v>44</v>
      </c>
      <c r="F1040" s="173" t="s">
        <v>236</v>
      </c>
      <c r="G1040" s="337">
        <v>25</v>
      </c>
      <c r="H1040" s="22">
        <v>1.5</v>
      </c>
      <c r="J1040" s="23">
        <f>H1040*J1046/H1046</f>
        <v>1.5</v>
      </c>
      <c r="L1040" s="290">
        <f t="shared" si="157"/>
        <v>4</v>
      </c>
      <c r="M1040" s="287">
        <f t="shared" si="156"/>
        <v>3</v>
      </c>
      <c r="N1040" s="287" t="str">
        <f t="shared" si="158"/>
        <v xml:space="preserve">Хлеб ржаной </v>
      </c>
    </row>
    <row r="1041" spans="1:14" s="1" customFormat="1" ht="11.5" hidden="1" customHeight="1" x14ac:dyDescent="0.25">
      <c r="A1041" s="17"/>
      <c r="B1041" s="18"/>
      <c r="C1041" s="18"/>
      <c r="D1041" s="18"/>
      <c r="E1041" s="17"/>
      <c r="F1041" s="28"/>
      <c r="G1041" s="21"/>
      <c r="H1041" s="22"/>
      <c r="J1041" s="23">
        <f>H1041*J1046/H1046</f>
        <v>0</v>
      </c>
      <c r="L1041" s="41">
        <f t="shared" si="157"/>
        <v>4</v>
      </c>
      <c r="M1041" s="39">
        <f t="shared" si="156"/>
        <v>3</v>
      </c>
      <c r="N1041" s="39">
        <f t="shared" si="158"/>
        <v>0</v>
      </c>
    </row>
    <row r="1042" spans="1:14" s="1" customFormat="1" ht="11.5" hidden="1" customHeight="1" x14ac:dyDescent="0.35">
      <c r="A1042" s="19"/>
      <c r="B1042" s="18"/>
      <c r="C1042" s="18"/>
      <c r="D1042" s="18"/>
      <c r="E1042" s="17"/>
      <c r="F1042" s="20"/>
      <c r="G1042" s="21"/>
      <c r="H1042" s="22"/>
      <c r="J1042" s="23">
        <f>H1042*J1046/H1046</f>
        <v>0</v>
      </c>
      <c r="L1042" s="41">
        <f t="shared" si="157"/>
        <v>4</v>
      </c>
      <c r="M1042" s="39">
        <f t="shared" si="156"/>
        <v>3</v>
      </c>
      <c r="N1042" s="39">
        <f t="shared" si="158"/>
        <v>0</v>
      </c>
    </row>
    <row r="1043" spans="1:14" s="1" customFormat="1" ht="11.5" hidden="1" customHeight="1" x14ac:dyDescent="0.25">
      <c r="A1043" s="17"/>
      <c r="B1043" s="18"/>
      <c r="C1043" s="18"/>
      <c r="D1043" s="18"/>
      <c r="E1043" s="17"/>
      <c r="F1043" s="28"/>
      <c r="G1043" s="21"/>
      <c r="H1043" s="22"/>
      <c r="J1043" s="23">
        <f>H1043*J1046/H1046</f>
        <v>0</v>
      </c>
      <c r="L1043" s="41">
        <f t="shared" si="157"/>
        <v>4</v>
      </c>
      <c r="M1043" s="39">
        <f t="shared" si="156"/>
        <v>3</v>
      </c>
      <c r="N1043" s="39">
        <f t="shared" si="158"/>
        <v>0</v>
      </c>
    </row>
    <row r="1044" spans="1:14" s="1" customFormat="1" ht="11.5" hidden="1" customHeight="1" x14ac:dyDescent="0.35">
      <c r="A1044" s="19"/>
      <c r="B1044" s="18"/>
      <c r="C1044" s="18"/>
      <c r="D1044" s="18"/>
      <c r="E1044" s="17"/>
      <c r="F1044" s="20"/>
      <c r="G1044" s="21"/>
      <c r="H1044" s="22"/>
      <c r="J1044" s="23">
        <f>H1044*J1046/H1046</f>
        <v>0</v>
      </c>
      <c r="L1044" s="41">
        <f t="shared" si="157"/>
        <v>4</v>
      </c>
      <c r="M1044" s="39">
        <f t="shared" si="156"/>
        <v>3</v>
      </c>
      <c r="N1044" s="39">
        <f t="shared" si="158"/>
        <v>0</v>
      </c>
    </row>
    <row r="1045" spans="1:14" s="1" customFormat="1" ht="11.5" hidden="1" customHeight="1" x14ac:dyDescent="0.35">
      <c r="A1045" s="19"/>
      <c r="B1045" s="18"/>
      <c r="C1045" s="18"/>
      <c r="D1045" s="18"/>
      <c r="E1045" s="17"/>
      <c r="F1045" s="20"/>
      <c r="G1045" s="21"/>
      <c r="H1045" s="22"/>
      <c r="J1045" s="23">
        <f>H1045*J1046/H1046</f>
        <v>0</v>
      </c>
      <c r="L1045" s="41">
        <f t="shared" si="157"/>
        <v>4</v>
      </c>
      <c r="M1045" s="39">
        <f t="shared" si="156"/>
        <v>3</v>
      </c>
      <c r="N1045" s="39">
        <f t="shared" si="158"/>
        <v>0</v>
      </c>
    </row>
    <row r="1046" spans="1:14" ht="11.5" customHeight="1" x14ac:dyDescent="0.35">
      <c r="A1046" s="291"/>
      <c r="B1046" s="292">
        <f>SUBTOTAL(9,B1034:B1045)</f>
        <v>23.419999999999998</v>
      </c>
      <c r="C1046" s="292">
        <f t="shared" ref="C1046:E1046" si="159">SUBTOTAL(9,C1034:C1045)</f>
        <v>18.43</v>
      </c>
      <c r="D1046" s="292">
        <f t="shared" si="159"/>
        <v>117.22999999999999</v>
      </c>
      <c r="E1046" s="293">
        <f t="shared" si="159"/>
        <v>724.06999999999994</v>
      </c>
      <c r="F1046" s="294" t="s">
        <v>18</v>
      </c>
      <c r="G1046" s="382"/>
      <c r="H1046" s="296">
        <f>SUM(H1028:H1045)</f>
        <v>303.32</v>
      </c>
      <c r="J1046" s="32">
        <f>D1025</f>
        <v>303.32</v>
      </c>
      <c r="L1046" s="290">
        <f t="shared" si="157"/>
        <v>4</v>
      </c>
      <c r="M1046" s="287">
        <f t="shared" si="156"/>
        <v>3</v>
      </c>
      <c r="N1046" s="287">
        <v>1</v>
      </c>
    </row>
    <row r="1047" spans="1:14" ht="11.5" customHeight="1" x14ac:dyDescent="0.35">
      <c r="A1047" s="297"/>
      <c r="B1047" s="298"/>
      <c r="C1047" s="298"/>
      <c r="D1047" s="298"/>
      <c r="E1047" s="299"/>
      <c r="F1047" s="300"/>
      <c r="G1047" s="301"/>
      <c r="H1047" s="302"/>
      <c r="J1047" s="38"/>
      <c r="L1047" s="290">
        <f t="shared" si="157"/>
        <v>4</v>
      </c>
      <c r="M1047" s="287">
        <f t="shared" si="156"/>
        <v>3</v>
      </c>
      <c r="N1047" s="287">
        <v>1</v>
      </c>
    </row>
    <row r="1048" spans="1:14" ht="21" x14ac:dyDescent="0.35">
      <c r="A1048" s="275"/>
      <c r="B1048" s="275"/>
      <c r="C1048" s="275"/>
      <c r="D1048" s="443">
        <f>х!H$7</f>
        <v>107.91</v>
      </c>
      <c r="E1048" s="444"/>
      <c r="F1048" s="445" t="str">
        <f>х!I$7</f>
        <v>Завтрак 1-4 (льготное питание)</v>
      </c>
      <c r="G1048" s="446"/>
      <c r="H1048" s="446"/>
      <c r="I1048" s="270"/>
      <c r="J1048" s="13"/>
      <c r="K1048" s="13"/>
      <c r="L1048" s="289">
        <f>L1025+1</f>
        <v>5</v>
      </c>
      <c r="M1048" s="287">
        <f t="shared" si="156"/>
        <v>3</v>
      </c>
      <c r="N1048" s="287">
        <v>1</v>
      </c>
    </row>
    <row r="1049" spans="1:14" ht="11.5" customHeight="1" x14ac:dyDescent="0.35">
      <c r="A1049" s="437" t="s">
        <v>3</v>
      </c>
      <c r="B1049" s="438" t="s">
        <v>4</v>
      </c>
      <c r="C1049" s="438"/>
      <c r="D1049" s="438"/>
      <c r="E1049" s="439" t="s">
        <v>5</v>
      </c>
      <c r="F1049" s="440" t="s">
        <v>6</v>
      </c>
      <c r="G1049" s="441" t="s">
        <v>7</v>
      </c>
      <c r="H1049" s="442" t="s">
        <v>8</v>
      </c>
      <c r="L1049" s="290">
        <f>L1048</f>
        <v>5</v>
      </c>
      <c r="M1049" s="287">
        <f t="shared" si="156"/>
        <v>3</v>
      </c>
      <c r="N1049" s="287">
        <v>1</v>
      </c>
    </row>
    <row r="1050" spans="1:14" ht="11.5" customHeight="1" x14ac:dyDescent="0.35">
      <c r="A1050" s="437"/>
      <c r="B1050" s="277" t="s">
        <v>9</v>
      </c>
      <c r="C1050" s="278" t="s">
        <v>10</v>
      </c>
      <c r="D1050" s="278" t="s">
        <v>11</v>
      </c>
      <c r="E1050" s="439"/>
      <c r="F1050" s="440"/>
      <c r="G1050" s="441"/>
      <c r="H1050" s="442"/>
      <c r="L1050" s="290">
        <f t="shared" ref="L1050:L1070" si="160">L1049</f>
        <v>5</v>
      </c>
      <c r="M1050" s="287">
        <f t="shared" si="156"/>
        <v>3</v>
      </c>
      <c r="N1050" s="287">
        <v>1</v>
      </c>
    </row>
    <row r="1051" spans="1:14" ht="11.5" customHeight="1" x14ac:dyDescent="0.35">
      <c r="A1051" s="234" t="s">
        <v>254</v>
      </c>
      <c r="B1051" s="280">
        <v>6.35</v>
      </c>
      <c r="C1051" s="280">
        <v>5.75</v>
      </c>
      <c r="D1051" s="280">
        <v>0.35</v>
      </c>
      <c r="E1051" s="240">
        <v>79</v>
      </c>
      <c r="F1051" s="235" t="s">
        <v>255</v>
      </c>
      <c r="G1051" s="357">
        <v>50</v>
      </c>
      <c r="H1051" s="281">
        <v>9</v>
      </c>
      <c r="J1051" s="23">
        <f>H1051*J1069/H1069</f>
        <v>9</v>
      </c>
      <c r="L1051" s="290">
        <f t="shared" si="160"/>
        <v>5</v>
      </c>
      <c r="M1051" s="287">
        <f t="shared" si="156"/>
        <v>3</v>
      </c>
      <c r="N1051" s="287" t="str">
        <f>F1051</f>
        <v>Яйцо вареное 1шт.</v>
      </c>
    </row>
    <row r="1052" spans="1:14" ht="11.5" customHeight="1" x14ac:dyDescent="0.35">
      <c r="A1052" s="228" t="s">
        <v>270</v>
      </c>
      <c r="B1052" s="358">
        <v>8.6999999999999993</v>
      </c>
      <c r="C1052" s="358">
        <v>13.1</v>
      </c>
      <c r="D1052" s="358">
        <v>44.02</v>
      </c>
      <c r="E1052" s="238">
        <v>330</v>
      </c>
      <c r="F1052" s="359" t="s">
        <v>297</v>
      </c>
      <c r="G1052" s="362">
        <v>210</v>
      </c>
      <c r="H1052" s="281">
        <f>3.84+58.93+4.16+3.98</f>
        <v>70.91</v>
      </c>
      <c r="J1052" s="23">
        <f>H1052*J1069/H1069</f>
        <v>70.91</v>
      </c>
      <c r="L1052" s="290">
        <f t="shared" si="160"/>
        <v>5</v>
      </c>
      <c r="M1052" s="287">
        <f t="shared" si="156"/>
        <v>3</v>
      </c>
      <c r="N1052" s="287" t="str">
        <f t="shared" ref="N1052:N1068" si="161">F1052</f>
        <v>Каша молочная пшенная с маслом сливочным 200/10</v>
      </c>
    </row>
    <row r="1053" spans="1:14" ht="11.5" customHeight="1" x14ac:dyDescent="0.35">
      <c r="A1053" s="54" t="s">
        <v>413</v>
      </c>
      <c r="B1053" s="51">
        <v>0.3</v>
      </c>
      <c r="C1053" s="54"/>
      <c r="D1053" s="51">
        <v>6.9</v>
      </c>
      <c r="E1053" s="50">
        <v>29</v>
      </c>
      <c r="F1053" s="268" t="s">
        <v>414</v>
      </c>
      <c r="G1053" s="357">
        <v>200</v>
      </c>
      <c r="H1053" s="281">
        <v>25</v>
      </c>
      <c r="J1053" s="23">
        <f>H1053*J1069/H1069</f>
        <v>25</v>
      </c>
      <c r="L1053" s="290">
        <f t="shared" si="160"/>
        <v>5</v>
      </c>
      <c r="M1053" s="287">
        <f t="shared" si="156"/>
        <v>3</v>
      </c>
      <c r="N1053" s="287" t="str">
        <f t="shared" si="161"/>
        <v>Чай с клюквой и сахаром 200 (СОШ_2022)</v>
      </c>
    </row>
    <row r="1054" spans="1:14" ht="11.5" customHeight="1" x14ac:dyDescent="0.35">
      <c r="A1054" s="185" t="s">
        <v>235</v>
      </c>
      <c r="B1054" s="285">
        <v>3.95</v>
      </c>
      <c r="C1054" s="285">
        <v>0.5</v>
      </c>
      <c r="D1054" s="285">
        <v>24.15</v>
      </c>
      <c r="E1054" s="191">
        <v>118</v>
      </c>
      <c r="F1054" s="173" t="s">
        <v>148</v>
      </c>
      <c r="G1054" s="337">
        <v>50</v>
      </c>
      <c r="H1054" s="22">
        <v>3</v>
      </c>
      <c r="J1054" s="23">
        <f>H1054*J1069/H1069</f>
        <v>3.0000000000000004</v>
      </c>
      <c r="L1054" s="290">
        <f t="shared" si="160"/>
        <v>5</v>
      </c>
      <c r="M1054" s="287">
        <f t="shared" si="156"/>
        <v>3</v>
      </c>
      <c r="N1054" s="287" t="str">
        <f t="shared" si="161"/>
        <v>Батон витаминизированный</v>
      </c>
    </row>
    <row r="1055" spans="1:14" s="1" customFormat="1" ht="11.5" hidden="1" customHeight="1" x14ac:dyDescent="0.35">
      <c r="A1055" s="47"/>
      <c r="B1055" s="44"/>
      <c r="C1055" s="44"/>
      <c r="D1055" s="44"/>
      <c r="E1055" s="43"/>
      <c r="F1055" s="45"/>
      <c r="G1055" s="46"/>
      <c r="H1055" s="22"/>
      <c r="J1055" s="23">
        <f>H1055*J1069/H1069</f>
        <v>0</v>
      </c>
      <c r="L1055" s="41">
        <f t="shared" si="160"/>
        <v>5</v>
      </c>
      <c r="M1055" s="39">
        <f t="shared" si="156"/>
        <v>3</v>
      </c>
      <c r="N1055" s="39">
        <f t="shared" si="161"/>
        <v>0</v>
      </c>
    </row>
    <row r="1056" spans="1:14" s="1" customFormat="1" ht="11.5" hidden="1" customHeight="1" x14ac:dyDescent="0.35">
      <c r="A1056" s="17"/>
      <c r="B1056" s="18"/>
      <c r="C1056" s="18"/>
      <c r="D1056" s="18"/>
      <c r="E1056" s="17"/>
      <c r="F1056" s="20"/>
      <c r="G1056" s="21"/>
      <c r="H1056" s="22"/>
      <c r="J1056" s="23">
        <f>H1056*J1069/H1069</f>
        <v>0</v>
      </c>
      <c r="L1056" s="41">
        <f t="shared" si="160"/>
        <v>5</v>
      </c>
      <c r="M1056" s="39">
        <f t="shared" si="156"/>
        <v>3</v>
      </c>
      <c r="N1056" s="39">
        <f t="shared" si="161"/>
        <v>0</v>
      </c>
    </row>
    <row r="1057" spans="1:14" s="1" customFormat="1" ht="11.5" hidden="1" customHeight="1" x14ac:dyDescent="0.35">
      <c r="A1057" s="17"/>
      <c r="B1057" s="18"/>
      <c r="C1057" s="18"/>
      <c r="D1057" s="18"/>
      <c r="E1057" s="17"/>
      <c r="F1057" s="20"/>
      <c r="G1057" s="24"/>
      <c r="H1057" s="22"/>
      <c r="J1057" s="23">
        <f>H1057*J1069/H1069</f>
        <v>0</v>
      </c>
      <c r="L1057" s="41">
        <f t="shared" si="160"/>
        <v>5</v>
      </c>
      <c r="M1057" s="39">
        <f t="shared" si="156"/>
        <v>3</v>
      </c>
      <c r="N1057" s="39">
        <f t="shared" si="161"/>
        <v>0</v>
      </c>
    </row>
    <row r="1058" spans="1:14" s="1" customFormat="1" ht="11.5" hidden="1" customHeight="1" x14ac:dyDescent="0.35">
      <c r="A1058" s="19"/>
      <c r="B1058" s="18"/>
      <c r="C1058" s="18"/>
      <c r="D1058" s="18"/>
      <c r="E1058" s="17"/>
      <c r="F1058" s="20"/>
      <c r="G1058" s="21"/>
      <c r="H1058" s="22"/>
      <c r="J1058" s="23">
        <f>H1058*J1069/H1069</f>
        <v>0</v>
      </c>
      <c r="L1058" s="41">
        <f t="shared" si="160"/>
        <v>5</v>
      </c>
      <c r="M1058" s="39">
        <f t="shared" si="156"/>
        <v>3</v>
      </c>
      <c r="N1058" s="39">
        <f t="shared" si="161"/>
        <v>0</v>
      </c>
    </row>
    <row r="1059" spans="1:14" s="1" customFormat="1" ht="11.5" hidden="1" customHeight="1" x14ac:dyDescent="0.35">
      <c r="A1059" s="19"/>
      <c r="B1059" s="25"/>
      <c r="C1059" s="25"/>
      <c r="D1059" s="25"/>
      <c r="E1059" s="26"/>
      <c r="F1059" s="27"/>
      <c r="G1059" s="27"/>
      <c r="H1059" s="22"/>
      <c r="J1059" s="23">
        <f>H1059*J1069/H1069</f>
        <v>0</v>
      </c>
      <c r="L1059" s="41">
        <f t="shared" si="160"/>
        <v>5</v>
      </c>
      <c r="M1059" s="39">
        <f t="shared" si="156"/>
        <v>3</v>
      </c>
      <c r="N1059" s="39">
        <f t="shared" si="161"/>
        <v>0</v>
      </c>
    </row>
    <row r="1060" spans="1:14" s="1" customFormat="1" ht="11.5" hidden="1" customHeight="1" x14ac:dyDescent="0.35">
      <c r="A1060" s="17"/>
      <c r="B1060" s="18"/>
      <c r="C1060" s="18"/>
      <c r="D1060" s="18"/>
      <c r="E1060" s="17"/>
      <c r="F1060" s="20"/>
      <c r="G1060" s="21"/>
      <c r="H1060" s="22"/>
      <c r="J1060" s="23">
        <f>H1060*J1069/H1069</f>
        <v>0</v>
      </c>
      <c r="L1060" s="41">
        <f t="shared" si="160"/>
        <v>5</v>
      </c>
      <c r="M1060" s="39">
        <f t="shared" si="156"/>
        <v>3</v>
      </c>
      <c r="N1060" s="39">
        <f t="shared" si="161"/>
        <v>0</v>
      </c>
    </row>
    <row r="1061" spans="1:14" s="1" customFormat="1" ht="11.5" hidden="1" customHeight="1" x14ac:dyDescent="0.35">
      <c r="A1061" s="17"/>
      <c r="B1061" s="18"/>
      <c r="C1061" s="18"/>
      <c r="D1061" s="18"/>
      <c r="E1061" s="17"/>
      <c r="F1061" s="20"/>
      <c r="G1061" s="24"/>
      <c r="H1061" s="22"/>
      <c r="J1061" s="23">
        <f>H1061*J1069/H1069</f>
        <v>0</v>
      </c>
      <c r="L1061" s="41">
        <f t="shared" si="160"/>
        <v>5</v>
      </c>
      <c r="M1061" s="39">
        <f t="shared" si="156"/>
        <v>3</v>
      </c>
      <c r="N1061" s="39">
        <f t="shared" si="161"/>
        <v>0</v>
      </c>
    </row>
    <row r="1062" spans="1:14" s="1" customFormat="1" ht="11.5" hidden="1" customHeight="1" x14ac:dyDescent="0.35">
      <c r="A1062" s="17"/>
      <c r="B1062" s="18"/>
      <c r="C1062" s="18"/>
      <c r="D1062" s="18"/>
      <c r="E1062" s="17"/>
      <c r="F1062" s="20"/>
      <c r="G1062" s="24"/>
      <c r="H1062" s="22"/>
      <c r="J1062" s="23">
        <f>H1062*J1069/H1069</f>
        <v>0</v>
      </c>
      <c r="L1062" s="41">
        <f t="shared" si="160"/>
        <v>5</v>
      </c>
      <c r="M1062" s="39">
        <f t="shared" si="156"/>
        <v>3</v>
      </c>
      <c r="N1062" s="39">
        <f t="shared" si="161"/>
        <v>0</v>
      </c>
    </row>
    <row r="1063" spans="1:14" s="1" customFormat="1" ht="11.5" hidden="1" customHeight="1" x14ac:dyDescent="0.35">
      <c r="A1063" s="19"/>
      <c r="B1063" s="18"/>
      <c r="C1063" s="18"/>
      <c r="D1063" s="18"/>
      <c r="E1063" s="17"/>
      <c r="F1063" s="20"/>
      <c r="G1063" s="21"/>
      <c r="H1063" s="22"/>
      <c r="J1063" s="23">
        <f>H1063*J1069/H1069</f>
        <v>0</v>
      </c>
      <c r="L1063" s="41">
        <f t="shared" si="160"/>
        <v>5</v>
      </c>
      <c r="M1063" s="39">
        <f t="shared" si="156"/>
        <v>3</v>
      </c>
      <c r="N1063" s="39">
        <f t="shared" si="161"/>
        <v>0</v>
      </c>
    </row>
    <row r="1064" spans="1:14" s="1" customFormat="1" ht="11.5" hidden="1" customHeight="1" x14ac:dyDescent="0.25">
      <c r="A1064" s="17"/>
      <c r="B1064" s="18"/>
      <c r="C1064" s="18"/>
      <c r="D1064" s="18"/>
      <c r="E1064" s="17"/>
      <c r="F1064" s="28"/>
      <c r="G1064" s="21"/>
      <c r="H1064" s="22"/>
      <c r="J1064" s="23">
        <f>H1064*J1069/H1069</f>
        <v>0</v>
      </c>
      <c r="L1064" s="41">
        <f t="shared" si="160"/>
        <v>5</v>
      </c>
      <c r="M1064" s="39">
        <f t="shared" si="156"/>
        <v>3</v>
      </c>
      <c r="N1064" s="39">
        <f t="shared" si="161"/>
        <v>0</v>
      </c>
    </row>
    <row r="1065" spans="1:14" s="1" customFormat="1" ht="11.5" hidden="1" customHeight="1" x14ac:dyDescent="0.35">
      <c r="A1065" s="19"/>
      <c r="B1065" s="18"/>
      <c r="C1065" s="18"/>
      <c r="D1065" s="18"/>
      <c r="E1065" s="17"/>
      <c r="F1065" s="20"/>
      <c r="G1065" s="21"/>
      <c r="H1065" s="22"/>
      <c r="J1065" s="23">
        <f>H1065*J1069/H1069</f>
        <v>0</v>
      </c>
      <c r="L1065" s="41">
        <f t="shared" si="160"/>
        <v>5</v>
      </c>
      <c r="M1065" s="39">
        <f t="shared" si="156"/>
        <v>3</v>
      </c>
      <c r="N1065" s="39">
        <f t="shared" si="161"/>
        <v>0</v>
      </c>
    </row>
    <row r="1066" spans="1:14" s="1" customFormat="1" ht="11.5" hidden="1" customHeight="1" x14ac:dyDescent="0.25">
      <c r="A1066" s="17"/>
      <c r="B1066" s="18"/>
      <c r="C1066" s="18"/>
      <c r="D1066" s="18"/>
      <c r="E1066" s="17"/>
      <c r="F1066" s="28"/>
      <c r="G1066" s="21"/>
      <c r="H1066" s="22"/>
      <c r="J1066" s="23">
        <f>H1066*J1069/H1069</f>
        <v>0</v>
      </c>
      <c r="L1066" s="41">
        <f t="shared" si="160"/>
        <v>5</v>
      </c>
      <c r="M1066" s="39">
        <f t="shared" si="156"/>
        <v>3</v>
      </c>
      <c r="N1066" s="39">
        <f t="shared" si="161"/>
        <v>0</v>
      </c>
    </row>
    <row r="1067" spans="1:14" s="1" customFormat="1" ht="11.5" hidden="1" customHeight="1" x14ac:dyDescent="0.35">
      <c r="A1067" s="19"/>
      <c r="B1067" s="18"/>
      <c r="C1067" s="18"/>
      <c r="D1067" s="18"/>
      <c r="E1067" s="17"/>
      <c r="F1067" s="20"/>
      <c r="G1067" s="21"/>
      <c r="H1067" s="22"/>
      <c r="J1067" s="23">
        <f>H1067*J1069/H1069</f>
        <v>0</v>
      </c>
      <c r="L1067" s="41">
        <f t="shared" si="160"/>
        <v>5</v>
      </c>
      <c r="M1067" s="39">
        <f t="shared" si="156"/>
        <v>3</v>
      </c>
      <c r="N1067" s="39">
        <f t="shared" si="161"/>
        <v>0</v>
      </c>
    </row>
    <row r="1068" spans="1:14" s="1" customFormat="1" ht="11.5" hidden="1" customHeight="1" x14ac:dyDescent="0.35">
      <c r="A1068" s="19"/>
      <c r="B1068" s="18"/>
      <c r="C1068" s="18"/>
      <c r="D1068" s="18"/>
      <c r="E1068" s="17"/>
      <c r="F1068" s="20"/>
      <c r="G1068" s="21"/>
      <c r="H1068" s="22"/>
      <c r="J1068" s="23">
        <f>H1068*J1069/H1069</f>
        <v>0</v>
      </c>
      <c r="L1068" s="41">
        <f t="shared" si="160"/>
        <v>5</v>
      </c>
      <c r="M1068" s="39">
        <f t="shared" si="156"/>
        <v>3</v>
      </c>
      <c r="N1068" s="39">
        <f t="shared" si="161"/>
        <v>0</v>
      </c>
    </row>
    <row r="1069" spans="1:14" ht="11.5" customHeight="1" x14ac:dyDescent="0.35">
      <c r="A1069" s="291"/>
      <c r="B1069" s="292">
        <f>SUBTOTAL(9,B1051:B1068)</f>
        <v>19.3</v>
      </c>
      <c r="C1069" s="292">
        <f t="shared" ref="C1069:E1069" si="162">SUBTOTAL(9,C1051:C1068)</f>
        <v>19.350000000000001</v>
      </c>
      <c r="D1069" s="292">
        <f t="shared" si="162"/>
        <v>75.42</v>
      </c>
      <c r="E1069" s="293">
        <f t="shared" si="162"/>
        <v>556</v>
      </c>
      <c r="F1069" s="294" t="s">
        <v>18</v>
      </c>
      <c r="G1069" s="295"/>
      <c r="H1069" s="296">
        <f>SUM(H1051:H1068)</f>
        <v>107.91</v>
      </c>
      <c r="J1069" s="32">
        <f>D1048</f>
        <v>107.91</v>
      </c>
      <c r="L1069" s="290">
        <f t="shared" si="160"/>
        <v>5</v>
      </c>
      <c r="M1069" s="287">
        <f t="shared" si="156"/>
        <v>3</v>
      </c>
      <c r="N1069" s="287">
        <v>1</v>
      </c>
    </row>
    <row r="1070" spans="1:14" ht="11.5" customHeight="1" x14ac:dyDescent="0.35">
      <c r="A1070" s="297"/>
      <c r="B1070" s="298"/>
      <c r="C1070" s="298"/>
      <c r="D1070" s="298"/>
      <c r="E1070" s="299"/>
      <c r="F1070" s="300"/>
      <c r="G1070" s="301"/>
      <c r="H1070" s="302"/>
      <c r="J1070" s="38"/>
      <c r="L1070" s="290">
        <f t="shared" si="160"/>
        <v>5</v>
      </c>
      <c r="M1070" s="287">
        <f t="shared" si="156"/>
        <v>3</v>
      </c>
      <c r="N1070" s="287">
        <v>1</v>
      </c>
    </row>
    <row r="1071" spans="1:14" ht="21" x14ac:dyDescent="0.35">
      <c r="A1071" s="275"/>
      <c r="B1071" s="275"/>
      <c r="C1071" s="275"/>
      <c r="D1071" s="443">
        <f>х!H$8</f>
        <v>126.38</v>
      </c>
      <c r="E1071" s="444"/>
      <c r="F1071" s="445" t="str">
        <f>х!I$8</f>
        <v>Завтрак 5-11 (льготное питание)</v>
      </c>
      <c r="G1071" s="446"/>
      <c r="H1071" s="446"/>
      <c r="I1071" s="270"/>
      <c r="J1071" s="13"/>
      <c r="K1071" s="13"/>
      <c r="L1071" s="289">
        <f>L1048+1</f>
        <v>6</v>
      </c>
      <c r="M1071" s="287">
        <f t="shared" si="156"/>
        <v>3</v>
      </c>
      <c r="N1071" s="287">
        <v>1</v>
      </c>
    </row>
    <row r="1072" spans="1:14" ht="11.5" customHeight="1" x14ac:dyDescent="0.35">
      <c r="A1072" s="437" t="s">
        <v>3</v>
      </c>
      <c r="B1072" s="438" t="s">
        <v>4</v>
      </c>
      <c r="C1072" s="438"/>
      <c r="D1072" s="438"/>
      <c r="E1072" s="439" t="s">
        <v>5</v>
      </c>
      <c r="F1072" s="440" t="s">
        <v>6</v>
      </c>
      <c r="G1072" s="441" t="s">
        <v>7</v>
      </c>
      <c r="H1072" s="442" t="s">
        <v>8</v>
      </c>
      <c r="L1072" s="290">
        <f>L1071</f>
        <v>6</v>
      </c>
      <c r="M1072" s="287">
        <f t="shared" si="156"/>
        <v>3</v>
      </c>
      <c r="N1072" s="287">
        <v>1</v>
      </c>
    </row>
    <row r="1073" spans="1:14" ht="11.5" customHeight="1" x14ac:dyDescent="0.35">
      <c r="A1073" s="437"/>
      <c r="B1073" s="277" t="s">
        <v>9</v>
      </c>
      <c r="C1073" s="278" t="s">
        <v>10</v>
      </c>
      <c r="D1073" s="278" t="s">
        <v>11</v>
      </c>
      <c r="E1073" s="439"/>
      <c r="F1073" s="440"/>
      <c r="G1073" s="441"/>
      <c r="H1073" s="442"/>
      <c r="L1073" s="290">
        <f t="shared" ref="L1073:M1093" si="163">L1072</f>
        <v>6</v>
      </c>
      <c r="M1073" s="287">
        <f t="shared" si="156"/>
        <v>3</v>
      </c>
      <c r="N1073" s="287">
        <v>1</v>
      </c>
    </row>
    <row r="1074" spans="1:14" ht="11.5" customHeight="1" x14ac:dyDescent="0.35">
      <c r="A1074" s="234" t="s">
        <v>254</v>
      </c>
      <c r="B1074" s="280">
        <v>6.35</v>
      </c>
      <c r="C1074" s="280">
        <v>5.75</v>
      </c>
      <c r="D1074" s="280">
        <v>0.35</v>
      </c>
      <c r="E1074" s="240">
        <v>79</v>
      </c>
      <c r="F1074" s="235" t="s">
        <v>255</v>
      </c>
      <c r="G1074" s="357">
        <v>50</v>
      </c>
      <c r="H1074" s="22">
        <v>9</v>
      </c>
      <c r="J1074" s="23">
        <f>H1074*J1092/H1092</f>
        <v>9.0000000000000018</v>
      </c>
      <c r="L1074" s="290">
        <f t="shared" si="163"/>
        <v>6</v>
      </c>
      <c r="M1074" s="287">
        <f t="shared" si="156"/>
        <v>3</v>
      </c>
      <c r="N1074" s="287" t="str">
        <f>F1074</f>
        <v>Яйцо вареное 1шт.</v>
      </c>
    </row>
    <row r="1075" spans="1:14" ht="11.5" customHeight="1" x14ac:dyDescent="0.35">
      <c r="A1075" s="228" t="s">
        <v>270</v>
      </c>
      <c r="B1075" s="358">
        <v>10.86</v>
      </c>
      <c r="C1075" s="358">
        <v>14.31</v>
      </c>
      <c r="D1075" s="358">
        <v>55</v>
      </c>
      <c r="E1075" s="238">
        <v>393</v>
      </c>
      <c r="F1075" s="359" t="s">
        <v>449</v>
      </c>
      <c r="G1075" s="378">
        <v>260</v>
      </c>
      <c r="H1075" s="281">
        <f>4.49+75.35+4.68+4.86</f>
        <v>89.379999999999981</v>
      </c>
      <c r="J1075" s="23">
        <f>H1075*J1092/H1092</f>
        <v>89.38</v>
      </c>
      <c r="L1075" s="290">
        <f t="shared" si="163"/>
        <v>6</v>
      </c>
      <c r="M1075" s="287">
        <f t="shared" si="156"/>
        <v>3</v>
      </c>
      <c r="N1075" s="287" t="str">
        <f t="shared" ref="N1075:N1091" si="164">F1075</f>
        <v>Каша молочная пшенная с маслом сливочным 250/10</v>
      </c>
    </row>
    <row r="1076" spans="1:14" ht="11.5" customHeight="1" x14ac:dyDescent="0.35">
      <c r="A1076" s="54" t="s">
        <v>413</v>
      </c>
      <c r="B1076" s="51">
        <v>0.3</v>
      </c>
      <c r="C1076" s="54"/>
      <c r="D1076" s="51">
        <v>6.9</v>
      </c>
      <c r="E1076" s="50">
        <v>29</v>
      </c>
      <c r="F1076" s="268" t="s">
        <v>414</v>
      </c>
      <c r="G1076" s="357">
        <v>200</v>
      </c>
      <c r="H1076" s="281">
        <v>25</v>
      </c>
      <c r="J1076" s="23">
        <f>H1076*J1092/H1092</f>
        <v>25.000000000000004</v>
      </c>
      <c r="L1076" s="290">
        <f t="shared" si="163"/>
        <v>6</v>
      </c>
      <c r="M1076" s="287">
        <f t="shared" si="156"/>
        <v>3</v>
      </c>
      <c r="N1076" s="287" t="str">
        <f t="shared" si="164"/>
        <v>Чай с клюквой и сахаром 200 (СОШ_2022)</v>
      </c>
    </row>
    <row r="1077" spans="1:14" ht="11.5" customHeight="1" x14ac:dyDescent="0.35">
      <c r="A1077" s="185" t="s">
        <v>235</v>
      </c>
      <c r="B1077" s="285">
        <v>3.95</v>
      </c>
      <c r="C1077" s="285">
        <v>0.5</v>
      </c>
      <c r="D1077" s="285">
        <v>24.15</v>
      </c>
      <c r="E1077" s="191">
        <v>118</v>
      </c>
      <c r="F1077" s="173" t="s">
        <v>148</v>
      </c>
      <c r="G1077" s="337">
        <v>50</v>
      </c>
      <c r="H1077" s="22">
        <v>3</v>
      </c>
      <c r="J1077" s="23">
        <f>H1077*J1092/H1092</f>
        <v>3.0000000000000004</v>
      </c>
      <c r="L1077" s="290">
        <f t="shared" si="163"/>
        <v>6</v>
      </c>
      <c r="M1077" s="287">
        <f t="shared" si="156"/>
        <v>3</v>
      </c>
      <c r="N1077" s="287" t="str">
        <f t="shared" si="164"/>
        <v>Батон витаминизированный</v>
      </c>
    </row>
    <row r="1078" spans="1:14" s="1" customFormat="1" ht="11.5" hidden="1" customHeight="1" x14ac:dyDescent="0.35">
      <c r="A1078" s="47"/>
      <c r="B1078" s="44"/>
      <c r="C1078" s="44"/>
      <c r="D1078" s="44"/>
      <c r="E1078" s="43"/>
      <c r="F1078" s="45"/>
      <c r="G1078" s="46"/>
      <c r="H1078" s="22"/>
      <c r="J1078" s="23">
        <f>H1078*J1092/H1092</f>
        <v>0</v>
      </c>
      <c r="L1078" s="41">
        <f t="shared" si="163"/>
        <v>6</v>
      </c>
      <c r="M1078" s="39">
        <f t="shared" si="156"/>
        <v>3</v>
      </c>
      <c r="N1078" s="39">
        <f t="shared" si="164"/>
        <v>0</v>
      </c>
    </row>
    <row r="1079" spans="1:14" s="1" customFormat="1" ht="11.5" hidden="1" customHeight="1" x14ac:dyDescent="0.35">
      <c r="A1079" s="17"/>
      <c r="B1079" s="18"/>
      <c r="C1079" s="18"/>
      <c r="D1079" s="18"/>
      <c r="E1079" s="17"/>
      <c r="F1079" s="20"/>
      <c r="G1079" s="21"/>
      <c r="H1079" s="22"/>
      <c r="J1079" s="23">
        <f>H1079*J1092/H1092</f>
        <v>0</v>
      </c>
      <c r="L1079" s="41">
        <f t="shared" si="163"/>
        <v>6</v>
      </c>
      <c r="M1079" s="39">
        <f t="shared" si="156"/>
        <v>3</v>
      </c>
      <c r="N1079" s="39">
        <f t="shared" si="164"/>
        <v>0</v>
      </c>
    </row>
    <row r="1080" spans="1:14" s="1" customFormat="1" ht="11.5" hidden="1" customHeight="1" x14ac:dyDescent="0.35">
      <c r="A1080" s="17"/>
      <c r="B1080" s="18"/>
      <c r="C1080" s="18"/>
      <c r="D1080" s="18"/>
      <c r="E1080" s="17"/>
      <c r="F1080" s="20"/>
      <c r="G1080" s="24"/>
      <c r="H1080" s="22"/>
      <c r="J1080" s="23">
        <f>H1080*J1092/H1092</f>
        <v>0</v>
      </c>
      <c r="L1080" s="41">
        <f t="shared" si="163"/>
        <v>6</v>
      </c>
      <c r="M1080" s="39">
        <f t="shared" si="156"/>
        <v>3</v>
      </c>
      <c r="N1080" s="39">
        <f t="shared" si="164"/>
        <v>0</v>
      </c>
    </row>
    <row r="1081" spans="1:14" s="1" customFormat="1" ht="11.5" hidden="1" customHeight="1" x14ac:dyDescent="0.35">
      <c r="A1081" s="19"/>
      <c r="B1081" s="18"/>
      <c r="C1081" s="18"/>
      <c r="D1081" s="18"/>
      <c r="E1081" s="17"/>
      <c r="F1081" s="20"/>
      <c r="G1081" s="21"/>
      <c r="H1081" s="22"/>
      <c r="J1081" s="23">
        <f>H1081*J1092/H1092</f>
        <v>0</v>
      </c>
      <c r="L1081" s="41">
        <f t="shared" si="163"/>
        <v>6</v>
      </c>
      <c r="M1081" s="39">
        <f t="shared" si="156"/>
        <v>3</v>
      </c>
      <c r="N1081" s="39">
        <f t="shared" si="164"/>
        <v>0</v>
      </c>
    </row>
    <row r="1082" spans="1:14" s="1" customFormat="1" ht="11.5" hidden="1" customHeight="1" x14ac:dyDescent="0.35">
      <c r="A1082" s="19"/>
      <c r="B1082" s="25"/>
      <c r="C1082" s="25"/>
      <c r="D1082" s="25"/>
      <c r="E1082" s="26"/>
      <c r="F1082" s="27"/>
      <c r="G1082" s="27"/>
      <c r="H1082" s="22"/>
      <c r="J1082" s="23">
        <f>H1082*J1092/H1092</f>
        <v>0</v>
      </c>
      <c r="L1082" s="41">
        <f t="shared" si="163"/>
        <v>6</v>
      </c>
      <c r="M1082" s="39">
        <f t="shared" si="156"/>
        <v>3</v>
      </c>
      <c r="N1082" s="39">
        <f t="shared" si="164"/>
        <v>0</v>
      </c>
    </row>
    <row r="1083" spans="1:14" s="1" customFormat="1" ht="11.5" hidden="1" customHeight="1" x14ac:dyDescent="0.35">
      <c r="A1083" s="17"/>
      <c r="B1083" s="18"/>
      <c r="C1083" s="18"/>
      <c r="D1083" s="18"/>
      <c r="E1083" s="17"/>
      <c r="F1083" s="20"/>
      <c r="G1083" s="21"/>
      <c r="H1083" s="22"/>
      <c r="J1083" s="23">
        <f>H1083*J1092/H1092</f>
        <v>0</v>
      </c>
      <c r="L1083" s="41">
        <f t="shared" si="163"/>
        <v>6</v>
      </c>
      <c r="M1083" s="39">
        <f t="shared" si="156"/>
        <v>3</v>
      </c>
      <c r="N1083" s="39">
        <f t="shared" si="164"/>
        <v>0</v>
      </c>
    </row>
    <row r="1084" spans="1:14" s="1" customFormat="1" ht="11.5" hidden="1" customHeight="1" x14ac:dyDescent="0.35">
      <c r="A1084" s="17"/>
      <c r="B1084" s="18"/>
      <c r="C1084" s="18"/>
      <c r="D1084" s="18"/>
      <c r="E1084" s="17"/>
      <c r="F1084" s="20"/>
      <c r="G1084" s="24"/>
      <c r="H1084" s="22"/>
      <c r="J1084" s="23">
        <f>H1084*J1092/H1092</f>
        <v>0</v>
      </c>
      <c r="L1084" s="41">
        <f t="shared" si="163"/>
        <v>6</v>
      </c>
      <c r="M1084" s="39">
        <f t="shared" si="156"/>
        <v>3</v>
      </c>
      <c r="N1084" s="39">
        <f t="shared" si="164"/>
        <v>0</v>
      </c>
    </row>
    <row r="1085" spans="1:14" s="1" customFormat="1" ht="11.5" hidden="1" customHeight="1" x14ac:dyDescent="0.35">
      <c r="A1085" s="17"/>
      <c r="B1085" s="18"/>
      <c r="C1085" s="18"/>
      <c r="D1085" s="18"/>
      <c r="E1085" s="17"/>
      <c r="F1085" s="20"/>
      <c r="G1085" s="24"/>
      <c r="H1085" s="22"/>
      <c r="J1085" s="23">
        <f>H1085*J1092/H1092</f>
        <v>0</v>
      </c>
      <c r="L1085" s="41">
        <f t="shared" si="163"/>
        <v>6</v>
      </c>
      <c r="M1085" s="39">
        <f t="shared" si="156"/>
        <v>3</v>
      </c>
      <c r="N1085" s="39">
        <f t="shared" si="164"/>
        <v>0</v>
      </c>
    </row>
    <row r="1086" spans="1:14" s="1" customFormat="1" ht="11.5" hidden="1" customHeight="1" x14ac:dyDescent="0.35">
      <c r="A1086" s="19"/>
      <c r="B1086" s="18"/>
      <c r="C1086" s="18"/>
      <c r="D1086" s="18"/>
      <c r="E1086" s="17"/>
      <c r="F1086" s="20"/>
      <c r="G1086" s="21"/>
      <c r="H1086" s="22"/>
      <c r="J1086" s="23">
        <f>H1086*J1092/H1092</f>
        <v>0</v>
      </c>
      <c r="L1086" s="41">
        <f t="shared" si="163"/>
        <v>6</v>
      </c>
      <c r="M1086" s="39">
        <f t="shared" si="156"/>
        <v>3</v>
      </c>
      <c r="N1086" s="39">
        <f t="shared" si="164"/>
        <v>0</v>
      </c>
    </row>
    <row r="1087" spans="1:14" s="1" customFormat="1" ht="11.5" hidden="1" customHeight="1" x14ac:dyDescent="0.25">
      <c r="A1087" s="17"/>
      <c r="B1087" s="18"/>
      <c r="C1087" s="18"/>
      <c r="D1087" s="18"/>
      <c r="E1087" s="17"/>
      <c r="F1087" s="28"/>
      <c r="G1087" s="21"/>
      <c r="H1087" s="22"/>
      <c r="J1087" s="23">
        <f>H1087*J1092/H1092</f>
        <v>0</v>
      </c>
      <c r="L1087" s="41">
        <f t="shared" si="163"/>
        <v>6</v>
      </c>
      <c r="M1087" s="39">
        <f t="shared" si="156"/>
        <v>3</v>
      </c>
      <c r="N1087" s="39">
        <f t="shared" si="164"/>
        <v>0</v>
      </c>
    </row>
    <row r="1088" spans="1:14" s="1" customFormat="1" ht="11.5" hidden="1" customHeight="1" x14ac:dyDescent="0.35">
      <c r="A1088" s="19"/>
      <c r="B1088" s="18"/>
      <c r="C1088" s="18"/>
      <c r="D1088" s="18"/>
      <c r="E1088" s="17"/>
      <c r="F1088" s="20"/>
      <c r="G1088" s="21"/>
      <c r="H1088" s="22"/>
      <c r="J1088" s="23">
        <f>H1088*J1092/H1092</f>
        <v>0</v>
      </c>
      <c r="L1088" s="41">
        <f t="shared" si="163"/>
        <v>6</v>
      </c>
      <c r="M1088" s="39">
        <f t="shared" si="156"/>
        <v>3</v>
      </c>
      <c r="N1088" s="39">
        <f t="shared" si="164"/>
        <v>0</v>
      </c>
    </row>
    <row r="1089" spans="1:14" s="1" customFormat="1" ht="11.5" hidden="1" customHeight="1" x14ac:dyDescent="0.25">
      <c r="A1089" s="17"/>
      <c r="B1089" s="18"/>
      <c r="C1089" s="18"/>
      <c r="D1089" s="18"/>
      <c r="E1089" s="17"/>
      <c r="F1089" s="28"/>
      <c r="G1089" s="21"/>
      <c r="H1089" s="22"/>
      <c r="J1089" s="23">
        <f>H1089*J1092/H1092</f>
        <v>0</v>
      </c>
      <c r="L1089" s="41">
        <f t="shared" si="163"/>
        <v>6</v>
      </c>
      <c r="M1089" s="39">
        <f t="shared" si="163"/>
        <v>3</v>
      </c>
      <c r="N1089" s="39">
        <f t="shared" si="164"/>
        <v>0</v>
      </c>
    </row>
    <row r="1090" spans="1:14" s="1" customFormat="1" ht="11.5" hidden="1" customHeight="1" x14ac:dyDescent="0.35">
      <c r="A1090" s="19"/>
      <c r="B1090" s="18"/>
      <c r="C1090" s="18"/>
      <c r="D1090" s="18"/>
      <c r="E1090" s="17"/>
      <c r="F1090" s="20"/>
      <c r="G1090" s="21"/>
      <c r="H1090" s="22"/>
      <c r="J1090" s="23">
        <f>H1090*J1092/H1092</f>
        <v>0</v>
      </c>
      <c r="L1090" s="41">
        <f t="shared" si="163"/>
        <v>6</v>
      </c>
      <c r="M1090" s="39">
        <f t="shared" si="163"/>
        <v>3</v>
      </c>
      <c r="N1090" s="39">
        <f t="shared" si="164"/>
        <v>0</v>
      </c>
    </row>
    <row r="1091" spans="1:14" s="1" customFormat="1" ht="11.5" hidden="1" customHeight="1" x14ac:dyDescent="0.35">
      <c r="A1091" s="19"/>
      <c r="B1091" s="18"/>
      <c r="C1091" s="18"/>
      <c r="D1091" s="18"/>
      <c r="E1091" s="17"/>
      <c r="F1091" s="20"/>
      <c r="G1091" s="21"/>
      <c r="H1091" s="22"/>
      <c r="J1091" s="23">
        <f>H1091*J1092/H1092</f>
        <v>0</v>
      </c>
      <c r="L1091" s="41">
        <f t="shared" si="163"/>
        <v>6</v>
      </c>
      <c r="M1091" s="39">
        <f t="shared" si="163"/>
        <v>3</v>
      </c>
      <c r="N1091" s="39">
        <f t="shared" si="164"/>
        <v>0</v>
      </c>
    </row>
    <row r="1092" spans="1:14" ht="11.5" customHeight="1" x14ac:dyDescent="0.35">
      <c r="A1092" s="291"/>
      <c r="B1092" s="292">
        <f>SUBTOTAL(9,B1074:B1091)</f>
        <v>21.46</v>
      </c>
      <c r="C1092" s="292">
        <f t="shared" ref="C1092:E1092" si="165">SUBTOTAL(9,C1074:C1091)</f>
        <v>20.560000000000002</v>
      </c>
      <c r="D1092" s="292">
        <f t="shared" si="165"/>
        <v>86.4</v>
      </c>
      <c r="E1092" s="293">
        <f t="shared" si="165"/>
        <v>619</v>
      </c>
      <c r="F1092" s="294" t="s">
        <v>18</v>
      </c>
      <c r="G1092" s="382"/>
      <c r="H1092" s="296">
        <f>SUM(H1074:H1091)</f>
        <v>126.37999999999998</v>
      </c>
      <c r="J1092" s="32">
        <f>D1071</f>
        <v>126.38</v>
      </c>
      <c r="L1092" s="290">
        <f t="shared" si="163"/>
        <v>6</v>
      </c>
      <c r="M1092" s="287">
        <f t="shared" si="163"/>
        <v>3</v>
      </c>
      <c r="N1092" s="287">
        <v>1</v>
      </c>
    </row>
    <row r="1093" spans="1:14" ht="11.5" customHeight="1" x14ac:dyDescent="0.35">
      <c r="A1093" s="297"/>
      <c r="B1093" s="298"/>
      <c r="C1093" s="298"/>
      <c r="D1093" s="298"/>
      <c r="E1093" s="299"/>
      <c r="F1093" s="300"/>
      <c r="G1093" s="301"/>
      <c r="H1093" s="302"/>
      <c r="J1093" s="38"/>
      <c r="L1093" s="290">
        <f t="shared" si="163"/>
        <v>6</v>
      </c>
      <c r="M1093" s="287">
        <f t="shared" si="163"/>
        <v>3</v>
      </c>
      <c r="N1093" s="287">
        <v>1</v>
      </c>
    </row>
    <row r="1094" spans="1:14" ht="21" hidden="1" x14ac:dyDescent="0.35">
      <c r="A1094" s="275"/>
      <c r="B1094" s="275"/>
      <c r="C1094" s="275"/>
      <c r="D1094" s="443">
        <f>х!H$9</f>
        <v>86</v>
      </c>
      <c r="E1094" s="444"/>
      <c r="F1094" s="445" t="str">
        <f>х!I$9</f>
        <v>Абонемент платного питания №1 (Завтрак 1-4)</v>
      </c>
      <c r="G1094" s="446"/>
      <c r="H1094" s="446"/>
      <c r="I1094" s="270"/>
      <c r="J1094" s="13"/>
      <c r="K1094" s="13"/>
      <c r="L1094" s="289">
        <f>L1071+1</f>
        <v>7</v>
      </c>
      <c r="M1094" s="287">
        <f t="shared" ref="M1094:M1157" si="166">M1093</f>
        <v>3</v>
      </c>
      <c r="N1094" s="287">
        <v>1</v>
      </c>
    </row>
    <row r="1095" spans="1:14" ht="11.5" hidden="1" customHeight="1" x14ac:dyDescent="0.35">
      <c r="A1095" s="437" t="s">
        <v>3</v>
      </c>
      <c r="B1095" s="438" t="s">
        <v>4</v>
      </c>
      <c r="C1095" s="438"/>
      <c r="D1095" s="438"/>
      <c r="E1095" s="439" t="s">
        <v>5</v>
      </c>
      <c r="F1095" s="440" t="s">
        <v>6</v>
      </c>
      <c r="G1095" s="441" t="s">
        <v>7</v>
      </c>
      <c r="H1095" s="442" t="s">
        <v>8</v>
      </c>
      <c r="L1095" s="290">
        <f>L1094</f>
        <v>7</v>
      </c>
      <c r="M1095" s="287">
        <f t="shared" si="166"/>
        <v>3</v>
      </c>
      <c r="N1095" s="287">
        <v>1</v>
      </c>
    </row>
    <row r="1096" spans="1:14" ht="11.5" hidden="1" customHeight="1" x14ac:dyDescent="0.35">
      <c r="A1096" s="437"/>
      <c r="B1096" s="277" t="s">
        <v>9</v>
      </c>
      <c r="C1096" s="278" t="s">
        <v>10</v>
      </c>
      <c r="D1096" s="278" t="s">
        <v>11</v>
      </c>
      <c r="E1096" s="439"/>
      <c r="F1096" s="440"/>
      <c r="G1096" s="441"/>
      <c r="H1096" s="442"/>
      <c r="L1096" s="290">
        <f t="shared" ref="L1096:L1116" si="167">L1095</f>
        <v>7</v>
      </c>
      <c r="M1096" s="287">
        <f t="shared" si="166"/>
        <v>3</v>
      </c>
      <c r="N1096" s="287">
        <v>1</v>
      </c>
    </row>
    <row r="1097" spans="1:14" ht="11.5" hidden="1" customHeight="1" x14ac:dyDescent="0.35">
      <c r="A1097" s="50">
        <v>324</v>
      </c>
      <c r="B1097" s="51">
        <v>6.35</v>
      </c>
      <c r="C1097" s="51">
        <v>5.75</v>
      </c>
      <c r="D1097" s="51">
        <v>0.35</v>
      </c>
      <c r="E1097" s="50">
        <v>79</v>
      </c>
      <c r="F1097" s="52" t="s">
        <v>353</v>
      </c>
      <c r="G1097" s="147">
        <v>50</v>
      </c>
      <c r="H1097" s="449">
        <f>D1094</f>
        <v>86</v>
      </c>
      <c r="J1097" s="23" t="e">
        <f>H1097*J1115/H1115</f>
        <v>#DIV/0!</v>
      </c>
      <c r="L1097" s="290">
        <f t="shared" si="167"/>
        <v>7</v>
      </c>
      <c r="M1097" s="287">
        <f t="shared" si="166"/>
        <v>3</v>
      </c>
      <c r="N1097" s="287" t="str">
        <f>F1097</f>
        <v>Яйцо вареное 1 шт.</v>
      </c>
    </row>
    <row r="1098" spans="1:14" ht="11.5" hidden="1" customHeight="1" x14ac:dyDescent="0.35">
      <c r="A1098" s="50">
        <v>257</v>
      </c>
      <c r="B1098" s="51">
        <v>6.54</v>
      </c>
      <c r="C1098" s="51">
        <v>11.89</v>
      </c>
      <c r="D1098" s="51">
        <v>33.03</v>
      </c>
      <c r="E1098" s="50">
        <v>266</v>
      </c>
      <c r="F1098" s="52" t="s">
        <v>186</v>
      </c>
      <c r="G1098" s="148">
        <v>160</v>
      </c>
      <c r="H1098" s="450"/>
      <c r="J1098" s="23" t="e">
        <f>H1098*J1115/H1115</f>
        <v>#DIV/0!</v>
      </c>
      <c r="L1098" s="290">
        <f t="shared" si="167"/>
        <v>7</v>
      </c>
      <c r="M1098" s="287">
        <f t="shared" si="166"/>
        <v>3</v>
      </c>
      <c r="N1098" s="287" t="str">
        <f t="shared" ref="N1098:N1114" si="168">F1098</f>
        <v>Каша молочная пшенная с маслом сливочным 150/10</v>
      </c>
    </row>
    <row r="1099" spans="1:14" ht="11.5" hidden="1" customHeight="1" x14ac:dyDescent="0.35">
      <c r="A1099" s="50">
        <v>628</v>
      </c>
      <c r="B1099" s="51">
        <v>0.1</v>
      </c>
      <c r="C1099" s="51">
        <v>0.03</v>
      </c>
      <c r="D1099" s="51">
        <v>15.28</v>
      </c>
      <c r="E1099" s="50">
        <v>62</v>
      </c>
      <c r="F1099" s="52" t="s">
        <v>241</v>
      </c>
      <c r="G1099" s="148">
        <v>215</v>
      </c>
      <c r="H1099" s="450"/>
      <c r="J1099" s="23" t="e">
        <f>H1099*J1115/H1115</f>
        <v>#DIV/0!</v>
      </c>
      <c r="L1099" s="290">
        <f t="shared" si="167"/>
        <v>7</v>
      </c>
      <c r="M1099" s="287">
        <f t="shared" si="166"/>
        <v>3</v>
      </c>
      <c r="N1099" s="287" t="str">
        <f t="shared" si="168"/>
        <v>Чай с сахаром 200/15</v>
      </c>
    </row>
    <row r="1100" spans="1:14" ht="11.5" hidden="1" customHeight="1" x14ac:dyDescent="0.35">
      <c r="A1100" s="54" t="s">
        <v>16</v>
      </c>
      <c r="B1100" s="51">
        <v>3.95</v>
      </c>
      <c r="C1100" s="51">
        <v>0.5</v>
      </c>
      <c r="D1100" s="51">
        <v>24.15</v>
      </c>
      <c r="E1100" s="50">
        <v>118</v>
      </c>
      <c r="F1100" s="52" t="s">
        <v>348</v>
      </c>
      <c r="G1100" s="147">
        <v>50</v>
      </c>
      <c r="H1100" s="450"/>
      <c r="J1100" s="23" t="e">
        <f>H1100*J1115/H1115</f>
        <v>#DIV/0!</v>
      </c>
      <c r="L1100" s="290">
        <f t="shared" si="167"/>
        <v>7</v>
      </c>
      <c r="M1100" s="287">
        <f t="shared" si="166"/>
        <v>3</v>
      </c>
      <c r="N1100" s="287" t="str">
        <f t="shared" si="168"/>
        <v>Батон витаминизированный 50</v>
      </c>
    </row>
    <row r="1101" spans="1:14" s="1" customFormat="1" ht="11.5" hidden="1" customHeight="1" x14ac:dyDescent="0.35">
      <c r="A1101" s="47"/>
      <c r="B1101" s="44"/>
      <c r="C1101" s="44"/>
      <c r="D1101" s="44"/>
      <c r="E1101" s="43"/>
      <c r="F1101" s="45"/>
      <c r="G1101" s="46"/>
      <c r="H1101" s="451"/>
      <c r="J1101" s="23" t="e">
        <f>H1101*J1115/H1115</f>
        <v>#DIV/0!</v>
      </c>
      <c r="L1101" s="41">
        <f t="shared" si="167"/>
        <v>7</v>
      </c>
      <c r="M1101" s="39">
        <f t="shared" si="166"/>
        <v>3</v>
      </c>
      <c r="N1101" s="39">
        <f t="shared" si="168"/>
        <v>0</v>
      </c>
    </row>
    <row r="1102" spans="1:14" s="1" customFormat="1" ht="11.5" hidden="1" customHeight="1" x14ac:dyDescent="0.35">
      <c r="A1102" s="17"/>
      <c r="B1102" s="18"/>
      <c r="C1102" s="18"/>
      <c r="D1102" s="18"/>
      <c r="E1102" s="17"/>
      <c r="F1102" s="20"/>
      <c r="G1102" s="21"/>
      <c r="H1102" s="451"/>
      <c r="J1102" s="23" t="e">
        <f>H1102*J1115/H1115</f>
        <v>#DIV/0!</v>
      </c>
      <c r="L1102" s="41">
        <f t="shared" si="167"/>
        <v>7</v>
      </c>
      <c r="M1102" s="39">
        <f t="shared" si="166"/>
        <v>3</v>
      </c>
      <c r="N1102" s="39">
        <f t="shared" si="168"/>
        <v>0</v>
      </c>
    </row>
    <row r="1103" spans="1:14" s="1" customFormat="1" ht="11.5" hidden="1" customHeight="1" x14ac:dyDescent="0.35">
      <c r="A1103" s="17"/>
      <c r="B1103" s="18"/>
      <c r="C1103" s="18"/>
      <c r="D1103" s="18"/>
      <c r="E1103" s="17"/>
      <c r="F1103" s="20"/>
      <c r="G1103" s="24"/>
      <c r="H1103" s="451"/>
      <c r="J1103" s="23" t="e">
        <f>H1103*J1115/H1115</f>
        <v>#DIV/0!</v>
      </c>
      <c r="L1103" s="41">
        <f t="shared" si="167"/>
        <v>7</v>
      </c>
      <c r="M1103" s="39">
        <f t="shared" si="166"/>
        <v>3</v>
      </c>
      <c r="N1103" s="39">
        <f t="shared" si="168"/>
        <v>0</v>
      </c>
    </row>
    <row r="1104" spans="1:14" s="1" customFormat="1" ht="11.5" hidden="1" customHeight="1" x14ac:dyDescent="0.35">
      <c r="A1104" s="19"/>
      <c r="B1104" s="18"/>
      <c r="C1104" s="18"/>
      <c r="D1104" s="18"/>
      <c r="E1104" s="17"/>
      <c r="F1104" s="20"/>
      <c r="G1104" s="21"/>
      <c r="H1104" s="451"/>
      <c r="J1104" s="23" t="e">
        <f>H1104*J1115/H1115</f>
        <v>#DIV/0!</v>
      </c>
      <c r="L1104" s="41">
        <f t="shared" si="167"/>
        <v>7</v>
      </c>
      <c r="M1104" s="39">
        <f t="shared" si="166"/>
        <v>3</v>
      </c>
      <c r="N1104" s="39">
        <f t="shared" si="168"/>
        <v>0</v>
      </c>
    </row>
    <row r="1105" spans="1:14" s="1" customFormat="1" ht="11.5" hidden="1" customHeight="1" x14ac:dyDescent="0.35">
      <c r="A1105" s="19"/>
      <c r="B1105" s="25"/>
      <c r="C1105" s="25"/>
      <c r="D1105" s="25"/>
      <c r="E1105" s="26"/>
      <c r="F1105" s="27"/>
      <c r="G1105" s="27"/>
      <c r="H1105" s="451"/>
      <c r="J1105" s="23" t="e">
        <f>H1105*J1115/H1115</f>
        <v>#DIV/0!</v>
      </c>
      <c r="L1105" s="41">
        <f t="shared" si="167"/>
        <v>7</v>
      </c>
      <c r="M1105" s="39">
        <f t="shared" si="166"/>
        <v>3</v>
      </c>
      <c r="N1105" s="39">
        <f t="shared" si="168"/>
        <v>0</v>
      </c>
    </row>
    <row r="1106" spans="1:14" s="1" customFormat="1" ht="11.5" hidden="1" customHeight="1" x14ac:dyDescent="0.35">
      <c r="A1106" s="17"/>
      <c r="B1106" s="18"/>
      <c r="C1106" s="18"/>
      <c r="D1106" s="18"/>
      <c r="E1106" s="17"/>
      <c r="F1106" s="20"/>
      <c r="G1106" s="21"/>
      <c r="H1106" s="451"/>
      <c r="J1106" s="23" t="e">
        <f>H1106*J1115/H1115</f>
        <v>#DIV/0!</v>
      </c>
      <c r="L1106" s="41">
        <f t="shared" si="167"/>
        <v>7</v>
      </c>
      <c r="M1106" s="39">
        <f t="shared" si="166"/>
        <v>3</v>
      </c>
      <c r="N1106" s="39">
        <f t="shared" si="168"/>
        <v>0</v>
      </c>
    </row>
    <row r="1107" spans="1:14" s="1" customFormat="1" ht="11.5" hidden="1" customHeight="1" x14ac:dyDescent="0.35">
      <c r="A1107" s="17"/>
      <c r="B1107" s="18"/>
      <c r="C1107" s="18"/>
      <c r="D1107" s="18"/>
      <c r="E1107" s="17"/>
      <c r="F1107" s="20"/>
      <c r="G1107" s="24"/>
      <c r="H1107" s="451"/>
      <c r="J1107" s="23" t="e">
        <f>H1107*J1115/H1115</f>
        <v>#DIV/0!</v>
      </c>
      <c r="L1107" s="41">
        <f t="shared" si="167"/>
        <v>7</v>
      </c>
      <c r="M1107" s="39">
        <f t="shared" si="166"/>
        <v>3</v>
      </c>
      <c r="N1107" s="39">
        <f t="shared" si="168"/>
        <v>0</v>
      </c>
    </row>
    <row r="1108" spans="1:14" s="1" customFormat="1" ht="11.5" hidden="1" customHeight="1" x14ac:dyDescent="0.35">
      <c r="A1108" s="17"/>
      <c r="B1108" s="18"/>
      <c r="C1108" s="18"/>
      <c r="D1108" s="18"/>
      <c r="E1108" s="17"/>
      <c r="F1108" s="20"/>
      <c r="G1108" s="24"/>
      <c r="H1108" s="451"/>
      <c r="J1108" s="23" t="e">
        <f>H1108*J1115/H1115</f>
        <v>#DIV/0!</v>
      </c>
      <c r="L1108" s="41">
        <f t="shared" si="167"/>
        <v>7</v>
      </c>
      <c r="M1108" s="39">
        <f t="shared" si="166"/>
        <v>3</v>
      </c>
      <c r="N1108" s="39">
        <f t="shared" si="168"/>
        <v>0</v>
      </c>
    </row>
    <row r="1109" spans="1:14" s="1" customFormat="1" ht="11.5" hidden="1" customHeight="1" x14ac:dyDescent="0.35">
      <c r="A1109" s="19"/>
      <c r="B1109" s="18"/>
      <c r="C1109" s="18"/>
      <c r="D1109" s="18"/>
      <c r="E1109" s="17"/>
      <c r="F1109" s="20"/>
      <c r="G1109" s="21"/>
      <c r="H1109" s="451"/>
      <c r="J1109" s="23" t="e">
        <f>H1109*J1115/H1115</f>
        <v>#DIV/0!</v>
      </c>
      <c r="L1109" s="41">
        <f t="shared" si="167"/>
        <v>7</v>
      </c>
      <c r="M1109" s="39">
        <f t="shared" si="166"/>
        <v>3</v>
      </c>
      <c r="N1109" s="39">
        <f t="shared" si="168"/>
        <v>0</v>
      </c>
    </row>
    <row r="1110" spans="1:14" s="1" customFormat="1" ht="11.5" hidden="1" customHeight="1" x14ac:dyDescent="0.25">
      <c r="A1110" s="17"/>
      <c r="B1110" s="18"/>
      <c r="C1110" s="18"/>
      <c r="D1110" s="18"/>
      <c r="E1110" s="17"/>
      <c r="F1110" s="28"/>
      <c r="G1110" s="21"/>
      <c r="H1110" s="451"/>
      <c r="J1110" s="23" t="e">
        <f>H1110*J1115/H1115</f>
        <v>#DIV/0!</v>
      </c>
      <c r="L1110" s="41">
        <f t="shared" si="167"/>
        <v>7</v>
      </c>
      <c r="M1110" s="39">
        <f t="shared" si="166"/>
        <v>3</v>
      </c>
      <c r="N1110" s="39">
        <f t="shared" si="168"/>
        <v>0</v>
      </c>
    </row>
    <row r="1111" spans="1:14" s="1" customFormat="1" ht="11.5" hidden="1" customHeight="1" x14ac:dyDescent="0.35">
      <c r="A1111" s="19"/>
      <c r="B1111" s="18"/>
      <c r="C1111" s="18"/>
      <c r="D1111" s="18"/>
      <c r="E1111" s="17"/>
      <c r="F1111" s="20"/>
      <c r="G1111" s="21"/>
      <c r="H1111" s="451"/>
      <c r="J1111" s="23" t="e">
        <f>H1111*J1115/H1115</f>
        <v>#DIV/0!</v>
      </c>
      <c r="L1111" s="41">
        <f t="shared" si="167"/>
        <v>7</v>
      </c>
      <c r="M1111" s="39">
        <f t="shared" si="166"/>
        <v>3</v>
      </c>
      <c r="N1111" s="39">
        <f t="shared" si="168"/>
        <v>0</v>
      </c>
    </row>
    <row r="1112" spans="1:14" s="1" customFormat="1" ht="11.5" hidden="1" customHeight="1" x14ac:dyDescent="0.25">
      <c r="A1112" s="17"/>
      <c r="B1112" s="18"/>
      <c r="C1112" s="18"/>
      <c r="D1112" s="18"/>
      <c r="E1112" s="17"/>
      <c r="F1112" s="28"/>
      <c r="G1112" s="21"/>
      <c r="H1112" s="451"/>
      <c r="J1112" s="23" t="e">
        <f>H1112*J1115/H1115</f>
        <v>#DIV/0!</v>
      </c>
      <c r="L1112" s="41">
        <f t="shared" si="167"/>
        <v>7</v>
      </c>
      <c r="M1112" s="39">
        <f t="shared" si="166"/>
        <v>3</v>
      </c>
      <c r="N1112" s="39">
        <f t="shared" si="168"/>
        <v>0</v>
      </c>
    </row>
    <row r="1113" spans="1:14" s="1" customFormat="1" ht="11.5" hidden="1" customHeight="1" x14ac:dyDescent="0.35">
      <c r="A1113" s="19"/>
      <c r="B1113" s="18"/>
      <c r="C1113" s="18"/>
      <c r="D1113" s="18"/>
      <c r="E1113" s="17"/>
      <c r="F1113" s="20"/>
      <c r="G1113" s="21"/>
      <c r="H1113" s="451"/>
      <c r="J1113" s="23" t="e">
        <f>H1113*J1115/H1115</f>
        <v>#DIV/0!</v>
      </c>
      <c r="L1113" s="41">
        <f t="shared" si="167"/>
        <v>7</v>
      </c>
      <c r="M1113" s="39">
        <f t="shared" si="166"/>
        <v>3</v>
      </c>
      <c r="N1113" s="39">
        <f t="shared" si="168"/>
        <v>0</v>
      </c>
    </row>
    <row r="1114" spans="1:14" s="1" customFormat="1" ht="11.5" hidden="1" customHeight="1" x14ac:dyDescent="0.35">
      <c r="A1114" s="19"/>
      <c r="B1114" s="18"/>
      <c r="C1114" s="18"/>
      <c r="D1114" s="18"/>
      <c r="E1114" s="17"/>
      <c r="F1114" s="20"/>
      <c r="G1114" s="21"/>
      <c r="H1114" s="451"/>
      <c r="J1114" s="23" t="e">
        <f>H1114*J1115/H1115</f>
        <v>#DIV/0!</v>
      </c>
      <c r="L1114" s="41">
        <f t="shared" si="167"/>
        <v>7</v>
      </c>
      <c r="M1114" s="39">
        <f t="shared" si="166"/>
        <v>3</v>
      </c>
      <c r="N1114" s="39">
        <f t="shared" si="168"/>
        <v>0</v>
      </c>
    </row>
    <row r="1115" spans="1:14" ht="11.5" hidden="1" customHeight="1" x14ac:dyDescent="0.35">
      <c r="A1115" s="291"/>
      <c r="B1115" s="292">
        <f>SUBTOTAL(9,B1097:B1114)</f>
        <v>0</v>
      </c>
      <c r="C1115" s="292">
        <f t="shared" ref="C1115:E1115" si="169">SUBTOTAL(9,C1097:C1114)</f>
        <v>0</v>
      </c>
      <c r="D1115" s="292">
        <f t="shared" si="169"/>
        <v>0</v>
      </c>
      <c r="E1115" s="293">
        <f t="shared" si="169"/>
        <v>0</v>
      </c>
      <c r="F1115" s="294" t="s">
        <v>18</v>
      </c>
      <c r="G1115" s="382"/>
      <c r="H1115" s="452"/>
      <c r="J1115" s="32">
        <f>D1094</f>
        <v>86</v>
      </c>
      <c r="L1115" s="290">
        <f t="shared" si="167"/>
        <v>7</v>
      </c>
      <c r="M1115" s="287">
        <f t="shared" si="166"/>
        <v>3</v>
      </c>
      <c r="N1115" s="287">
        <v>1</v>
      </c>
    </row>
    <row r="1116" spans="1:14" ht="6" hidden="1" customHeight="1" x14ac:dyDescent="0.35">
      <c r="A1116" s="297"/>
      <c r="B1116" s="298"/>
      <c r="C1116" s="298"/>
      <c r="D1116" s="298"/>
      <c r="E1116" s="299"/>
      <c r="F1116" s="300"/>
      <c r="G1116" s="301"/>
      <c r="H1116" s="302"/>
      <c r="J1116" s="38"/>
      <c r="L1116" s="290">
        <f t="shared" si="167"/>
        <v>7</v>
      </c>
      <c r="M1116" s="287">
        <f t="shared" si="166"/>
        <v>3</v>
      </c>
      <c r="N1116" s="287">
        <v>1</v>
      </c>
    </row>
    <row r="1117" spans="1:14" s="1" customFormat="1" ht="21" hidden="1" x14ac:dyDescent="0.35">
      <c r="A1117" s="14"/>
      <c r="B1117" s="14"/>
      <c r="C1117" s="14"/>
      <c r="D1117" s="427">
        <f>х!H$10</f>
        <v>88</v>
      </c>
      <c r="E1117" s="428"/>
      <c r="F1117" s="429" t="str">
        <f>х!I$10</f>
        <v>Абонемент платного питания №2 (Завтрак 5-11)</v>
      </c>
      <c r="G1117" s="430"/>
      <c r="H1117" s="430"/>
      <c r="I1117" s="13"/>
      <c r="J1117" s="13"/>
      <c r="K1117" s="13"/>
      <c r="L1117" s="40">
        <f>L1094+1</f>
        <v>8</v>
      </c>
      <c r="M1117" s="39">
        <f t="shared" si="166"/>
        <v>3</v>
      </c>
      <c r="N1117" s="39">
        <v>1</v>
      </c>
    </row>
    <row r="1118" spans="1:14" s="1" customFormat="1" ht="11.5" hidden="1" customHeight="1" x14ac:dyDescent="0.35">
      <c r="A1118" s="431" t="s">
        <v>3</v>
      </c>
      <c r="B1118" s="432" t="s">
        <v>4</v>
      </c>
      <c r="C1118" s="432"/>
      <c r="D1118" s="432"/>
      <c r="E1118" s="433" t="s">
        <v>5</v>
      </c>
      <c r="F1118" s="434" t="s">
        <v>6</v>
      </c>
      <c r="G1118" s="435" t="s">
        <v>7</v>
      </c>
      <c r="H1118" s="436" t="s">
        <v>8</v>
      </c>
      <c r="L1118" s="41">
        <f>L1117</f>
        <v>8</v>
      </c>
      <c r="M1118" s="39">
        <f t="shared" si="166"/>
        <v>3</v>
      </c>
      <c r="N1118" s="39">
        <v>1</v>
      </c>
    </row>
    <row r="1119" spans="1:14" s="1" customFormat="1" ht="11.5" hidden="1" customHeight="1" x14ac:dyDescent="0.35">
      <c r="A1119" s="431"/>
      <c r="B1119" s="15" t="s">
        <v>9</v>
      </c>
      <c r="C1119" s="16" t="s">
        <v>10</v>
      </c>
      <c r="D1119" s="16" t="s">
        <v>11</v>
      </c>
      <c r="E1119" s="433"/>
      <c r="F1119" s="434"/>
      <c r="G1119" s="435"/>
      <c r="H1119" s="436"/>
      <c r="L1119" s="41">
        <f t="shared" ref="L1119:L1139" si="170">L1118</f>
        <v>8</v>
      </c>
      <c r="M1119" s="39">
        <f t="shared" si="166"/>
        <v>3</v>
      </c>
      <c r="N1119" s="39">
        <v>1</v>
      </c>
    </row>
    <row r="1120" spans="1:14" s="1" customFormat="1" ht="11.5" hidden="1" customHeight="1" x14ac:dyDescent="0.35">
      <c r="A1120" s="50">
        <v>324</v>
      </c>
      <c r="B1120" s="51">
        <v>6.35</v>
      </c>
      <c r="C1120" s="51">
        <v>5.75</v>
      </c>
      <c r="D1120" s="51">
        <v>0.35</v>
      </c>
      <c r="E1120" s="50">
        <v>79</v>
      </c>
      <c r="F1120" s="52" t="s">
        <v>353</v>
      </c>
      <c r="G1120" s="49">
        <v>50</v>
      </c>
      <c r="H1120" s="453">
        <f>D1117</f>
        <v>88</v>
      </c>
      <c r="J1120" s="23" t="e">
        <f>H1120*J1138/H1138</f>
        <v>#DIV/0!</v>
      </c>
      <c r="L1120" s="41">
        <f t="shared" si="170"/>
        <v>8</v>
      </c>
      <c r="M1120" s="39">
        <f t="shared" si="166"/>
        <v>3</v>
      </c>
      <c r="N1120" s="39" t="str">
        <f>F1120</f>
        <v>Яйцо вареное 1 шт.</v>
      </c>
    </row>
    <row r="1121" spans="1:14" s="1" customFormat="1" ht="11.5" hidden="1" customHeight="1" x14ac:dyDescent="0.35">
      <c r="A1121" s="50">
        <v>257</v>
      </c>
      <c r="B1121" s="51">
        <v>8.6999999999999993</v>
      </c>
      <c r="C1121" s="51">
        <v>13.1</v>
      </c>
      <c r="D1121" s="51">
        <v>44.02</v>
      </c>
      <c r="E1121" s="50">
        <v>330</v>
      </c>
      <c r="F1121" s="52" t="s">
        <v>297</v>
      </c>
      <c r="G1121" s="53">
        <v>210</v>
      </c>
      <c r="H1121" s="451"/>
      <c r="J1121" s="23" t="e">
        <f>H1121*J1138/H1138</f>
        <v>#DIV/0!</v>
      </c>
      <c r="L1121" s="41">
        <f t="shared" si="170"/>
        <v>8</v>
      </c>
      <c r="M1121" s="39">
        <f t="shared" si="166"/>
        <v>3</v>
      </c>
      <c r="N1121" s="39" t="str">
        <f t="shared" ref="N1121:N1137" si="171">F1121</f>
        <v>Каша молочная пшенная с маслом сливочным 200/10</v>
      </c>
    </row>
    <row r="1122" spans="1:14" s="1" customFormat="1" ht="11.5" hidden="1" customHeight="1" x14ac:dyDescent="0.35">
      <c r="A1122" s="50">
        <v>628</v>
      </c>
      <c r="B1122" s="51">
        <v>0.1</v>
      </c>
      <c r="C1122" s="51">
        <v>0.03</v>
      </c>
      <c r="D1122" s="51">
        <v>15.28</v>
      </c>
      <c r="E1122" s="50">
        <v>62</v>
      </c>
      <c r="F1122" s="52" t="s">
        <v>241</v>
      </c>
      <c r="G1122" s="53">
        <v>215</v>
      </c>
      <c r="H1122" s="451"/>
      <c r="J1122" s="23" t="e">
        <f>H1122*J1138/H1138</f>
        <v>#DIV/0!</v>
      </c>
      <c r="L1122" s="41">
        <f t="shared" si="170"/>
        <v>8</v>
      </c>
      <c r="M1122" s="39">
        <f t="shared" si="166"/>
        <v>3</v>
      </c>
      <c r="N1122" s="39" t="str">
        <f t="shared" si="171"/>
        <v>Чай с сахаром 200/15</v>
      </c>
    </row>
    <row r="1123" spans="1:14" s="1" customFormat="1" ht="11.5" hidden="1" customHeight="1" x14ac:dyDescent="0.35">
      <c r="A1123" s="54" t="s">
        <v>16</v>
      </c>
      <c r="B1123" s="51">
        <v>3.95</v>
      </c>
      <c r="C1123" s="51">
        <v>0.5</v>
      </c>
      <c r="D1123" s="51">
        <v>24.15</v>
      </c>
      <c r="E1123" s="50">
        <v>118</v>
      </c>
      <c r="F1123" s="52" t="s">
        <v>348</v>
      </c>
      <c r="G1123" s="49">
        <v>50</v>
      </c>
      <c r="H1123" s="451"/>
      <c r="J1123" s="23" t="e">
        <f>H1123*J1138/H1138</f>
        <v>#DIV/0!</v>
      </c>
      <c r="L1123" s="41">
        <f t="shared" si="170"/>
        <v>8</v>
      </c>
      <c r="M1123" s="39">
        <f t="shared" si="166"/>
        <v>3</v>
      </c>
      <c r="N1123" s="39" t="str">
        <f t="shared" si="171"/>
        <v>Батон витаминизированный 50</v>
      </c>
    </row>
    <row r="1124" spans="1:14" s="1" customFormat="1" ht="11.5" hidden="1" customHeight="1" x14ac:dyDescent="0.35">
      <c r="A1124" s="47"/>
      <c r="B1124" s="44"/>
      <c r="C1124" s="44"/>
      <c r="D1124" s="44"/>
      <c r="E1124" s="43"/>
      <c r="F1124" s="45"/>
      <c r="G1124" s="46"/>
      <c r="H1124" s="451"/>
      <c r="J1124" s="23" t="e">
        <f>H1124*J1138/H1138</f>
        <v>#DIV/0!</v>
      </c>
      <c r="L1124" s="41">
        <f t="shared" si="170"/>
        <v>8</v>
      </c>
      <c r="M1124" s="39">
        <f t="shared" si="166"/>
        <v>3</v>
      </c>
      <c r="N1124" s="39">
        <f t="shared" si="171"/>
        <v>0</v>
      </c>
    </row>
    <row r="1125" spans="1:14" s="1" customFormat="1" ht="11.5" hidden="1" customHeight="1" x14ac:dyDescent="0.35">
      <c r="A1125" s="17"/>
      <c r="B1125" s="18"/>
      <c r="C1125" s="18"/>
      <c r="D1125" s="18"/>
      <c r="E1125" s="17"/>
      <c r="F1125" s="20"/>
      <c r="G1125" s="21"/>
      <c r="H1125" s="451"/>
      <c r="J1125" s="23" t="e">
        <f>H1125*J1138/H1138</f>
        <v>#DIV/0!</v>
      </c>
      <c r="L1125" s="41">
        <f t="shared" si="170"/>
        <v>8</v>
      </c>
      <c r="M1125" s="39">
        <f t="shared" si="166"/>
        <v>3</v>
      </c>
      <c r="N1125" s="39">
        <f t="shared" si="171"/>
        <v>0</v>
      </c>
    </row>
    <row r="1126" spans="1:14" s="1" customFormat="1" ht="11.5" hidden="1" customHeight="1" x14ac:dyDescent="0.35">
      <c r="A1126" s="17"/>
      <c r="B1126" s="18"/>
      <c r="C1126" s="18"/>
      <c r="D1126" s="18"/>
      <c r="E1126" s="17"/>
      <c r="F1126" s="20"/>
      <c r="G1126" s="24"/>
      <c r="H1126" s="451"/>
      <c r="J1126" s="23" t="e">
        <f>H1126*J1138/H1138</f>
        <v>#DIV/0!</v>
      </c>
      <c r="L1126" s="41">
        <f t="shared" si="170"/>
        <v>8</v>
      </c>
      <c r="M1126" s="39">
        <f t="shared" si="166"/>
        <v>3</v>
      </c>
      <c r="N1126" s="39">
        <f t="shared" si="171"/>
        <v>0</v>
      </c>
    </row>
    <row r="1127" spans="1:14" s="1" customFormat="1" ht="11.5" hidden="1" customHeight="1" x14ac:dyDescent="0.35">
      <c r="A1127" s="19"/>
      <c r="B1127" s="18"/>
      <c r="C1127" s="18"/>
      <c r="D1127" s="18"/>
      <c r="E1127" s="17"/>
      <c r="F1127" s="20"/>
      <c r="G1127" s="21"/>
      <c r="H1127" s="451"/>
      <c r="J1127" s="23" t="e">
        <f>H1127*J1138/H1138</f>
        <v>#DIV/0!</v>
      </c>
      <c r="L1127" s="41">
        <f t="shared" si="170"/>
        <v>8</v>
      </c>
      <c r="M1127" s="39">
        <f t="shared" si="166"/>
        <v>3</v>
      </c>
      <c r="N1127" s="39">
        <f t="shared" si="171"/>
        <v>0</v>
      </c>
    </row>
    <row r="1128" spans="1:14" s="1" customFormat="1" ht="11.5" hidden="1" customHeight="1" x14ac:dyDescent="0.35">
      <c r="A1128" s="19"/>
      <c r="B1128" s="25"/>
      <c r="C1128" s="25"/>
      <c r="D1128" s="25"/>
      <c r="E1128" s="26"/>
      <c r="F1128" s="27"/>
      <c r="G1128" s="27"/>
      <c r="H1128" s="451"/>
      <c r="J1128" s="23" t="e">
        <f>H1128*J1138/H1138</f>
        <v>#DIV/0!</v>
      </c>
      <c r="L1128" s="41">
        <f t="shared" si="170"/>
        <v>8</v>
      </c>
      <c r="M1128" s="39">
        <f t="shared" si="166"/>
        <v>3</v>
      </c>
      <c r="N1128" s="39">
        <f t="shared" si="171"/>
        <v>0</v>
      </c>
    </row>
    <row r="1129" spans="1:14" s="1" customFormat="1" ht="11.5" hidden="1" customHeight="1" x14ac:dyDescent="0.35">
      <c r="A1129" s="17"/>
      <c r="B1129" s="18"/>
      <c r="C1129" s="18"/>
      <c r="D1129" s="18"/>
      <c r="E1129" s="17"/>
      <c r="F1129" s="20"/>
      <c r="G1129" s="21"/>
      <c r="H1129" s="451"/>
      <c r="J1129" s="23" t="e">
        <f>H1129*J1138/H1138</f>
        <v>#DIV/0!</v>
      </c>
      <c r="L1129" s="41">
        <f t="shared" si="170"/>
        <v>8</v>
      </c>
      <c r="M1129" s="39">
        <f t="shared" si="166"/>
        <v>3</v>
      </c>
      <c r="N1129" s="39">
        <f t="shared" si="171"/>
        <v>0</v>
      </c>
    </row>
    <row r="1130" spans="1:14" s="1" customFormat="1" ht="11.5" hidden="1" customHeight="1" x14ac:dyDescent="0.35">
      <c r="A1130" s="17"/>
      <c r="B1130" s="18"/>
      <c r="C1130" s="18"/>
      <c r="D1130" s="18"/>
      <c r="E1130" s="17"/>
      <c r="F1130" s="20"/>
      <c r="G1130" s="24"/>
      <c r="H1130" s="451"/>
      <c r="J1130" s="23" t="e">
        <f>H1130*J1138/H1138</f>
        <v>#DIV/0!</v>
      </c>
      <c r="L1130" s="41">
        <f t="shared" si="170"/>
        <v>8</v>
      </c>
      <c r="M1130" s="39">
        <f t="shared" si="166"/>
        <v>3</v>
      </c>
      <c r="N1130" s="39">
        <f t="shared" si="171"/>
        <v>0</v>
      </c>
    </row>
    <row r="1131" spans="1:14" s="1" customFormat="1" ht="11.5" hidden="1" customHeight="1" x14ac:dyDescent="0.35">
      <c r="A1131" s="17"/>
      <c r="B1131" s="18"/>
      <c r="C1131" s="18"/>
      <c r="D1131" s="18"/>
      <c r="E1131" s="17"/>
      <c r="F1131" s="20"/>
      <c r="G1131" s="24"/>
      <c r="H1131" s="451"/>
      <c r="J1131" s="23" t="e">
        <f>H1131*J1138/H1138</f>
        <v>#DIV/0!</v>
      </c>
      <c r="L1131" s="41">
        <f t="shared" si="170"/>
        <v>8</v>
      </c>
      <c r="M1131" s="39">
        <f t="shared" si="166"/>
        <v>3</v>
      </c>
      <c r="N1131" s="39">
        <f t="shared" si="171"/>
        <v>0</v>
      </c>
    </row>
    <row r="1132" spans="1:14" s="1" customFormat="1" ht="11.5" hidden="1" customHeight="1" x14ac:dyDescent="0.35">
      <c r="A1132" s="19"/>
      <c r="B1132" s="18"/>
      <c r="C1132" s="18"/>
      <c r="D1132" s="18"/>
      <c r="E1132" s="17"/>
      <c r="F1132" s="20"/>
      <c r="G1132" s="21"/>
      <c r="H1132" s="451"/>
      <c r="J1132" s="23" t="e">
        <f>H1132*J1138/H1138</f>
        <v>#DIV/0!</v>
      </c>
      <c r="L1132" s="41">
        <f t="shared" si="170"/>
        <v>8</v>
      </c>
      <c r="M1132" s="39">
        <f t="shared" si="166"/>
        <v>3</v>
      </c>
      <c r="N1132" s="39">
        <f t="shared" si="171"/>
        <v>0</v>
      </c>
    </row>
    <row r="1133" spans="1:14" s="1" customFormat="1" ht="11.5" hidden="1" customHeight="1" x14ac:dyDescent="0.25">
      <c r="A1133" s="17"/>
      <c r="B1133" s="18"/>
      <c r="C1133" s="18"/>
      <c r="D1133" s="18"/>
      <c r="E1133" s="17"/>
      <c r="F1133" s="28"/>
      <c r="G1133" s="21"/>
      <c r="H1133" s="451"/>
      <c r="J1133" s="23" t="e">
        <f>H1133*J1138/H1138</f>
        <v>#DIV/0!</v>
      </c>
      <c r="L1133" s="41">
        <f t="shared" si="170"/>
        <v>8</v>
      </c>
      <c r="M1133" s="39">
        <f t="shared" si="166"/>
        <v>3</v>
      </c>
      <c r="N1133" s="39">
        <f t="shared" si="171"/>
        <v>0</v>
      </c>
    </row>
    <row r="1134" spans="1:14" s="1" customFormat="1" ht="11.5" hidden="1" customHeight="1" x14ac:dyDescent="0.35">
      <c r="A1134" s="19"/>
      <c r="B1134" s="18"/>
      <c r="C1134" s="18"/>
      <c r="D1134" s="18"/>
      <c r="E1134" s="17"/>
      <c r="F1134" s="20"/>
      <c r="G1134" s="21"/>
      <c r="H1134" s="451"/>
      <c r="J1134" s="23" t="e">
        <f>H1134*J1138/H1138</f>
        <v>#DIV/0!</v>
      </c>
      <c r="L1134" s="41">
        <f t="shared" si="170"/>
        <v>8</v>
      </c>
      <c r="M1134" s="39">
        <f t="shared" si="166"/>
        <v>3</v>
      </c>
      <c r="N1134" s="39">
        <f t="shared" si="171"/>
        <v>0</v>
      </c>
    </row>
    <row r="1135" spans="1:14" s="1" customFormat="1" ht="11.5" hidden="1" customHeight="1" x14ac:dyDescent="0.25">
      <c r="A1135" s="17"/>
      <c r="B1135" s="18"/>
      <c r="C1135" s="18"/>
      <c r="D1135" s="18"/>
      <c r="E1135" s="17"/>
      <c r="F1135" s="28"/>
      <c r="G1135" s="21"/>
      <c r="H1135" s="451"/>
      <c r="J1135" s="23" t="e">
        <f>H1135*J1138/H1138</f>
        <v>#DIV/0!</v>
      </c>
      <c r="L1135" s="41">
        <f t="shared" si="170"/>
        <v>8</v>
      </c>
      <c r="M1135" s="39">
        <f t="shared" si="166"/>
        <v>3</v>
      </c>
      <c r="N1135" s="39">
        <f t="shared" si="171"/>
        <v>0</v>
      </c>
    </row>
    <row r="1136" spans="1:14" s="1" customFormat="1" ht="11.5" hidden="1" customHeight="1" x14ac:dyDescent="0.35">
      <c r="A1136" s="19"/>
      <c r="B1136" s="18"/>
      <c r="C1136" s="18"/>
      <c r="D1136" s="18"/>
      <c r="E1136" s="17"/>
      <c r="F1136" s="20"/>
      <c r="G1136" s="21"/>
      <c r="H1136" s="451"/>
      <c r="J1136" s="23" t="e">
        <f>H1136*J1138/H1138</f>
        <v>#DIV/0!</v>
      </c>
      <c r="L1136" s="41">
        <f t="shared" si="170"/>
        <v>8</v>
      </c>
      <c r="M1136" s="39">
        <f t="shared" si="166"/>
        <v>3</v>
      </c>
      <c r="N1136" s="39">
        <f t="shared" si="171"/>
        <v>0</v>
      </c>
    </row>
    <row r="1137" spans="1:22" s="1" customFormat="1" ht="11.5" hidden="1" customHeight="1" x14ac:dyDescent="0.35">
      <c r="A1137" s="19"/>
      <c r="B1137" s="18"/>
      <c r="C1137" s="18"/>
      <c r="D1137" s="18"/>
      <c r="E1137" s="17"/>
      <c r="F1137" s="20"/>
      <c r="G1137" s="21"/>
      <c r="H1137" s="451"/>
      <c r="J1137" s="23" t="e">
        <f>H1137*J1138/H1138</f>
        <v>#DIV/0!</v>
      </c>
      <c r="L1137" s="41">
        <f t="shared" si="170"/>
        <v>8</v>
      </c>
      <c r="M1137" s="39">
        <f t="shared" si="166"/>
        <v>3</v>
      </c>
      <c r="N1137" s="39">
        <f t="shared" si="171"/>
        <v>0</v>
      </c>
    </row>
    <row r="1138" spans="1:22" s="1" customFormat="1" ht="11.5" hidden="1" customHeight="1" x14ac:dyDescent="0.35">
      <c r="A1138" s="19"/>
      <c r="B1138" s="25">
        <f>SUBTOTAL(9,B1120:B1137)</f>
        <v>0</v>
      </c>
      <c r="C1138" s="25">
        <f t="shared" ref="C1138:E1138" si="172">SUBTOTAL(9,C1120:C1137)</f>
        <v>0</v>
      </c>
      <c r="D1138" s="25">
        <f t="shared" si="172"/>
        <v>0</v>
      </c>
      <c r="E1138" s="26">
        <f t="shared" si="172"/>
        <v>0</v>
      </c>
      <c r="F1138" s="29" t="s">
        <v>18</v>
      </c>
      <c r="G1138" s="27"/>
      <c r="H1138" s="454"/>
      <c r="J1138" s="32">
        <f>D1117</f>
        <v>88</v>
      </c>
      <c r="L1138" s="41">
        <f t="shared" si="170"/>
        <v>8</v>
      </c>
      <c r="M1138" s="39">
        <f t="shared" si="166"/>
        <v>3</v>
      </c>
      <c r="N1138" s="39">
        <v>1</v>
      </c>
    </row>
    <row r="1139" spans="1:22" s="1" customFormat="1" ht="11.5" hidden="1" customHeight="1" x14ac:dyDescent="0.35">
      <c r="A1139" s="33"/>
      <c r="B1139" s="34"/>
      <c r="C1139" s="34"/>
      <c r="D1139" s="34"/>
      <c r="E1139" s="35"/>
      <c r="F1139" s="36"/>
      <c r="G1139" s="37"/>
      <c r="H1139" s="38"/>
      <c r="J1139" s="38"/>
      <c r="L1139" s="41">
        <f t="shared" si="170"/>
        <v>8</v>
      </c>
      <c r="M1139" s="39">
        <f t="shared" si="166"/>
        <v>3</v>
      </c>
      <c r="N1139" s="39">
        <v>1</v>
      </c>
    </row>
    <row r="1140" spans="1:22" ht="21" x14ac:dyDescent="0.35">
      <c r="A1140" s="275"/>
      <c r="B1140" s="275"/>
      <c r="C1140" s="275"/>
      <c r="D1140" s="443">
        <f>х!H$11</f>
        <v>132</v>
      </c>
      <c r="E1140" s="444"/>
      <c r="F1140" s="445" t="str">
        <f>х!I$11</f>
        <v>Абонемент платного питания №3 (Обед 5-11)</v>
      </c>
      <c r="G1140" s="446"/>
      <c r="H1140" s="446"/>
      <c r="I1140" s="270"/>
      <c r="J1140" s="13"/>
      <c r="K1140" s="13"/>
      <c r="L1140" s="289">
        <f>L1117+1</f>
        <v>9</v>
      </c>
      <c r="M1140" s="287">
        <f t="shared" si="166"/>
        <v>3</v>
      </c>
      <c r="N1140" s="287">
        <v>1</v>
      </c>
    </row>
    <row r="1141" spans="1:22" ht="11.5" customHeight="1" x14ac:dyDescent="0.35">
      <c r="A1141" s="437" t="s">
        <v>3</v>
      </c>
      <c r="B1141" s="438" t="s">
        <v>4</v>
      </c>
      <c r="C1141" s="438"/>
      <c r="D1141" s="438"/>
      <c r="E1141" s="439" t="s">
        <v>5</v>
      </c>
      <c r="F1141" s="440" t="s">
        <v>6</v>
      </c>
      <c r="G1141" s="441" t="s">
        <v>7</v>
      </c>
      <c r="H1141" s="442" t="s">
        <v>8</v>
      </c>
      <c r="L1141" s="290">
        <f>L1140</f>
        <v>9</v>
      </c>
      <c r="M1141" s="287">
        <f t="shared" si="166"/>
        <v>3</v>
      </c>
      <c r="N1141" s="287">
        <v>1</v>
      </c>
    </row>
    <row r="1142" spans="1:22" ht="11.5" customHeight="1" x14ac:dyDescent="0.35">
      <c r="A1142" s="437"/>
      <c r="B1142" s="277" t="s">
        <v>9</v>
      </c>
      <c r="C1142" s="278" t="s">
        <v>10</v>
      </c>
      <c r="D1142" s="278" t="s">
        <v>11</v>
      </c>
      <c r="E1142" s="439"/>
      <c r="F1142" s="440"/>
      <c r="G1142" s="441"/>
      <c r="H1142" s="442"/>
      <c r="L1142" s="290">
        <f t="shared" ref="L1142:M1162" si="173">L1141</f>
        <v>9</v>
      </c>
      <c r="M1142" s="287">
        <f t="shared" si="166"/>
        <v>3</v>
      </c>
      <c r="N1142" s="287">
        <v>1</v>
      </c>
    </row>
    <row r="1143" spans="1:22" ht="11.5" customHeight="1" x14ac:dyDescent="0.35">
      <c r="A1143" s="234" t="s">
        <v>325</v>
      </c>
      <c r="B1143" s="282">
        <v>1.61</v>
      </c>
      <c r="C1143" s="282">
        <v>5.69</v>
      </c>
      <c r="D1143" s="282">
        <v>9.1199999999999992</v>
      </c>
      <c r="E1143" s="238">
        <v>88</v>
      </c>
      <c r="F1143" s="229" t="s">
        <v>180</v>
      </c>
      <c r="G1143" s="388">
        <v>205</v>
      </c>
      <c r="H1143" s="449">
        <f>D1140</f>
        <v>132</v>
      </c>
      <c r="J1143" s="23" t="e">
        <f>H1143*J1161/H1161</f>
        <v>#DIV/0!</v>
      </c>
      <c r="L1143" s="290">
        <f t="shared" si="173"/>
        <v>9</v>
      </c>
      <c r="M1143" s="287">
        <f t="shared" si="166"/>
        <v>3</v>
      </c>
      <c r="N1143" s="287" t="str">
        <f>F1143</f>
        <v>Суп из овощей со сметаной 200/5</v>
      </c>
    </row>
    <row r="1144" spans="1:22" ht="11.5" customHeight="1" x14ac:dyDescent="0.35">
      <c r="A1144" s="234" t="s">
        <v>314</v>
      </c>
      <c r="B1144" s="282">
        <v>7.92</v>
      </c>
      <c r="C1144" s="282">
        <v>4.72</v>
      </c>
      <c r="D1144" s="282">
        <v>10.32</v>
      </c>
      <c r="E1144" s="238">
        <v>115</v>
      </c>
      <c r="F1144" s="253" t="s">
        <v>315</v>
      </c>
      <c r="G1144" s="389">
        <v>90</v>
      </c>
      <c r="H1144" s="450"/>
      <c r="J1144" s="23" t="e">
        <f>H1144*J1161/H1161</f>
        <v>#DIV/0!</v>
      </c>
      <c r="L1144" s="290">
        <f t="shared" si="173"/>
        <v>9</v>
      </c>
      <c r="M1144" s="287">
        <f t="shared" si="166"/>
        <v>3</v>
      </c>
      <c r="N1144" s="287" t="str">
        <f t="shared" ref="N1144:N1160" si="174">F1144</f>
        <v xml:space="preserve">Запеканка (суфле) из печени с рисом с соусом сметанным с луком 60/30 (СОШ_2018) </v>
      </c>
    </row>
    <row r="1145" spans="1:22" ht="11.5" customHeight="1" x14ac:dyDescent="0.35">
      <c r="A1145" s="234" t="s">
        <v>316</v>
      </c>
      <c r="B1145" s="280">
        <v>5.17</v>
      </c>
      <c r="C1145" s="280">
        <v>5.99</v>
      </c>
      <c r="D1145" s="280">
        <v>28.52</v>
      </c>
      <c r="E1145" s="240">
        <v>188</v>
      </c>
      <c r="F1145" s="235" t="s">
        <v>317</v>
      </c>
      <c r="G1145" s="396">
        <v>150</v>
      </c>
      <c r="H1145" s="450"/>
      <c r="J1145" s="23" t="e">
        <f>H1145*J1161/H1161</f>
        <v>#DIV/0!</v>
      </c>
      <c r="L1145" s="290">
        <f t="shared" si="173"/>
        <v>9</v>
      </c>
      <c r="M1145" s="287">
        <f t="shared" si="166"/>
        <v>3</v>
      </c>
      <c r="N1145" s="287" t="str">
        <f t="shared" si="174"/>
        <v xml:space="preserve">Макароны отварные с овощами </v>
      </c>
    </row>
    <row r="1146" spans="1:22" ht="11.5" customHeight="1" x14ac:dyDescent="0.35">
      <c r="A1146" s="50">
        <v>376</v>
      </c>
      <c r="B1146" s="51">
        <v>7.0000000000000007E-2</v>
      </c>
      <c r="C1146" s="51">
        <v>0.02</v>
      </c>
      <c r="D1146" s="51">
        <v>15</v>
      </c>
      <c r="E1146" s="50">
        <v>60</v>
      </c>
      <c r="F1146" s="52" t="s">
        <v>115</v>
      </c>
      <c r="G1146" s="390">
        <v>215</v>
      </c>
      <c r="H1146" s="450"/>
      <c r="J1146" s="23" t="e">
        <f>H1146*J1161/H1161</f>
        <v>#DIV/0!</v>
      </c>
      <c r="L1146" s="290">
        <f t="shared" si="173"/>
        <v>9</v>
      </c>
      <c r="M1146" s="287">
        <f t="shared" si="166"/>
        <v>3</v>
      </c>
      <c r="N1146" s="287" t="str">
        <f t="shared" si="174"/>
        <v>Чай с сахаром 200/15 (СОШ_2018)</v>
      </c>
    </row>
    <row r="1147" spans="1:22" ht="11.5" customHeight="1" x14ac:dyDescent="0.35">
      <c r="A1147" s="185" t="s">
        <v>235</v>
      </c>
      <c r="B1147" s="285">
        <v>3.95</v>
      </c>
      <c r="C1147" s="285">
        <v>0.5</v>
      </c>
      <c r="D1147" s="285">
        <v>24.15</v>
      </c>
      <c r="E1147" s="191">
        <v>118</v>
      </c>
      <c r="F1147" s="173" t="s">
        <v>148</v>
      </c>
      <c r="G1147" s="389">
        <v>50</v>
      </c>
      <c r="H1147" s="450"/>
      <c r="J1147" s="23" t="e">
        <f>H1147*J1161/H1161</f>
        <v>#DIV/0!</v>
      </c>
      <c r="L1147" s="290">
        <f t="shared" si="173"/>
        <v>9</v>
      </c>
      <c r="M1147" s="287">
        <f t="shared" si="166"/>
        <v>3</v>
      </c>
      <c r="N1147" s="287" t="str">
        <f t="shared" si="174"/>
        <v>Батон витаминизированный</v>
      </c>
    </row>
    <row r="1148" spans="1:22" ht="11.5" customHeight="1" x14ac:dyDescent="0.35">
      <c r="A1148" s="185" t="s">
        <v>235</v>
      </c>
      <c r="B1148" s="285">
        <v>1.65</v>
      </c>
      <c r="C1148" s="285">
        <v>0.3</v>
      </c>
      <c r="D1148" s="285">
        <v>8.35</v>
      </c>
      <c r="E1148" s="191">
        <v>44</v>
      </c>
      <c r="F1148" s="173" t="s">
        <v>236</v>
      </c>
      <c r="G1148" s="389">
        <v>25</v>
      </c>
      <c r="H1148" s="450"/>
      <c r="J1148" s="23" t="e">
        <f>H1148*J1161/H1161</f>
        <v>#DIV/0!</v>
      </c>
      <c r="L1148" s="290">
        <f t="shared" si="173"/>
        <v>9</v>
      </c>
      <c r="M1148" s="287">
        <f t="shared" si="166"/>
        <v>3</v>
      </c>
      <c r="N1148" s="287" t="str">
        <f t="shared" si="174"/>
        <v xml:space="preserve">Хлеб ржаной </v>
      </c>
    </row>
    <row r="1149" spans="1:22" ht="11.5" customHeight="1" x14ac:dyDescent="0.35">
      <c r="A1149" s="54" t="s">
        <v>416</v>
      </c>
      <c r="B1149" s="51">
        <v>4.08</v>
      </c>
      <c r="C1149" s="51">
        <v>7.51</v>
      </c>
      <c r="D1149" s="51">
        <v>40.630000000000003</v>
      </c>
      <c r="E1149" s="50">
        <v>247</v>
      </c>
      <c r="F1149" s="321" t="s">
        <v>380</v>
      </c>
      <c r="G1149" s="392">
        <v>60</v>
      </c>
      <c r="H1149" s="450"/>
      <c r="J1149" s="23" t="e">
        <f>H1149*J1161/H1161</f>
        <v>#DIV/0!</v>
      </c>
      <c r="L1149" s="290">
        <f t="shared" si="173"/>
        <v>9</v>
      </c>
      <c r="M1149" s="287">
        <f t="shared" si="166"/>
        <v>3</v>
      </c>
      <c r="N1149" s="287" t="str">
        <f t="shared" si="174"/>
        <v>Коржик молочный 60 Тагил (80 шк.)</v>
      </c>
      <c r="P1149" s="54" t="s">
        <v>125</v>
      </c>
      <c r="Q1149" s="51">
        <v>5</v>
      </c>
      <c r="R1149" s="51">
        <v>4.59</v>
      </c>
      <c r="S1149" s="51">
        <v>43.69</v>
      </c>
      <c r="T1149" s="50">
        <v>240</v>
      </c>
      <c r="U1149" s="52" t="s">
        <v>395</v>
      </c>
      <c r="V1149" s="49">
        <v>50</v>
      </c>
    </row>
    <row r="1150" spans="1:22" s="1" customFormat="1" ht="11.5" hidden="1" customHeight="1" x14ac:dyDescent="0.35">
      <c r="A1150" s="19"/>
      <c r="B1150" s="18"/>
      <c r="C1150" s="18"/>
      <c r="D1150" s="18"/>
      <c r="E1150" s="17"/>
      <c r="F1150" s="20"/>
      <c r="G1150" s="21"/>
      <c r="H1150" s="451"/>
      <c r="J1150" s="23" t="e">
        <f>H1150*J1161/H1161</f>
        <v>#DIV/0!</v>
      </c>
      <c r="L1150" s="41">
        <f t="shared" si="173"/>
        <v>9</v>
      </c>
      <c r="M1150" s="39">
        <f t="shared" si="166"/>
        <v>3</v>
      </c>
      <c r="N1150" s="39">
        <f t="shared" si="174"/>
        <v>0</v>
      </c>
    </row>
    <row r="1151" spans="1:22" s="1" customFormat="1" ht="11.5" hidden="1" customHeight="1" x14ac:dyDescent="0.35">
      <c r="A1151" s="19"/>
      <c r="B1151" s="25"/>
      <c r="C1151" s="25"/>
      <c r="D1151" s="25"/>
      <c r="E1151" s="26"/>
      <c r="F1151" s="42"/>
      <c r="G1151" s="42"/>
      <c r="H1151" s="451"/>
      <c r="J1151" s="23" t="e">
        <f>H1151*J1161/H1161</f>
        <v>#DIV/0!</v>
      </c>
      <c r="L1151" s="41">
        <f t="shared" si="173"/>
        <v>9</v>
      </c>
      <c r="M1151" s="39">
        <f t="shared" si="166"/>
        <v>3</v>
      </c>
      <c r="N1151" s="39">
        <f t="shared" si="174"/>
        <v>0</v>
      </c>
    </row>
    <row r="1152" spans="1:22" s="1" customFormat="1" ht="11.5" hidden="1" customHeight="1" x14ac:dyDescent="0.35">
      <c r="A1152" s="17"/>
      <c r="B1152" s="18"/>
      <c r="C1152" s="18"/>
      <c r="D1152" s="18"/>
      <c r="E1152" s="17"/>
      <c r="F1152" s="20"/>
      <c r="G1152" s="21"/>
      <c r="H1152" s="451"/>
      <c r="J1152" s="23" t="e">
        <f>H1152*J1161/H1161</f>
        <v>#DIV/0!</v>
      </c>
      <c r="L1152" s="41">
        <f t="shared" si="173"/>
        <v>9</v>
      </c>
      <c r="M1152" s="39">
        <f t="shared" si="166"/>
        <v>3</v>
      </c>
      <c r="N1152" s="39">
        <f t="shared" si="174"/>
        <v>0</v>
      </c>
    </row>
    <row r="1153" spans="1:14" s="1" customFormat="1" ht="11.5" hidden="1" customHeight="1" x14ac:dyDescent="0.35">
      <c r="A1153" s="17"/>
      <c r="B1153" s="18"/>
      <c r="C1153" s="18"/>
      <c r="D1153" s="18"/>
      <c r="E1153" s="17"/>
      <c r="F1153" s="20"/>
      <c r="G1153" s="24"/>
      <c r="H1153" s="451"/>
      <c r="J1153" s="23" t="e">
        <f>H1153*J1161/H1161</f>
        <v>#DIV/0!</v>
      </c>
      <c r="L1153" s="41">
        <f t="shared" si="173"/>
        <v>9</v>
      </c>
      <c r="M1153" s="39">
        <f t="shared" si="166"/>
        <v>3</v>
      </c>
      <c r="N1153" s="39">
        <f t="shared" si="174"/>
        <v>0</v>
      </c>
    </row>
    <row r="1154" spans="1:14" s="1" customFormat="1" ht="11.5" hidden="1" customHeight="1" x14ac:dyDescent="0.35">
      <c r="A1154" s="17"/>
      <c r="B1154" s="18"/>
      <c r="C1154" s="18"/>
      <c r="D1154" s="18"/>
      <c r="E1154" s="17"/>
      <c r="F1154" s="20"/>
      <c r="G1154" s="24"/>
      <c r="H1154" s="451"/>
      <c r="J1154" s="23" t="e">
        <f>H1154*J1161/H1161</f>
        <v>#DIV/0!</v>
      </c>
      <c r="L1154" s="41">
        <f t="shared" si="173"/>
        <v>9</v>
      </c>
      <c r="M1154" s="39">
        <f t="shared" si="166"/>
        <v>3</v>
      </c>
      <c r="N1154" s="39">
        <f t="shared" si="174"/>
        <v>0</v>
      </c>
    </row>
    <row r="1155" spans="1:14" s="1" customFormat="1" ht="11.5" hidden="1" customHeight="1" x14ac:dyDescent="0.35">
      <c r="A1155" s="19"/>
      <c r="B1155" s="18"/>
      <c r="C1155" s="18"/>
      <c r="D1155" s="18"/>
      <c r="E1155" s="17"/>
      <c r="F1155" s="20"/>
      <c r="G1155" s="21"/>
      <c r="H1155" s="451"/>
      <c r="J1155" s="23" t="e">
        <f>H1155*J1161/H1161</f>
        <v>#DIV/0!</v>
      </c>
      <c r="L1155" s="41">
        <f t="shared" si="173"/>
        <v>9</v>
      </c>
      <c r="M1155" s="39">
        <f t="shared" si="166"/>
        <v>3</v>
      </c>
      <c r="N1155" s="39">
        <f t="shared" si="174"/>
        <v>0</v>
      </c>
    </row>
    <row r="1156" spans="1:14" s="1" customFormat="1" ht="11.5" hidden="1" customHeight="1" x14ac:dyDescent="0.25">
      <c r="A1156" s="17"/>
      <c r="B1156" s="18"/>
      <c r="C1156" s="18"/>
      <c r="D1156" s="18"/>
      <c r="E1156" s="17"/>
      <c r="F1156" s="28"/>
      <c r="G1156" s="21"/>
      <c r="H1156" s="451"/>
      <c r="J1156" s="23" t="e">
        <f>H1156*J1161/H1161</f>
        <v>#DIV/0!</v>
      </c>
      <c r="L1156" s="41">
        <f t="shared" si="173"/>
        <v>9</v>
      </c>
      <c r="M1156" s="39">
        <f t="shared" si="166"/>
        <v>3</v>
      </c>
      <c r="N1156" s="39">
        <f t="shared" si="174"/>
        <v>0</v>
      </c>
    </row>
    <row r="1157" spans="1:14" s="1" customFormat="1" ht="11.5" hidden="1" customHeight="1" x14ac:dyDescent="0.35">
      <c r="A1157" s="19"/>
      <c r="B1157" s="18"/>
      <c r="C1157" s="18"/>
      <c r="D1157" s="18"/>
      <c r="E1157" s="17"/>
      <c r="F1157" s="20"/>
      <c r="G1157" s="21"/>
      <c r="H1157" s="451"/>
      <c r="J1157" s="23" t="e">
        <f>H1157*J1161/H1161</f>
        <v>#DIV/0!</v>
      </c>
      <c r="L1157" s="41">
        <f t="shared" si="173"/>
        <v>9</v>
      </c>
      <c r="M1157" s="39">
        <f t="shared" si="166"/>
        <v>3</v>
      </c>
      <c r="N1157" s="39">
        <f t="shared" si="174"/>
        <v>0</v>
      </c>
    </row>
    <row r="1158" spans="1:14" s="1" customFormat="1" ht="11.5" hidden="1" customHeight="1" x14ac:dyDescent="0.25">
      <c r="A1158" s="17"/>
      <c r="B1158" s="18"/>
      <c r="C1158" s="18"/>
      <c r="D1158" s="18"/>
      <c r="E1158" s="17"/>
      <c r="F1158" s="28"/>
      <c r="G1158" s="21"/>
      <c r="H1158" s="451"/>
      <c r="J1158" s="23" t="e">
        <f>H1158*J1161/H1161</f>
        <v>#DIV/0!</v>
      </c>
      <c r="L1158" s="41">
        <f t="shared" si="173"/>
        <v>9</v>
      </c>
      <c r="M1158" s="39">
        <f t="shared" si="173"/>
        <v>3</v>
      </c>
      <c r="N1158" s="39">
        <f t="shared" si="174"/>
        <v>0</v>
      </c>
    </row>
    <row r="1159" spans="1:14" s="1" customFormat="1" ht="11.5" hidden="1" customHeight="1" x14ac:dyDescent="0.35">
      <c r="A1159" s="19"/>
      <c r="B1159" s="18"/>
      <c r="C1159" s="18"/>
      <c r="D1159" s="18"/>
      <c r="E1159" s="17"/>
      <c r="F1159" s="20"/>
      <c r="G1159" s="21"/>
      <c r="H1159" s="451"/>
      <c r="J1159" s="23" t="e">
        <f>H1159*J1161/H1161</f>
        <v>#DIV/0!</v>
      </c>
      <c r="L1159" s="41">
        <f t="shared" si="173"/>
        <v>9</v>
      </c>
      <c r="M1159" s="39">
        <f t="shared" si="173"/>
        <v>3</v>
      </c>
      <c r="N1159" s="39">
        <f t="shared" si="174"/>
        <v>0</v>
      </c>
    </row>
    <row r="1160" spans="1:14" s="1" customFormat="1" ht="11.5" hidden="1" customHeight="1" x14ac:dyDescent="0.35">
      <c r="A1160" s="19"/>
      <c r="B1160" s="18"/>
      <c r="C1160" s="18"/>
      <c r="D1160" s="18"/>
      <c r="E1160" s="17"/>
      <c r="F1160" s="20"/>
      <c r="G1160" s="21"/>
      <c r="H1160" s="451"/>
      <c r="J1160" s="23" t="e">
        <f>H1160*J1161/H1161</f>
        <v>#DIV/0!</v>
      </c>
      <c r="L1160" s="41">
        <f t="shared" si="173"/>
        <v>9</v>
      </c>
      <c r="M1160" s="39">
        <f t="shared" si="173"/>
        <v>3</v>
      </c>
      <c r="N1160" s="39">
        <f t="shared" si="174"/>
        <v>0</v>
      </c>
    </row>
    <row r="1161" spans="1:14" ht="11.5" customHeight="1" x14ac:dyDescent="0.35">
      <c r="A1161" s="291"/>
      <c r="B1161" s="292">
        <f>SUBTOTAL(9,B1143:B1160)</f>
        <v>24.449999999999996</v>
      </c>
      <c r="C1161" s="292">
        <f t="shared" ref="C1161:E1161" si="175">SUBTOTAL(9,C1143:C1160)</f>
        <v>24.729999999999997</v>
      </c>
      <c r="D1161" s="292">
        <f t="shared" si="175"/>
        <v>136.08999999999997</v>
      </c>
      <c r="E1161" s="293">
        <f t="shared" si="175"/>
        <v>860</v>
      </c>
      <c r="F1161" s="294" t="s">
        <v>18</v>
      </c>
      <c r="G1161" s="335"/>
      <c r="H1161" s="452"/>
      <c r="J1161" s="32">
        <f>D1140</f>
        <v>132</v>
      </c>
      <c r="L1161" s="290">
        <f t="shared" si="173"/>
        <v>9</v>
      </c>
      <c r="M1161" s="287">
        <f t="shared" si="173"/>
        <v>3</v>
      </c>
      <c r="N1161" s="287">
        <v>1</v>
      </c>
    </row>
    <row r="1162" spans="1:14" ht="4.5" customHeight="1" x14ac:dyDescent="0.35">
      <c r="A1162" s="297"/>
      <c r="B1162" s="298"/>
      <c r="C1162" s="298"/>
      <c r="D1162" s="298"/>
      <c r="E1162" s="299"/>
      <c r="F1162" s="300"/>
      <c r="G1162" s="301"/>
      <c r="H1162" s="302"/>
      <c r="J1162" s="38"/>
      <c r="L1162" s="290">
        <f t="shared" si="173"/>
        <v>9</v>
      </c>
      <c r="M1162" s="287">
        <f t="shared" si="173"/>
        <v>3</v>
      </c>
      <c r="N1162" s="287">
        <v>1</v>
      </c>
    </row>
    <row r="1163" spans="1:14" s="1" customFormat="1" ht="21" hidden="1" x14ac:dyDescent="0.35">
      <c r="A1163" s="14"/>
      <c r="B1163" s="14"/>
      <c r="C1163" s="14"/>
      <c r="D1163" s="427">
        <f>х!H$12</f>
        <v>125</v>
      </c>
      <c r="E1163" s="428"/>
      <c r="F1163" s="429" t="str">
        <f>х!I$12</f>
        <v>Абонемент платного питания №4 (СОШ № 9 (5-11))</v>
      </c>
      <c r="G1163" s="430"/>
      <c r="H1163" s="430"/>
      <c r="I1163" s="13"/>
      <c r="J1163" s="13"/>
      <c r="K1163" s="13"/>
      <c r="L1163" s="40">
        <f>L1140+1</f>
        <v>10</v>
      </c>
      <c r="M1163" s="39">
        <f t="shared" ref="M1163:M1226" si="176">M1162</f>
        <v>3</v>
      </c>
      <c r="N1163" s="39">
        <v>1</v>
      </c>
    </row>
    <row r="1164" spans="1:14" s="1" customFormat="1" ht="11.5" hidden="1" customHeight="1" x14ac:dyDescent="0.35">
      <c r="A1164" s="431" t="s">
        <v>3</v>
      </c>
      <c r="B1164" s="432" t="s">
        <v>4</v>
      </c>
      <c r="C1164" s="432"/>
      <c r="D1164" s="432"/>
      <c r="E1164" s="433" t="s">
        <v>5</v>
      </c>
      <c r="F1164" s="434" t="s">
        <v>6</v>
      </c>
      <c r="G1164" s="435" t="s">
        <v>7</v>
      </c>
      <c r="H1164" s="436" t="s">
        <v>8</v>
      </c>
      <c r="L1164" s="41">
        <f>L1163</f>
        <v>10</v>
      </c>
      <c r="M1164" s="39">
        <f t="shared" si="176"/>
        <v>3</v>
      </c>
      <c r="N1164" s="39">
        <v>1</v>
      </c>
    </row>
    <row r="1165" spans="1:14" s="1" customFormat="1" ht="11.5" hidden="1" customHeight="1" x14ac:dyDescent="0.35">
      <c r="A1165" s="431"/>
      <c r="B1165" s="15" t="s">
        <v>9</v>
      </c>
      <c r="C1165" s="16" t="s">
        <v>10</v>
      </c>
      <c r="D1165" s="16" t="s">
        <v>11</v>
      </c>
      <c r="E1165" s="433"/>
      <c r="F1165" s="434"/>
      <c r="G1165" s="435"/>
      <c r="H1165" s="436"/>
      <c r="L1165" s="41">
        <f t="shared" ref="L1165:L1185" si="177">L1164</f>
        <v>10</v>
      </c>
      <c r="M1165" s="39">
        <f t="shared" si="176"/>
        <v>3</v>
      </c>
      <c r="N1165" s="39">
        <v>1</v>
      </c>
    </row>
    <row r="1166" spans="1:14" s="1" customFormat="1" ht="11.5" hidden="1" customHeight="1" x14ac:dyDescent="0.35">
      <c r="A1166" s="50">
        <v>444</v>
      </c>
      <c r="B1166" s="51">
        <v>20.78</v>
      </c>
      <c r="C1166" s="51">
        <v>24.57</v>
      </c>
      <c r="D1166" s="51">
        <v>1.94</v>
      </c>
      <c r="E1166" s="50">
        <v>311</v>
      </c>
      <c r="F1166" s="52" t="s">
        <v>130</v>
      </c>
      <c r="G1166" s="53" t="s">
        <v>131</v>
      </c>
      <c r="H1166" s="453">
        <f>D1163</f>
        <v>125</v>
      </c>
      <c r="J1166" s="23" t="e">
        <f>H1166*J1184/H1184</f>
        <v>#DIV/0!</v>
      </c>
      <c r="L1166" s="41">
        <f t="shared" si="177"/>
        <v>10</v>
      </c>
      <c r="M1166" s="39">
        <f t="shared" si="176"/>
        <v>3</v>
      </c>
      <c r="N1166" s="39" t="str">
        <f>F1166</f>
        <v>Птица, тушёная в томатном соусе 80/30 (кура)</v>
      </c>
    </row>
    <row r="1167" spans="1:14" s="1" customFormat="1" ht="11.5" hidden="1" customHeight="1" x14ac:dyDescent="0.35">
      <c r="A1167" s="50">
        <v>482</v>
      </c>
      <c r="B1167" s="51">
        <v>3.83</v>
      </c>
      <c r="C1167" s="51">
        <v>5.44</v>
      </c>
      <c r="D1167" s="51">
        <v>16.28</v>
      </c>
      <c r="E1167" s="50">
        <v>132</v>
      </c>
      <c r="F1167" s="52" t="s">
        <v>132</v>
      </c>
      <c r="G1167" s="49">
        <v>150</v>
      </c>
      <c r="H1167" s="451"/>
      <c r="J1167" s="23" t="e">
        <f>H1167*J1184/H1184</f>
        <v>#DIV/0!</v>
      </c>
      <c r="L1167" s="41">
        <f t="shared" si="177"/>
        <v>10</v>
      </c>
      <c r="M1167" s="39">
        <f t="shared" si="176"/>
        <v>3</v>
      </c>
      <c r="N1167" s="39" t="str">
        <f t="shared" ref="N1167:N1183" si="178">F1167</f>
        <v>Капуста тушеная 150</v>
      </c>
    </row>
    <row r="1168" spans="1:14" s="1" customFormat="1" ht="11.5" hidden="1" customHeight="1" x14ac:dyDescent="0.35">
      <c r="A1168" s="50">
        <v>628</v>
      </c>
      <c r="B1168" s="51">
        <v>0.1</v>
      </c>
      <c r="C1168" s="51">
        <v>0.03</v>
      </c>
      <c r="D1168" s="51">
        <v>15.28</v>
      </c>
      <c r="E1168" s="50">
        <v>62</v>
      </c>
      <c r="F1168" s="52" t="s">
        <v>241</v>
      </c>
      <c r="G1168" s="53">
        <v>215</v>
      </c>
      <c r="H1168" s="451"/>
      <c r="J1168" s="23" t="e">
        <f>H1168*J1184/H1184</f>
        <v>#DIV/0!</v>
      </c>
      <c r="L1168" s="41">
        <f t="shared" si="177"/>
        <v>10</v>
      </c>
      <c r="M1168" s="39">
        <f t="shared" si="176"/>
        <v>3</v>
      </c>
      <c r="N1168" s="39" t="str">
        <f t="shared" si="178"/>
        <v>Чай с сахаром 200/15</v>
      </c>
    </row>
    <row r="1169" spans="1:14" s="1" customFormat="1" ht="11.5" hidden="1" customHeight="1" x14ac:dyDescent="0.35">
      <c r="A1169" s="50">
        <v>417</v>
      </c>
      <c r="B1169" s="51">
        <v>5.48</v>
      </c>
      <c r="C1169" s="51">
        <v>1.8</v>
      </c>
      <c r="D1169" s="51">
        <v>46.35</v>
      </c>
      <c r="E1169" s="50">
        <v>217</v>
      </c>
      <c r="F1169" s="52" t="s">
        <v>339</v>
      </c>
      <c r="G1169" s="49">
        <v>75</v>
      </c>
      <c r="H1169" s="451"/>
      <c r="J1169" s="23" t="e">
        <f>H1169*J1184/H1184</f>
        <v>#DIV/0!</v>
      </c>
      <c r="L1169" s="41">
        <f t="shared" si="177"/>
        <v>10</v>
      </c>
      <c r="M1169" s="39">
        <f t="shared" si="176"/>
        <v>3</v>
      </c>
      <c r="N1169" s="39" t="str">
        <f t="shared" si="178"/>
        <v>Гребешок с повидлом 75</v>
      </c>
    </row>
    <row r="1170" spans="1:14" s="1" customFormat="1" ht="11.5" hidden="1" customHeight="1" x14ac:dyDescent="0.35">
      <c r="A1170" s="54" t="s">
        <v>16</v>
      </c>
      <c r="B1170" s="51">
        <v>1.65</v>
      </c>
      <c r="C1170" s="51">
        <v>0.3</v>
      </c>
      <c r="D1170" s="51">
        <v>8.35</v>
      </c>
      <c r="E1170" s="50">
        <v>44</v>
      </c>
      <c r="F1170" s="52" t="s">
        <v>17</v>
      </c>
      <c r="G1170" s="49">
        <v>25</v>
      </c>
      <c r="H1170" s="451"/>
      <c r="J1170" s="23" t="e">
        <f>H1170*J1184/H1184</f>
        <v>#DIV/0!</v>
      </c>
      <c r="L1170" s="41">
        <f t="shared" si="177"/>
        <v>10</v>
      </c>
      <c r="M1170" s="39">
        <f t="shared" si="176"/>
        <v>3</v>
      </c>
      <c r="N1170" s="39" t="str">
        <f t="shared" si="178"/>
        <v>Хлеб  ржаной 25</v>
      </c>
    </row>
    <row r="1171" spans="1:14" s="1" customFormat="1" ht="11.5" hidden="1" customHeight="1" x14ac:dyDescent="0.35">
      <c r="A1171" s="17"/>
      <c r="B1171" s="18"/>
      <c r="C1171" s="18"/>
      <c r="D1171" s="18"/>
      <c r="E1171" s="17"/>
      <c r="F1171" s="20"/>
      <c r="G1171" s="21"/>
      <c r="H1171" s="451"/>
      <c r="J1171" s="23" t="e">
        <f>H1171*J1184/H1184</f>
        <v>#DIV/0!</v>
      </c>
      <c r="L1171" s="41">
        <f t="shared" si="177"/>
        <v>10</v>
      </c>
      <c r="M1171" s="39">
        <f t="shared" si="176"/>
        <v>3</v>
      </c>
      <c r="N1171" s="39">
        <f t="shared" si="178"/>
        <v>0</v>
      </c>
    </row>
    <row r="1172" spans="1:14" s="1" customFormat="1" ht="11.5" hidden="1" customHeight="1" x14ac:dyDescent="0.35">
      <c r="A1172" s="17"/>
      <c r="B1172" s="18"/>
      <c r="C1172" s="18"/>
      <c r="D1172" s="18"/>
      <c r="E1172" s="17"/>
      <c r="F1172" s="20"/>
      <c r="G1172" s="24"/>
      <c r="H1172" s="451"/>
      <c r="J1172" s="23" t="e">
        <f>H1172*J1184/H1184</f>
        <v>#DIV/0!</v>
      </c>
      <c r="L1172" s="41">
        <f t="shared" si="177"/>
        <v>10</v>
      </c>
      <c r="M1172" s="39">
        <f t="shared" si="176"/>
        <v>3</v>
      </c>
      <c r="N1172" s="39">
        <f t="shared" si="178"/>
        <v>0</v>
      </c>
    </row>
    <row r="1173" spans="1:14" s="1" customFormat="1" ht="11.5" hidden="1" customHeight="1" x14ac:dyDescent="0.35">
      <c r="A1173" s="19"/>
      <c r="B1173" s="18"/>
      <c r="C1173" s="18"/>
      <c r="D1173" s="18"/>
      <c r="E1173" s="17"/>
      <c r="F1173" s="20"/>
      <c r="G1173" s="21"/>
      <c r="H1173" s="451"/>
      <c r="J1173" s="23" t="e">
        <f>H1173*J1184/H1184</f>
        <v>#DIV/0!</v>
      </c>
      <c r="L1173" s="41">
        <f t="shared" si="177"/>
        <v>10</v>
      </c>
      <c r="M1173" s="39">
        <f t="shared" si="176"/>
        <v>3</v>
      </c>
      <c r="N1173" s="39">
        <f t="shared" si="178"/>
        <v>0</v>
      </c>
    </row>
    <row r="1174" spans="1:14" s="1" customFormat="1" ht="11.5" hidden="1" customHeight="1" x14ac:dyDescent="0.35">
      <c r="A1174" s="19"/>
      <c r="B1174" s="25"/>
      <c r="C1174" s="25"/>
      <c r="D1174" s="25"/>
      <c r="E1174" s="26"/>
      <c r="F1174" s="27"/>
      <c r="G1174" s="27"/>
      <c r="H1174" s="451"/>
      <c r="J1174" s="23" t="e">
        <f>H1174*J1184/H1184</f>
        <v>#DIV/0!</v>
      </c>
      <c r="L1174" s="41">
        <f t="shared" si="177"/>
        <v>10</v>
      </c>
      <c r="M1174" s="39">
        <f t="shared" si="176"/>
        <v>3</v>
      </c>
      <c r="N1174" s="39">
        <f t="shared" si="178"/>
        <v>0</v>
      </c>
    </row>
    <row r="1175" spans="1:14" s="1" customFormat="1" ht="11.5" hidden="1" customHeight="1" x14ac:dyDescent="0.35">
      <c r="A1175" s="17"/>
      <c r="B1175" s="18"/>
      <c r="C1175" s="18"/>
      <c r="D1175" s="18"/>
      <c r="E1175" s="17"/>
      <c r="F1175" s="20"/>
      <c r="G1175" s="21"/>
      <c r="H1175" s="451"/>
      <c r="J1175" s="23" t="e">
        <f>H1175*J1184/H1184</f>
        <v>#DIV/0!</v>
      </c>
      <c r="L1175" s="41">
        <f t="shared" si="177"/>
        <v>10</v>
      </c>
      <c r="M1175" s="39">
        <f t="shared" si="176"/>
        <v>3</v>
      </c>
      <c r="N1175" s="39">
        <f t="shared" si="178"/>
        <v>0</v>
      </c>
    </row>
    <row r="1176" spans="1:14" s="1" customFormat="1" ht="11.5" hidden="1" customHeight="1" x14ac:dyDescent="0.35">
      <c r="A1176" s="17"/>
      <c r="B1176" s="18"/>
      <c r="C1176" s="18"/>
      <c r="D1176" s="18"/>
      <c r="E1176" s="17"/>
      <c r="F1176" s="20"/>
      <c r="G1176" s="24"/>
      <c r="H1176" s="451"/>
      <c r="J1176" s="23" t="e">
        <f>H1176*J1184/H1184</f>
        <v>#DIV/0!</v>
      </c>
      <c r="L1176" s="41">
        <f t="shared" si="177"/>
        <v>10</v>
      </c>
      <c r="M1176" s="39">
        <f t="shared" si="176"/>
        <v>3</v>
      </c>
      <c r="N1176" s="39">
        <f t="shared" si="178"/>
        <v>0</v>
      </c>
    </row>
    <row r="1177" spans="1:14" s="1" customFormat="1" ht="11.5" hidden="1" customHeight="1" x14ac:dyDescent="0.35">
      <c r="A1177" s="17"/>
      <c r="B1177" s="18"/>
      <c r="C1177" s="18"/>
      <c r="D1177" s="18"/>
      <c r="E1177" s="17"/>
      <c r="F1177" s="20"/>
      <c r="G1177" s="24"/>
      <c r="H1177" s="451"/>
      <c r="J1177" s="23" t="e">
        <f>H1177*J1184/H1184</f>
        <v>#DIV/0!</v>
      </c>
      <c r="L1177" s="41">
        <f t="shared" si="177"/>
        <v>10</v>
      </c>
      <c r="M1177" s="39">
        <f t="shared" si="176"/>
        <v>3</v>
      </c>
      <c r="N1177" s="39">
        <f t="shared" si="178"/>
        <v>0</v>
      </c>
    </row>
    <row r="1178" spans="1:14" s="1" customFormat="1" ht="11.5" hidden="1" customHeight="1" x14ac:dyDescent="0.35">
      <c r="A1178" s="19"/>
      <c r="B1178" s="18"/>
      <c r="C1178" s="18"/>
      <c r="D1178" s="18"/>
      <c r="E1178" s="17"/>
      <c r="F1178" s="20"/>
      <c r="G1178" s="21"/>
      <c r="H1178" s="451"/>
      <c r="J1178" s="23" t="e">
        <f>H1178*J1184/H1184</f>
        <v>#DIV/0!</v>
      </c>
      <c r="L1178" s="41">
        <f t="shared" si="177"/>
        <v>10</v>
      </c>
      <c r="M1178" s="39">
        <f t="shared" si="176"/>
        <v>3</v>
      </c>
      <c r="N1178" s="39">
        <f t="shared" si="178"/>
        <v>0</v>
      </c>
    </row>
    <row r="1179" spans="1:14" s="1" customFormat="1" ht="11.5" hidden="1" customHeight="1" x14ac:dyDescent="0.25">
      <c r="A1179" s="17"/>
      <c r="B1179" s="18"/>
      <c r="C1179" s="18"/>
      <c r="D1179" s="18"/>
      <c r="E1179" s="17"/>
      <c r="F1179" s="28"/>
      <c r="G1179" s="21"/>
      <c r="H1179" s="451"/>
      <c r="J1179" s="23" t="e">
        <f>H1179*J1184/H1184</f>
        <v>#DIV/0!</v>
      </c>
      <c r="L1179" s="41">
        <f t="shared" si="177"/>
        <v>10</v>
      </c>
      <c r="M1179" s="39">
        <f t="shared" si="176"/>
        <v>3</v>
      </c>
      <c r="N1179" s="39">
        <f t="shared" si="178"/>
        <v>0</v>
      </c>
    </row>
    <row r="1180" spans="1:14" s="1" customFormat="1" ht="11.5" hidden="1" customHeight="1" x14ac:dyDescent="0.35">
      <c r="A1180" s="19"/>
      <c r="B1180" s="18"/>
      <c r="C1180" s="18"/>
      <c r="D1180" s="18"/>
      <c r="E1180" s="17"/>
      <c r="F1180" s="20"/>
      <c r="G1180" s="21"/>
      <c r="H1180" s="451"/>
      <c r="J1180" s="23" t="e">
        <f>H1180*J1184/H1184</f>
        <v>#DIV/0!</v>
      </c>
      <c r="L1180" s="41">
        <f t="shared" si="177"/>
        <v>10</v>
      </c>
      <c r="M1180" s="39">
        <f t="shared" si="176"/>
        <v>3</v>
      </c>
      <c r="N1180" s="39">
        <f t="shared" si="178"/>
        <v>0</v>
      </c>
    </row>
    <row r="1181" spans="1:14" s="1" customFormat="1" ht="11.5" hidden="1" customHeight="1" x14ac:dyDescent="0.25">
      <c r="A1181" s="17"/>
      <c r="B1181" s="18"/>
      <c r="C1181" s="18"/>
      <c r="D1181" s="18"/>
      <c r="E1181" s="17"/>
      <c r="F1181" s="28"/>
      <c r="G1181" s="21"/>
      <c r="H1181" s="451"/>
      <c r="J1181" s="23" t="e">
        <f>H1181*J1184/H1184</f>
        <v>#DIV/0!</v>
      </c>
      <c r="L1181" s="41">
        <f t="shared" si="177"/>
        <v>10</v>
      </c>
      <c r="M1181" s="39">
        <f t="shared" si="176"/>
        <v>3</v>
      </c>
      <c r="N1181" s="39">
        <f t="shared" si="178"/>
        <v>0</v>
      </c>
    </row>
    <row r="1182" spans="1:14" s="1" customFormat="1" ht="11.5" hidden="1" customHeight="1" x14ac:dyDescent="0.35">
      <c r="A1182" s="19"/>
      <c r="B1182" s="18"/>
      <c r="C1182" s="18"/>
      <c r="D1182" s="18"/>
      <c r="E1182" s="17"/>
      <c r="F1182" s="20"/>
      <c r="G1182" s="21"/>
      <c r="H1182" s="451"/>
      <c r="J1182" s="23" t="e">
        <f>H1182*J1184/H1184</f>
        <v>#DIV/0!</v>
      </c>
      <c r="L1182" s="41">
        <f t="shared" si="177"/>
        <v>10</v>
      </c>
      <c r="M1182" s="39">
        <f t="shared" si="176"/>
        <v>3</v>
      </c>
      <c r="N1182" s="39">
        <f t="shared" si="178"/>
        <v>0</v>
      </c>
    </row>
    <row r="1183" spans="1:14" s="1" customFormat="1" ht="11.5" hidden="1" customHeight="1" x14ac:dyDescent="0.35">
      <c r="A1183" s="19"/>
      <c r="B1183" s="18"/>
      <c r="C1183" s="18"/>
      <c r="D1183" s="18"/>
      <c r="E1183" s="17"/>
      <c r="F1183" s="20"/>
      <c r="G1183" s="21"/>
      <c r="H1183" s="451"/>
      <c r="J1183" s="23" t="e">
        <f>H1183*J1184/H1184</f>
        <v>#DIV/0!</v>
      </c>
      <c r="L1183" s="41">
        <f t="shared" si="177"/>
        <v>10</v>
      </c>
      <c r="M1183" s="39">
        <f t="shared" si="176"/>
        <v>3</v>
      </c>
      <c r="N1183" s="39">
        <f t="shared" si="178"/>
        <v>0</v>
      </c>
    </row>
    <row r="1184" spans="1:14" s="1" customFormat="1" ht="11.5" hidden="1" customHeight="1" x14ac:dyDescent="0.35">
      <c r="A1184" s="19"/>
      <c r="B1184" s="25">
        <f>SUBTOTAL(9,B1166:B1183)</f>
        <v>0</v>
      </c>
      <c r="C1184" s="25">
        <f t="shared" ref="C1184:E1184" si="179">SUBTOTAL(9,C1166:C1183)</f>
        <v>0</v>
      </c>
      <c r="D1184" s="25">
        <f t="shared" si="179"/>
        <v>0</v>
      </c>
      <c r="E1184" s="26">
        <f t="shared" si="179"/>
        <v>0</v>
      </c>
      <c r="F1184" s="29" t="s">
        <v>18</v>
      </c>
      <c r="G1184" s="27"/>
      <c r="H1184" s="454"/>
      <c r="J1184" s="32">
        <f>D1163</f>
        <v>125</v>
      </c>
      <c r="L1184" s="41">
        <f t="shared" si="177"/>
        <v>10</v>
      </c>
      <c r="M1184" s="39">
        <f t="shared" si="176"/>
        <v>3</v>
      </c>
      <c r="N1184" s="39">
        <v>1</v>
      </c>
    </row>
    <row r="1185" spans="1:14" s="1" customFormat="1" ht="11.5" hidden="1" customHeight="1" x14ac:dyDescent="0.35">
      <c r="A1185" s="33"/>
      <c r="B1185" s="34"/>
      <c r="C1185" s="34"/>
      <c r="D1185" s="34"/>
      <c r="E1185" s="35"/>
      <c r="F1185" s="36"/>
      <c r="G1185" s="37"/>
      <c r="H1185" s="38"/>
      <c r="J1185" s="38"/>
      <c r="L1185" s="41">
        <f t="shared" si="177"/>
        <v>10</v>
      </c>
      <c r="M1185" s="39">
        <f t="shared" si="176"/>
        <v>3</v>
      </c>
      <c r="N1185" s="39">
        <v>1</v>
      </c>
    </row>
    <row r="1186" spans="1:14" s="1" customFormat="1" ht="21" hidden="1" x14ac:dyDescent="0.35">
      <c r="A1186" s="14"/>
      <c r="B1186" s="14"/>
      <c r="C1186" s="14"/>
      <c r="D1186" s="427">
        <f>х!H$13</f>
        <v>79</v>
      </c>
      <c r="E1186" s="428"/>
      <c r="F1186" s="429" t="str">
        <f>х!I$13</f>
        <v>Абонемент платного питания №5 (Обед 5-11)</v>
      </c>
      <c r="G1186" s="430"/>
      <c r="H1186" s="430"/>
      <c r="I1186" s="13"/>
      <c r="J1186" s="13"/>
      <c r="K1186" s="13"/>
      <c r="L1186" s="40">
        <f>L1163+1</f>
        <v>11</v>
      </c>
      <c r="M1186" s="39">
        <f t="shared" si="176"/>
        <v>3</v>
      </c>
      <c r="N1186" s="39">
        <v>1</v>
      </c>
    </row>
    <row r="1187" spans="1:14" s="1" customFormat="1" ht="11.5" hidden="1" customHeight="1" x14ac:dyDescent="0.35">
      <c r="A1187" s="431" t="s">
        <v>3</v>
      </c>
      <c r="B1187" s="432" t="s">
        <v>4</v>
      </c>
      <c r="C1187" s="432"/>
      <c r="D1187" s="432"/>
      <c r="E1187" s="433" t="s">
        <v>5</v>
      </c>
      <c r="F1187" s="434" t="s">
        <v>6</v>
      </c>
      <c r="G1187" s="435" t="s">
        <v>7</v>
      </c>
      <c r="H1187" s="436" t="s">
        <v>8</v>
      </c>
      <c r="L1187" s="41">
        <f>L1186</f>
        <v>11</v>
      </c>
      <c r="M1187" s="39">
        <f t="shared" si="176"/>
        <v>3</v>
      </c>
      <c r="N1187" s="39">
        <v>1</v>
      </c>
    </row>
    <row r="1188" spans="1:14" s="1" customFormat="1" ht="11.5" hidden="1" customHeight="1" x14ac:dyDescent="0.35">
      <c r="A1188" s="431"/>
      <c r="B1188" s="15" t="s">
        <v>9</v>
      </c>
      <c r="C1188" s="16" t="s">
        <v>10</v>
      </c>
      <c r="D1188" s="16" t="s">
        <v>11</v>
      </c>
      <c r="E1188" s="433"/>
      <c r="F1188" s="434"/>
      <c r="G1188" s="435"/>
      <c r="H1188" s="436"/>
      <c r="L1188" s="41">
        <f t="shared" ref="L1188:L1208" si="180">L1187</f>
        <v>11</v>
      </c>
      <c r="M1188" s="39">
        <f t="shared" si="176"/>
        <v>3</v>
      </c>
      <c r="N1188" s="39">
        <v>1</v>
      </c>
    </row>
    <row r="1189" spans="1:14" s="1" customFormat="1" ht="11.5" hidden="1" customHeight="1" x14ac:dyDescent="0.35">
      <c r="A1189" s="50">
        <v>174</v>
      </c>
      <c r="B1189" s="51">
        <v>2.0099999999999998</v>
      </c>
      <c r="C1189" s="51">
        <v>6.8</v>
      </c>
      <c r="D1189" s="51">
        <v>10.6</v>
      </c>
      <c r="E1189" s="50">
        <v>105</v>
      </c>
      <c r="F1189" s="52" t="s">
        <v>318</v>
      </c>
      <c r="G1189" s="49">
        <v>250</v>
      </c>
      <c r="H1189" s="453">
        <f>D1186</f>
        <v>79</v>
      </c>
      <c r="J1189" s="23" t="e">
        <f>H1189*J1207/H1207</f>
        <v>#DIV/0!</v>
      </c>
      <c r="L1189" s="41">
        <f t="shared" si="180"/>
        <v>11</v>
      </c>
      <c r="M1189" s="39">
        <f t="shared" si="176"/>
        <v>3</v>
      </c>
      <c r="N1189" s="39" t="str">
        <f>F1189</f>
        <v>Суп крестьянский с крупой со сметаной 250/5</v>
      </c>
    </row>
    <row r="1190" spans="1:14" s="1" customFormat="1" ht="11.5" hidden="1" customHeight="1" x14ac:dyDescent="0.35">
      <c r="A1190" s="50">
        <v>377</v>
      </c>
      <c r="B1190" s="51">
        <v>0.13</v>
      </c>
      <c r="C1190" s="51">
        <v>0.02</v>
      </c>
      <c r="D1190" s="51">
        <v>15.2</v>
      </c>
      <c r="E1190" s="50">
        <v>62</v>
      </c>
      <c r="F1190" s="52" t="s">
        <v>102</v>
      </c>
      <c r="G1190" s="53">
        <v>222</v>
      </c>
      <c r="H1190" s="451"/>
      <c r="J1190" s="23" t="e">
        <f>H1190*J1207/H1207</f>
        <v>#DIV/0!</v>
      </c>
      <c r="L1190" s="41">
        <f t="shared" si="180"/>
        <v>11</v>
      </c>
      <c r="M1190" s="39">
        <f t="shared" si="176"/>
        <v>3</v>
      </c>
      <c r="N1190" s="39" t="str">
        <f t="shared" ref="N1190:N1206" si="181">F1190</f>
        <v>Чай с лимоном 200/15/7 (СОШ_2018)</v>
      </c>
    </row>
    <row r="1191" spans="1:14" s="1" customFormat="1" ht="11.5" hidden="1" customHeight="1" x14ac:dyDescent="0.35">
      <c r="A1191" s="50" t="s">
        <v>127</v>
      </c>
      <c r="B1191" s="51">
        <v>3.63</v>
      </c>
      <c r="C1191" s="51">
        <v>8.06</v>
      </c>
      <c r="D1191" s="51">
        <v>34.93</v>
      </c>
      <c r="E1191" s="50">
        <v>227</v>
      </c>
      <c r="F1191" s="52" t="s">
        <v>128</v>
      </c>
      <c r="G1191" s="49">
        <v>50</v>
      </c>
      <c r="H1191" s="451"/>
      <c r="J1191" s="23" t="e">
        <f>H1191*J1207/H1207</f>
        <v>#DIV/0!</v>
      </c>
      <c r="L1191" s="41">
        <f t="shared" si="180"/>
        <v>11</v>
      </c>
      <c r="M1191" s="39">
        <f t="shared" si="176"/>
        <v>3</v>
      </c>
      <c r="N1191" s="39" t="str">
        <f t="shared" si="181"/>
        <v>Крендель сахарный 50</v>
      </c>
    </row>
    <row r="1192" spans="1:14" s="1" customFormat="1" ht="11.5" hidden="1" customHeight="1" x14ac:dyDescent="0.35">
      <c r="A1192" s="54" t="s">
        <v>16</v>
      </c>
      <c r="B1192" s="51">
        <v>3.95</v>
      </c>
      <c r="C1192" s="51">
        <v>0.5</v>
      </c>
      <c r="D1192" s="51">
        <v>24.15</v>
      </c>
      <c r="E1192" s="50">
        <v>118</v>
      </c>
      <c r="F1192" s="52" t="s">
        <v>348</v>
      </c>
      <c r="G1192" s="49">
        <v>50</v>
      </c>
      <c r="H1192" s="451"/>
      <c r="J1192" s="23" t="e">
        <f>H1192*J1207/H1207</f>
        <v>#DIV/0!</v>
      </c>
      <c r="L1192" s="41">
        <f t="shared" si="180"/>
        <v>11</v>
      </c>
      <c r="M1192" s="39">
        <f t="shared" si="176"/>
        <v>3</v>
      </c>
      <c r="N1192" s="39" t="str">
        <f t="shared" si="181"/>
        <v>Батон витаминизированный 50</v>
      </c>
    </row>
    <row r="1193" spans="1:14" s="1" customFormat="1" ht="11.5" hidden="1" customHeight="1" x14ac:dyDescent="0.35">
      <c r="A1193" s="17"/>
      <c r="B1193" s="18"/>
      <c r="C1193" s="18"/>
      <c r="D1193" s="19"/>
      <c r="E1193" s="17"/>
      <c r="F1193" s="20"/>
      <c r="G1193" s="21"/>
      <c r="H1193" s="451"/>
      <c r="J1193" s="23" t="e">
        <f>H1193*J1207/H1207</f>
        <v>#DIV/0!</v>
      </c>
      <c r="L1193" s="41">
        <f t="shared" si="180"/>
        <v>11</v>
      </c>
      <c r="M1193" s="39">
        <f t="shared" si="176"/>
        <v>3</v>
      </c>
      <c r="N1193" s="39">
        <f t="shared" si="181"/>
        <v>0</v>
      </c>
    </row>
    <row r="1194" spans="1:14" s="1" customFormat="1" ht="11.5" hidden="1" customHeight="1" x14ac:dyDescent="0.35">
      <c r="A1194" s="17"/>
      <c r="B1194" s="18"/>
      <c r="C1194" s="18"/>
      <c r="D1194" s="18"/>
      <c r="E1194" s="17"/>
      <c r="F1194" s="20"/>
      <c r="G1194" s="21"/>
      <c r="H1194" s="451"/>
      <c r="J1194" s="23" t="e">
        <f>H1194*J1207/H1207</f>
        <v>#DIV/0!</v>
      </c>
      <c r="L1194" s="41">
        <f t="shared" si="180"/>
        <v>11</v>
      </c>
      <c r="M1194" s="39">
        <f t="shared" si="176"/>
        <v>3</v>
      </c>
      <c r="N1194" s="39">
        <f t="shared" si="181"/>
        <v>0</v>
      </c>
    </row>
    <row r="1195" spans="1:14" s="1" customFormat="1" ht="11.5" hidden="1" customHeight="1" x14ac:dyDescent="0.35">
      <c r="A1195" s="17"/>
      <c r="B1195" s="18"/>
      <c r="C1195" s="18"/>
      <c r="D1195" s="18"/>
      <c r="E1195" s="17"/>
      <c r="F1195" s="20"/>
      <c r="G1195" s="24"/>
      <c r="H1195" s="451"/>
      <c r="J1195" s="23" t="e">
        <f>H1195*J1207/H1207</f>
        <v>#DIV/0!</v>
      </c>
      <c r="L1195" s="41">
        <f t="shared" si="180"/>
        <v>11</v>
      </c>
      <c r="M1195" s="39">
        <f t="shared" si="176"/>
        <v>3</v>
      </c>
      <c r="N1195" s="39">
        <f t="shared" si="181"/>
        <v>0</v>
      </c>
    </row>
    <row r="1196" spans="1:14" s="1" customFormat="1" ht="11.5" hidden="1" customHeight="1" x14ac:dyDescent="0.35">
      <c r="A1196" s="19"/>
      <c r="B1196" s="18"/>
      <c r="C1196" s="18"/>
      <c r="D1196" s="18"/>
      <c r="E1196" s="17"/>
      <c r="F1196" s="20"/>
      <c r="G1196" s="21"/>
      <c r="H1196" s="451"/>
      <c r="J1196" s="23" t="e">
        <f>H1196*J1207/H1207</f>
        <v>#DIV/0!</v>
      </c>
      <c r="L1196" s="41">
        <f t="shared" si="180"/>
        <v>11</v>
      </c>
      <c r="M1196" s="39">
        <f t="shared" si="176"/>
        <v>3</v>
      </c>
      <c r="N1196" s="39">
        <f t="shared" si="181"/>
        <v>0</v>
      </c>
    </row>
    <row r="1197" spans="1:14" s="1" customFormat="1" ht="11.5" hidden="1" customHeight="1" x14ac:dyDescent="0.35">
      <c r="A1197" s="19"/>
      <c r="B1197" s="25"/>
      <c r="C1197" s="25"/>
      <c r="D1197" s="25"/>
      <c r="E1197" s="26"/>
      <c r="F1197" s="125"/>
      <c r="G1197" s="125"/>
      <c r="H1197" s="451"/>
      <c r="J1197" s="23" t="e">
        <f>H1197*J1207/H1207</f>
        <v>#DIV/0!</v>
      </c>
      <c r="L1197" s="41">
        <f t="shared" si="180"/>
        <v>11</v>
      </c>
      <c r="M1197" s="39">
        <f t="shared" si="176"/>
        <v>3</v>
      </c>
      <c r="N1197" s="39">
        <f t="shared" si="181"/>
        <v>0</v>
      </c>
    </row>
    <row r="1198" spans="1:14" s="1" customFormat="1" ht="11.5" hidden="1" customHeight="1" x14ac:dyDescent="0.35">
      <c r="A1198" s="17"/>
      <c r="B1198" s="18"/>
      <c r="C1198" s="18"/>
      <c r="D1198" s="18"/>
      <c r="E1198" s="17"/>
      <c r="F1198" s="20"/>
      <c r="G1198" s="21"/>
      <c r="H1198" s="451"/>
      <c r="J1198" s="23" t="e">
        <f>H1198*J1207/H1207</f>
        <v>#DIV/0!</v>
      </c>
      <c r="L1198" s="41">
        <f t="shared" si="180"/>
        <v>11</v>
      </c>
      <c r="M1198" s="39">
        <f t="shared" si="176"/>
        <v>3</v>
      </c>
      <c r="N1198" s="39">
        <f t="shared" si="181"/>
        <v>0</v>
      </c>
    </row>
    <row r="1199" spans="1:14" s="1" customFormat="1" ht="11.5" hidden="1" customHeight="1" x14ac:dyDescent="0.35">
      <c r="A1199" s="17"/>
      <c r="B1199" s="18"/>
      <c r="C1199" s="18"/>
      <c r="D1199" s="18"/>
      <c r="E1199" s="17"/>
      <c r="F1199" s="20"/>
      <c r="G1199" s="24"/>
      <c r="H1199" s="451"/>
      <c r="J1199" s="23" t="e">
        <f>H1199*J1207/H1207</f>
        <v>#DIV/0!</v>
      </c>
      <c r="L1199" s="41">
        <f t="shared" si="180"/>
        <v>11</v>
      </c>
      <c r="M1199" s="39">
        <f t="shared" si="176"/>
        <v>3</v>
      </c>
      <c r="N1199" s="39">
        <f t="shared" si="181"/>
        <v>0</v>
      </c>
    </row>
    <row r="1200" spans="1:14" s="1" customFormat="1" ht="11.5" hidden="1" customHeight="1" x14ac:dyDescent="0.35">
      <c r="A1200" s="17"/>
      <c r="B1200" s="18"/>
      <c r="C1200" s="18"/>
      <c r="D1200" s="18"/>
      <c r="E1200" s="17"/>
      <c r="F1200" s="20"/>
      <c r="G1200" s="24"/>
      <c r="H1200" s="451"/>
      <c r="J1200" s="23" t="e">
        <f>H1200*J1207/H1207</f>
        <v>#DIV/0!</v>
      </c>
      <c r="L1200" s="41">
        <f t="shared" si="180"/>
        <v>11</v>
      </c>
      <c r="M1200" s="39">
        <f t="shared" si="176"/>
        <v>3</v>
      </c>
      <c r="N1200" s="39">
        <f t="shared" si="181"/>
        <v>0</v>
      </c>
    </row>
    <row r="1201" spans="1:14" s="1" customFormat="1" ht="11.5" hidden="1" customHeight="1" x14ac:dyDescent="0.35">
      <c r="A1201" s="19"/>
      <c r="B1201" s="18"/>
      <c r="C1201" s="18"/>
      <c r="D1201" s="18"/>
      <c r="E1201" s="17"/>
      <c r="F1201" s="20"/>
      <c r="G1201" s="21"/>
      <c r="H1201" s="451"/>
      <c r="J1201" s="23" t="e">
        <f>H1201*J1207/H1207</f>
        <v>#DIV/0!</v>
      </c>
      <c r="L1201" s="41">
        <f t="shared" si="180"/>
        <v>11</v>
      </c>
      <c r="M1201" s="39">
        <f t="shared" si="176"/>
        <v>3</v>
      </c>
      <c r="N1201" s="39">
        <f t="shared" si="181"/>
        <v>0</v>
      </c>
    </row>
    <row r="1202" spans="1:14" s="1" customFormat="1" ht="11.5" hidden="1" customHeight="1" x14ac:dyDescent="0.25">
      <c r="A1202" s="17"/>
      <c r="B1202" s="18"/>
      <c r="C1202" s="18"/>
      <c r="D1202" s="18"/>
      <c r="E1202" s="17"/>
      <c r="F1202" s="28"/>
      <c r="G1202" s="21"/>
      <c r="H1202" s="451"/>
      <c r="J1202" s="23" t="e">
        <f>H1202*J1207/H1207</f>
        <v>#DIV/0!</v>
      </c>
      <c r="L1202" s="41">
        <f t="shared" si="180"/>
        <v>11</v>
      </c>
      <c r="M1202" s="39">
        <f t="shared" si="176"/>
        <v>3</v>
      </c>
      <c r="N1202" s="39">
        <f t="shared" si="181"/>
        <v>0</v>
      </c>
    </row>
    <row r="1203" spans="1:14" s="1" customFormat="1" ht="11.5" hidden="1" customHeight="1" x14ac:dyDescent="0.35">
      <c r="A1203" s="19"/>
      <c r="B1203" s="18"/>
      <c r="C1203" s="18"/>
      <c r="D1203" s="18"/>
      <c r="E1203" s="17"/>
      <c r="F1203" s="20"/>
      <c r="G1203" s="21"/>
      <c r="H1203" s="451"/>
      <c r="J1203" s="23" t="e">
        <f>H1203*J1207/H1207</f>
        <v>#DIV/0!</v>
      </c>
      <c r="L1203" s="41">
        <f t="shared" si="180"/>
        <v>11</v>
      </c>
      <c r="M1203" s="39">
        <f t="shared" si="176"/>
        <v>3</v>
      </c>
      <c r="N1203" s="39">
        <f t="shared" si="181"/>
        <v>0</v>
      </c>
    </row>
    <row r="1204" spans="1:14" s="1" customFormat="1" ht="11.5" hidden="1" customHeight="1" x14ac:dyDescent="0.25">
      <c r="A1204" s="17"/>
      <c r="B1204" s="18"/>
      <c r="C1204" s="18"/>
      <c r="D1204" s="18"/>
      <c r="E1204" s="17"/>
      <c r="F1204" s="28"/>
      <c r="G1204" s="21"/>
      <c r="H1204" s="451"/>
      <c r="J1204" s="23" t="e">
        <f>H1204*J1207/H1207</f>
        <v>#DIV/0!</v>
      </c>
      <c r="L1204" s="41">
        <f t="shared" si="180"/>
        <v>11</v>
      </c>
      <c r="M1204" s="39">
        <f t="shared" si="176"/>
        <v>3</v>
      </c>
      <c r="N1204" s="39">
        <f t="shared" si="181"/>
        <v>0</v>
      </c>
    </row>
    <row r="1205" spans="1:14" s="1" customFormat="1" ht="11.5" hidden="1" customHeight="1" x14ac:dyDescent="0.35">
      <c r="A1205" s="19"/>
      <c r="B1205" s="18"/>
      <c r="C1205" s="18"/>
      <c r="D1205" s="18"/>
      <c r="E1205" s="17"/>
      <c r="F1205" s="20"/>
      <c r="G1205" s="21"/>
      <c r="H1205" s="451"/>
      <c r="J1205" s="23" t="e">
        <f>H1205*J1207/H1207</f>
        <v>#DIV/0!</v>
      </c>
      <c r="L1205" s="41">
        <f t="shared" si="180"/>
        <v>11</v>
      </c>
      <c r="M1205" s="39">
        <f t="shared" si="176"/>
        <v>3</v>
      </c>
      <c r="N1205" s="39">
        <f t="shared" si="181"/>
        <v>0</v>
      </c>
    </row>
    <row r="1206" spans="1:14" s="1" customFormat="1" ht="11.5" hidden="1" customHeight="1" x14ac:dyDescent="0.35">
      <c r="A1206" s="19"/>
      <c r="B1206" s="18"/>
      <c r="C1206" s="18"/>
      <c r="D1206" s="18"/>
      <c r="E1206" s="17"/>
      <c r="F1206" s="20"/>
      <c r="G1206" s="21"/>
      <c r="H1206" s="451"/>
      <c r="J1206" s="23" t="e">
        <f>H1206*J1207/H1207</f>
        <v>#DIV/0!</v>
      </c>
      <c r="L1206" s="41">
        <f t="shared" si="180"/>
        <v>11</v>
      </c>
      <c r="M1206" s="39">
        <f t="shared" si="176"/>
        <v>3</v>
      </c>
      <c r="N1206" s="39">
        <f t="shared" si="181"/>
        <v>0</v>
      </c>
    </row>
    <row r="1207" spans="1:14" s="1" customFormat="1" ht="11.5" hidden="1" customHeight="1" x14ac:dyDescent="0.35">
      <c r="A1207" s="19"/>
      <c r="B1207" s="25">
        <f>SUBTOTAL(9,B1189:B1206)</f>
        <v>0</v>
      </c>
      <c r="C1207" s="25">
        <f t="shared" ref="C1207:E1207" si="182">SUBTOTAL(9,C1189:C1206)</f>
        <v>0</v>
      </c>
      <c r="D1207" s="25">
        <f t="shared" si="182"/>
        <v>0</v>
      </c>
      <c r="E1207" s="26">
        <f t="shared" si="182"/>
        <v>0</v>
      </c>
      <c r="F1207" s="29" t="s">
        <v>18</v>
      </c>
      <c r="G1207" s="125"/>
      <c r="H1207" s="454"/>
      <c r="J1207" s="32">
        <f>D1186</f>
        <v>79</v>
      </c>
      <c r="L1207" s="41">
        <f t="shared" si="180"/>
        <v>11</v>
      </c>
      <c r="M1207" s="39">
        <f t="shared" si="176"/>
        <v>3</v>
      </c>
      <c r="N1207" s="39">
        <v>1</v>
      </c>
    </row>
    <row r="1208" spans="1:14" s="1" customFormat="1" ht="11.5" hidden="1" customHeight="1" x14ac:dyDescent="0.35">
      <c r="A1208" s="33"/>
      <c r="B1208" s="34"/>
      <c r="C1208" s="34"/>
      <c r="D1208" s="34"/>
      <c r="E1208" s="35"/>
      <c r="F1208" s="36"/>
      <c r="G1208" s="37"/>
      <c r="H1208" s="38"/>
      <c r="J1208" s="38"/>
      <c r="L1208" s="41">
        <f t="shared" si="180"/>
        <v>11</v>
      </c>
      <c r="M1208" s="39">
        <f t="shared" si="176"/>
        <v>3</v>
      </c>
      <c r="N1208" s="39">
        <v>1</v>
      </c>
    </row>
    <row r="1209" spans="1:14" s="1" customFormat="1" ht="21" hidden="1" x14ac:dyDescent="0.35">
      <c r="A1209" s="14"/>
      <c r="B1209" s="14"/>
      <c r="C1209" s="14"/>
      <c r="D1209" s="427">
        <f>х!H$14</f>
        <v>48</v>
      </c>
      <c r="E1209" s="428"/>
      <c r="F1209" s="429" t="str">
        <f>х!I$14</f>
        <v>Абонемент платного питания №6 (Полдник 1-4)</v>
      </c>
      <c r="G1209" s="430"/>
      <c r="H1209" s="430"/>
      <c r="I1209" s="13"/>
      <c r="J1209" s="13"/>
      <c r="K1209" s="13"/>
      <c r="L1209" s="40">
        <f>L1186+1</f>
        <v>12</v>
      </c>
      <c r="M1209" s="39">
        <f t="shared" si="176"/>
        <v>3</v>
      </c>
      <c r="N1209" s="39">
        <v>1</v>
      </c>
    </row>
    <row r="1210" spans="1:14" s="1" customFormat="1" ht="11.5" hidden="1" customHeight="1" x14ac:dyDescent="0.35">
      <c r="A1210" s="431" t="s">
        <v>3</v>
      </c>
      <c r="B1210" s="432" t="s">
        <v>4</v>
      </c>
      <c r="C1210" s="432"/>
      <c r="D1210" s="432"/>
      <c r="E1210" s="433" t="s">
        <v>5</v>
      </c>
      <c r="F1210" s="434" t="s">
        <v>6</v>
      </c>
      <c r="G1210" s="435" t="s">
        <v>7</v>
      </c>
      <c r="H1210" s="436" t="s">
        <v>8</v>
      </c>
      <c r="L1210" s="41">
        <f>L1209</f>
        <v>12</v>
      </c>
      <c r="M1210" s="39">
        <f t="shared" si="176"/>
        <v>3</v>
      </c>
      <c r="N1210" s="39">
        <v>1</v>
      </c>
    </row>
    <row r="1211" spans="1:14" s="1" customFormat="1" ht="11.5" hidden="1" customHeight="1" x14ac:dyDescent="0.35">
      <c r="A1211" s="431"/>
      <c r="B1211" s="15" t="s">
        <v>9</v>
      </c>
      <c r="C1211" s="16" t="s">
        <v>10</v>
      </c>
      <c r="D1211" s="16" t="s">
        <v>11</v>
      </c>
      <c r="E1211" s="433"/>
      <c r="F1211" s="434"/>
      <c r="G1211" s="435"/>
      <c r="H1211" s="436"/>
      <c r="L1211" s="41">
        <f t="shared" ref="L1211:M1231" si="183">L1210</f>
        <v>12</v>
      </c>
      <c r="M1211" s="39">
        <f t="shared" si="176"/>
        <v>3</v>
      </c>
      <c r="N1211" s="39">
        <v>1</v>
      </c>
    </row>
    <row r="1212" spans="1:14" s="1" customFormat="1" ht="11.5" hidden="1" customHeight="1" x14ac:dyDescent="0.25">
      <c r="A1212" s="107" t="s">
        <v>146</v>
      </c>
      <c r="B1212" s="107">
        <v>14.64</v>
      </c>
      <c r="C1212" s="107">
        <v>8.58</v>
      </c>
      <c r="D1212" s="107">
        <v>37.520000000000003</v>
      </c>
      <c r="E1212" s="107">
        <v>284</v>
      </c>
      <c r="F1212" s="219" t="s">
        <v>147</v>
      </c>
      <c r="G1212" s="108">
        <v>75</v>
      </c>
      <c r="H1212" s="453">
        <f>D1209</f>
        <v>48</v>
      </c>
      <c r="J1212" s="23" t="e">
        <f>H1212*J1230/H1230</f>
        <v>#DIV/0!</v>
      </c>
      <c r="L1212" s="41">
        <f t="shared" si="183"/>
        <v>12</v>
      </c>
      <c r="M1212" s="39">
        <f t="shared" si="176"/>
        <v>3</v>
      </c>
      <c r="N1212" s="39" t="str">
        <f>F1212</f>
        <v>Пицца мясная 75</v>
      </c>
    </row>
    <row r="1213" spans="1:14" s="1" customFormat="1" ht="11.5" hidden="1" customHeight="1" x14ac:dyDescent="0.35">
      <c r="A1213" s="85">
        <v>628</v>
      </c>
      <c r="B1213" s="86">
        <v>7.0000000000000007E-2</v>
      </c>
      <c r="C1213" s="86">
        <v>0.02</v>
      </c>
      <c r="D1213" s="86">
        <v>15</v>
      </c>
      <c r="E1213" s="87">
        <v>60</v>
      </c>
      <c r="F1213" s="109" t="s">
        <v>118</v>
      </c>
      <c r="G1213" s="89" t="s">
        <v>116</v>
      </c>
      <c r="H1213" s="451"/>
      <c r="J1213" s="23" t="e">
        <f>H1213*J1230/H1230</f>
        <v>#DIV/0!</v>
      </c>
      <c r="L1213" s="41">
        <f t="shared" si="183"/>
        <v>12</v>
      </c>
      <c r="M1213" s="39">
        <f t="shared" si="176"/>
        <v>3</v>
      </c>
      <c r="N1213" s="39" t="str">
        <f t="shared" ref="N1213:N1229" si="184">F1213</f>
        <v>Чай с сахаром</v>
      </c>
    </row>
    <row r="1214" spans="1:14" s="1" customFormat="1" ht="11.5" hidden="1" customHeight="1" x14ac:dyDescent="0.35">
      <c r="A1214" s="17"/>
      <c r="B1214" s="18"/>
      <c r="C1214" s="18"/>
      <c r="D1214" s="18"/>
      <c r="E1214" s="17"/>
      <c r="F1214" s="20"/>
      <c r="G1214" s="24"/>
      <c r="H1214" s="451"/>
      <c r="J1214" s="23" t="e">
        <f>H1214*J1230/H1230</f>
        <v>#DIV/0!</v>
      </c>
      <c r="L1214" s="41">
        <f t="shared" si="183"/>
        <v>12</v>
      </c>
      <c r="M1214" s="39">
        <f t="shared" si="176"/>
        <v>3</v>
      </c>
      <c r="N1214" s="39">
        <f t="shared" si="184"/>
        <v>0</v>
      </c>
    </row>
    <row r="1215" spans="1:14" s="1" customFormat="1" ht="11.5" hidden="1" customHeight="1" x14ac:dyDescent="0.35">
      <c r="A1215" s="19"/>
      <c r="B1215" s="18"/>
      <c r="C1215" s="18"/>
      <c r="D1215" s="18"/>
      <c r="E1215" s="17"/>
      <c r="F1215" s="20"/>
      <c r="G1215" s="21"/>
      <c r="H1215" s="451"/>
      <c r="J1215" s="23" t="e">
        <f>H1215*J1230/H1230</f>
        <v>#DIV/0!</v>
      </c>
      <c r="L1215" s="41">
        <f t="shared" si="183"/>
        <v>12</v>
      </c>
      <c r="M1215" s="39">
        <f t="shared" si="176"/>
        <v>3</v>
      </c>
      <c r="N1215" s="39">
        <f t="shared" si="184"/>
        <v>0</v>
      </c>
    </row>
    <row r="1216" spans="1:14" s="1" customFormat="1" ht="11.5" hidden="1" customHeight="1" x14ac:dyDescent="0.35">
      <c r="A1216" s="17"/>
      <c r="B1216" s="18"/>
      <c r="C1216" s="18"/>
      <c r="D1216" s="19"/>
      <c r="E1216" s="17"/>
      <c r="F1216" s="20"/>
      <c r="G1216" s="21"/>
      <c r="H1216" s="451"/>
      <c r="J1216" s="23" t="e">
        <f>H1216*J1230/H1230</f>
        <v>#DIV/0!</v>
      </c>
      <c r="L1216" s="41">
        <f t="shared" si="183"/>
        <v>12</v>
      </c>
      <c r="M1216" s="39">
        <f t="shared" si="176"/>
        <v>3</v>
      </c>
      <c r="N1216" s="39">
        <f t="shared" si="184"/>
        <v>0</v>
      </c>
    </row>
    <row r="1217" spans="1:14" s="1" customFormat="1" ht="11.5" hidden="1" customHeight="1" x14ac:dyDescent="0.35">
      <c r="A1217" s="17"/>
      <c r="B1217" s="18"/>
      <c r="C1217" s="18"/>
      <c r="D1217" s="18"/>
      <c r="E1217" s="17"/>
      <c r="F1217" s="20"/>
      <c r="G1217" s="21"/>
      <c r="H1217" s="451"/>
      <c r="J1217" s="23" t="e">
        <f>H1217*J1230/H1230</f>
        <v>#DIV/0!</v>
      </c>
      <c r="L1217" s="41">
        <f t="shared" si="183"/>
        <v>12</v>
      </c>
      <c r="M1217" s="39">
        <f t="shared" si="176"/>
        <v>3</v>
      </c>
      <c r="N1217" s="39">
        <f t="shared" si="184"/>
        <v>0</v>
      </c>
    </row>
    <row r="1218" spans="1:14" s="1" customFormat="1" ht="11.5" hidden="1" customHeight="1" x14ac:dyDescent="0.35">
      <c r="A1218" s="17"/>
      <c r="B1218" s="18"/>
      <c r="C1218" s="18"/>
      <c r="D1218" s="18"/>
      <c r="E1218" s="17"/>
      <c r="F1218" s="20"/>
      <c r="G1218" s="24"/>
      <c r="H1218" s="451"/>
      <c r="J1218" s="23" t="e">
        <f>H1218*J1230/H1230</f>
        <v>#DIV/0!</v>
      </c>
      <c r="L1218" s="41">
        <f t="shared" si="183"/>
        <v>12</v>
      </c>
      <c r="M1218" s="39">
        <f t="shared" si="176"/>
        <v>3</v>
      </c>
      <c r="N1218" s="39">
        <f t="shared" si="184"/>
        <v>0</v>
      </c>
    </row>
    <row r="1219" spans="1:14" s="1" customFormat="1" ht="11.5" hidden="1" customHeight="1" x14ac:dyDescent="0.35">
      <c r="A1219" s="19"/>
      <c r="B1219" s="18"/>
      <c r="C1219" s="18"/>
      <c r="D1219" s="18"/>
      <c r="E1219" s="17"/>
      <c r="F1219" s="20"/>
      <c r="G1219" s="21"/>
      <c r="H1219" s="451"/>
      <c r="J1219" s="23" t="e">
        <f>H1219*J1230/H1230</f>
        <v>#DIV/0!</v>
      </c>
      <c r="L1219" s="41">
        <f t="shared" si="183"/>
        <v>12</v>
      </c>
      <c r="M1219" s="39">
        <f t="shared" si="176"/>
        <v>3</v>
      </c>
      <c r="N1219" s="39">
        <f t="shared" si="184"/>
        <v>0</v>
      </c>
    </row>
    <row r="1220" spans="1:14" s="1" customFormat="1" ht="11.5" hidden="1" customHeight="1" x14ac:dyDescent="0.35">
      <c r="A1220" s="19"/>
      <c r="B1220" s="25"/>
      <c r="C1220" s="25"/>
      <c r="D1220" s="25"/>
      <c r="E1220" s="26"/>
      <c r="F1220" s="42"/>
      <c r="G1220" s="42"/>
      <c r="H1220" s="451"/>
      <c r="J1220" s="23" t="e">
        <f>H1220*J1230/H1230</f>
        <v>#DIV/0!</v>
      </c>
      <c r="L1220" s="41">
        <f t="shared" si="183"/>
        <v>12</v>
      </c>
      <c r="M1220" s="39">
        <f t="shared" si="176"/>
        <v>3</v>
      </c>
      <c r="N1220" s="39">
        <f t="shared" si="184"/>
        <v>0</v>
      </c>
    </row>
    <row r="1221" spans="1:14" s="1" customFormat="1" ht="11.5" hidden="1" customHeight="1" x14ac:dyDescent="0.35">
      <c r="A1221" s="17"/>
      <c r="B1221" s="18"/>
      <c r="C1221" s="18"/>
      <c r="D1221" s="18"/>
      <c r="E1221" s="17"/>
      <c r="F1221" s="20"/>
      <c r="G1221" s="21"/>
      <c r="H1221" s="451"/>
      <c r="J1221" s="23" t="e">
        <f>H1221*J1230/H1230</f>
        <v>#DIV/0!</v>
      </c>
      <c r="L1221" s="41">
        <f t="shared" si="183"/>
        <v>12</v>
      </c>
      <c r="M1221" s="39">
        <f t="shared" si="176"/>
        <v>3</v>
      </c>
      <c r="N1221" s="39">
        <f t="shared" si="184"/>
        <v>0</v>
      </c>
    </row>
    <row r="1222" spans="1:14" s="1" customFormat="1" ht="11.5" hidden="1" customHeight="1" x14ac:dyDescent="0.35">
      <c r="A1222" s="17"/>
      <c r="B1222" s="18"/>
      <c r="C1222" s="18"/>
      <c r="D1222" s="18"/>
      <c r="E1222" s="17"/>
      <c r="F1222" s="20"/>
      <c r="G1222" s="24"/>
      <c r="H1222" s="451"/>
      <c r="J1222" s="23" t="e">
        <f>H1222*J1230/H1230</f>
        <v>#DIV/0!</v>
      </c>
      <c r="L1222" s="41">
        <f t="shared" si="183"/>
        <v>12</v>
      </c>
      <c r="M1222" s="39">
        <f t="shared" si="176"/>
        <v>3</v>
      </c>
      <c r="N1222" s="39">
        <f t="shared" si="184"/>
        <v>0</v>
      </c>
    </row>
    <row r="1223" spans="1:14" s="1" customFormat="1" ht="11.5" hidden="1" customHeight="1" x14ac:dyDescent="0.35">
      <c r="A1223" s="17"/>
      <c r="B1223" s="18"/>
      <c r="C1223" s="18"/>
      <c r="D1223" s="18"/>
      <c r="E1223" s="17"/>
      <c r="F1223" s="20"/>
      <c r="G1223" s="24"/>
      <c r="H1223" s="451"/>
      <c r="J1223" s="23" t="e">
        <f>H1223*J1230/H1230</f>
        <v>#DIV/0!</v>
      </c>
      <c r="L1223" s="41">
        <f t="shared" si="183"/>
        <v>12</v>
      </c>
      <c r="M1223" s="39">
        <f t="shared" si="176"/>
        <v>3</v>
      </c>
      <c r="N1223" s="39">
        <f t="shared" si="184"/>
        <v>0</v>
      </c>
    </row>
    <row r="1224" spans="1:14" s="1" customFormat="1" ht="11.5" hidden="1" customHeight="1" x14ac:dyDescent="0.35">
      <c r="A1224" s="19"/>
      <c r="B1224" s="18"/>
      <c r="C1224" s="18"/>
      <c r="D1224" s="18"/>
      <c r="E1224" s="17"/>
      <c r="F1224" s="20"/>
      <c r="G1224" s="21"/>
      <c r="H1224" s="451"/>
      <c r="J1224" s="23" t="e">
        <f>H1224*J1230/H1230</f>
        <v>#DIV/0!</v>
      </c>
      <c r="L1224" s="41">
        <f t="shared" si="183"/>
        <v>12</v>
      </c>
      <c r="M1224" s="39">
        <f t="shared" si="176"/>
        <v>3</v>
      </c>
      <c r="N1224" s="39">
        <f t="shared" si="184"/>
        <v>0</v>
      </c>
    </row>
    <row r="1225" spans="1:14" s="1" customFormat="1" ht="11.5" hidden="1" customHeight="1" x14ac:dyDescent="0.25">
      <c r="A1225" s="17"/>
      <c r="B1225" s="18"/>
      <c r="C1225" s="18"/>
      <c r="D1225" s="18"/>
      <c r="E1225" s="17"/>
      <c r="F1225" s="28"/>
      <c r="G1225" s="21"/>
      <c r="H1225" s="451"/>
      <c r="J1225" s="23" t="e">
        <f>H1225*J1230/H1230</f>
        <v>#DIV/0!</v>
      </c>
      <c r="L1225" s="41">
        <f t="shared" si="183"/>
        <v>12</v>
      </c>
      <c r="M1225" s="39">
        <f t="shared" si="176"/>
        <v>3</v>
      </c>
      <c r="N1225" s="39">
        <f t="shared" si="184"/>
        <v>0</v>
      </c>
    </row>
    <row r="1226" spans="1:14" s="1" customFormat="1" ht="11.5" hidden="1" customHeight="1" x14ac:dyDescent="0.35">
      <c r="A1226" s="19"/>
      <c r="B1226" s="18"/>
      <c r="C1226" s="18"/>
      <c r="D1226" s="18"/>
      <c r="E1226" s="17"/>
      <c r="F1226" s="20"/>
      <c r="G1226" s="21"/>
      <c r="H1226" s="451"/>
      <c r="J1226" s="23" t="e">
        <f>H1226*J1230/H1230</f>
        <v>#DIV/0!</v>
      </c>
      <c r="L1226" s="41">
        <f t="shared" si="183"/>
        <v>12</v>
      </c>
      <c r="M1226" s="39">
        <f t="shared" si="176"/>
        <v>3</v>
      </c>
      <c r="N1226" s="39">
        <f t="shared" si="184"/>
        <v>0</v>
      </c>
    </row>
    <row r="1227" spans="1:14" s="1" customFormat="1" ht="11.5" hidden="1" customHeight="1" x14ac:dyDescent="0.25">
      <c r="A1227" s="17"/>
      <c r="B1227" s="18"/>
      <c r="C1227" s="18"/>
      <c r="D1227" s="18"/>
      <c r="E1227" s="17"/>
      <c r="F1227" s="28"/>
      <c r="G1227" s="21"/>
      <c r="H1227" s="451"/>
      <c r="J1227" s="23" t="e">
        <f>H1227*J1230/H1230</f>
        <v>#DIV/0!</v>
      </c>
      <c r="L1227" s="41">
        <f t="shared" si="183"/>
        <v>12</v>
      </c>
      <c r="M1227" s="39">
        <f t="shared" si="183"/>
        <v>3</v>
      </c>
      <c r="N1227" s="39">
        <f t="shared" si="184"/>
        <v>0</v>
      </c>
    </row>
    <row r="1228" spans="1:14" s="1" customFormat="1" ht="11.5" hidden="1" customHeight="1" x14ac:dyDescent="0.35">
      <c r="A1228" s="19"/>
      <c r="B1228" s="18"/>
      <c r="C1228" s="18"/>
      <c r="D1228" s="18"/>
      <c r="E1228" s="17"/>
      <c r="F1228" s="20"/>
      <c r="G1228" s="21"/>
      <c r="H1228" s="451"/>
      <c r="J1228" s="23" t="e">
        <f>H1228*J1230/H1230</f>
        <v>#DIV/0!</v>
      </c>
      <c r="L1228" s="41">
        <f t="shared" si="183"/>
        <v>12</v>
      </c>
      <c r="M1228" s="39">
        <f t="shared" si="183"/>
        <v>3</v>
      </c>
      <c r="N1228" s="39">
        <f t="shared" si="184"/>
        <v>0</v>
      </c>
    </row>
    <row r="1229" spans="1:14" s="1" customFormat="1" ht="11.5" hidden="1" customHeight="1" x14ac:dyDescent="0.35">
      <c r="A1229" s="19"/>
      <c r="B1229" s="18"/>
      <c r="C1229" s="18"/>
      <c r="D1229" s="18"/>
      <c r="E1229" s="17"/>
      <c r="F1229" s="20"/>
      <c r="G1229" s="21"/>
      <c r="H1229" s="451"/>
      <c r="J1229" s="23" t="e">
        <f>H1229*J1230/H1230</f>
        <v>#DIV/0!</v>
      </c>
      <c r="L1229" s="41">
        <f t="shared" si="183"/>
        <v>12</v>
      </c>
      <c r="M1229" s="39">
        <f t="shared" si="183"/>
        <v>3</v>
      </c>
      <c r="N1229" s="39">
        <f t="shared" si="184"/>
        <v>0</v>
      </c>
    </row>
    <row r="1230" spans="1:14" s="1" customFormat="1" ht="11.5" hidden="1" customHeight="1" x14ac:dyDescent="0.35">
      <c r="A1230" s="19"/>
      <c r="B1230" s="25">
        <f>SUBTOTAL(9,B1212:B1229)</f>
        <v>0</v>
      </c>
      <c r="C1230" s="25">
        <f t="shared" ref="C1230:E1230" si="185">SUBTOTAL(9,C1212:C1229)</f>
        <v>0</v>
      </c>
      <c r="D1230" s="25">
        <f t="shared" si="185"/>
        <v>0</v>
      </c>
      <c r="E1230" s="26">
        <f t="shared" si="185"/>
        <v>0</v>
      </c>
      <c r="F1230" s="29" t="s">
        <v>18</v>
      </c>
      <c r="G1230" s="42"/>
      <c r="H1230" s="454"/>
      <c r="J1230" s="32">
        <f>D1209</f>
        <v>48</v>
      </c>
      <c r="L1230" s="41">
        <f t="shared" si="183"/>
        <v>12</v>
      </c>
      <c r="M1230" s="39">
        <f t="shared" si="183"/>
        <v>3</v>
      </c>
      <c r="N1230" s="39">
        <v>1</v>
      </c>
    </row>
    <row r="1231" spans="1:14" s="1" customFormat="1" ht="11.5" hidden="1" customHeight="1" x14ac:dyDescent="0.35">
      <c r="A1231" s="33"/>
      <c r="B1231" s="34"/>
      <c r="C1231" s="34"/>
      <c r="D1231" s="34"/>
      <c r="E1231" s="35"/>
      <c r="F1231" s="36"/>
      <c r="G1231" s="37"/>
      <c r="H1231" s="38"/>
      <c r="J1231" s="38"/>
      <c r="L1231" s="41">
        <f t="shared" si="183"/>
        <v>12</v>
      </c>
      <c r="M1231" s="39">
        <f t="shared" si="183"/>
        <v>3</v>
      </c>
      <c r="N1231" s="39">
        <v>1</v>
      </c>
    </row>
    <row r="1232" spans="1:14" s="1" customFormat="1" ht="21" hidden="1" x14ac:dyDescent="0.35">
      <c r="A1232" s="14"/>
      <c r="B1232" s="14"/>
      <c r="C1232" s="14"/>
      <c r="D1232" s="427">
        <f>х!H$15</f>
        <v>107.91</v>
      </c>
      <c r="E1232" s="428"/>
      <c r="F1232" s="429" t="str">
        <f>х!I$15</f>
        <v>Абонемент платного питания №7 (ГПД Завтрак 1-4)</v>
      </c>
      <c r="G1232" s="430"/>
      <c r="H1232" s="430"/>
      <c r="I1232" s="13"/>
      <c r="J1232" s="13"/>
      <c r="K1232" s="13"/>
      <c r="L1232" s="40">
        <f>L1209+1</f>
        <v>13</v>
      </c>
      <c r="M1232" s="39">
        <f t="shared" ref="M1232:M1295" si="186">M1231</f>
        <v>3</v>
      </c>
      <c r="N1232" s="39">
        <v>1</v>
      </c>
    </row>
    <row r="1233" spans="1:14" s="1" customFormat="1" ht="11.5" hidden="1" customHeight="1" x14ac:dyDescent="0.35">
      <c r="A1233" s="431" t="s">
        <v>3</v>
      </c>
      <c r="B1233" s="432" t="s">
        <v>4</v>
      </c>
      <c r="C1233" s="432"/>
      <c r="D1233" s="432"/>
      <c r="E1233" s="433" t="s">
        <v>5</v>
      </c>
      <c r="F1233" s="434" t="s">
        <v>6</v>
      </c>
      <c r="G1233" s="435" t="s">
        <v>7</v>
      </c>
      <c r="H1233" s="436" t="s">
        <v>8</v>
      </c>
      <c r="L1233" s="41">
        <f>L1232</f>
        <v>13</v>
      </c>
      <c r="M1233" s="39">
        <f t="shared" si="186"/>
        <v>3</v>
      </c>
      <c r="N1233" s="39">
        <v>1</v>
      </c>
    </row>
    <row r="1234" spans="1:14" s="1" customFormat="1" ht="11.5" hidden="1" customHeight="1" x14ac:dyDescent="0.35">
      <c r="A1234" s="431"/>
      <c r="B1234" s="15" t="s">
        <v>9</v>
      </c>
      <c r="C1234" s="16" t="s">
        <v>10</v>
      </c>
      <c r="D1234" s="16" t="s">
        <v>11</v>
      </c>
      <c r="E1234" s="433"/>
      <c r="F1234" s="434"/>
      <c r="G1234" s="435"/>
      <c r="H1234" s="436"/>
      <c r="L1234" s="41">
        <f t="shared" ref="L1234:L1254" si="187">L1233</f>
        <v>13</v>
      </c>
      <c r="M1234" s="39">
        <f t="shared" si="186"/>
        <v>3</v>
      </c>
      <c r="N1234" s="39">
        <v>1</v>
      </c>
    </row>
    <row r="1235" spans="1:14" s="1" customFormat="1" ht="11.5" hidden="1" customHeight="1" x14ac:dyDescent="0.35">
      <c r="A1235" s="50">
        <v>15</v>
      </c>
      <c r="B1235" s="51">
        <v>3.94</v>
      </c>
      <c r="C1235" s="51">
        <v>3.99</v>
      </c>
      <c r="D1235" s="54"/>
      <c r="E1235" s="50">
        <v>51</v>
      </c>
      <c r="F1235" s="52" t="s">
        <v>155</v>
      </c>
      <c r="G1235" s="49">
        <v>15</v>
      </c>
      <c r="H1235" s="453">
        <f>D1232</f>
        <v>107.91</v>
      </c>
      <c r="J1235" s="23" t="e">
        <f>H1235*J1253/H1253</f>
        <v>#DIV/0!</v>
      </c>
      <c r="L1235" s="41">
        <f t="shared" si="187"/>
        <v>13</v>
      </c>
      <c r="M1235" s="39">
        <f t="shared" si="186"/>
        <v>3</v>
      </c>
      <c r="N1235" s="39" t="str">
        <f>F1235</f>
        <v>Сыр (порциями) 15 (СОШ_2018)</v>
      </c>
    </row>
    <row r="1236" spans="1:14" s="1" customFormat="1" ht="11.5" hidden="1" customHeight="1" x14ac:dyDescent="0.25">
      <c r="A1236" s="50">
        <v>224</v>
      </c>
      <c r="B1236" s="51">
        <v>16.55</v>
      </c>
      <c r="C1236" s="51">
        <v>17.899999999999999</v>
      </c>
      <c r="D1236" s="51">
        <v>41.36</v>
      </c>
      <c r="E1236" s="50">
        <v>393</v>
      </c>
      <c r="F1236" s="121" t="s">
        <v>162</v>
      </c>
      <c r="G1236" s="53" t="s">
        <v>161</v>
      </c>
      <c r="H1236" s="451"/>
      <c r="J1236" s="23" t="e">
        <f>H1236*J1253/H1253</f>
        <v>#DIV/0!</v>
      </c>
      <c r="L1236" s="41">
        <f t="shared" si="187"/>
        <v>13</v>
      </c>
      <c r="M1236" s="39">
        <f t="shared" si="186"/>
        <v>3</v>
      </c>
      <c r="N1236" s="39" t="str">
        <f t="shared" ref="N1236:N1252" si="188">F1236</f>
        <v>Запеканка из творога с морковью с молоком сгущенным 130/20 (СОШ_2018)</v>
      </c>
    </row>
    <row r="1237" spans="1:14" s="1" customFormat="1" ht="11.5" hidden="1" customHeight="1" x14ac:dyDescent="0.35">
      <c r="A1237" s="50">
        <v>376</v>
      </c>
      <c r="B1237" s="51">
        <v>7.0000000000000007E-2</v>
      </c>
      <c r="C1237" s="51">
        <v>0.02</v>
      </c>
      <c r="D1237" s="51">
        <v>15</v>
      </c>
      <c r="E1237" s="50">
        <v>60</v>
      </c>
      <c r="F1237" s="52" t="s">
        <v>115</v>
      </c>
      <c r="G1237" s="53" t="s">
        <v>116</v>
      </c>
      <c r="H1237" s="451"/>
      <c r="J1237" s="23" t="e">
        <f>H1237*J1253/H1253</f>
        <v>#DIV/0!</v>
      </c>
      <c r="L1237" s="41">
        <f t="shared" si="187"/>
        <v>13</v>
      </c>
      <c r="M1237" s="39">
        <f t="shared" si="186"/>
        <v>3</v>
      </c>
      <c r="N1237" s="39" t="str">
        <f t="shared" si="188"/>
        <v>Чай с сахаром 200/15 (СОШ_2018)</v>
      </c>
    </row>
    <row r="1238" spans="1:14" s="1" customFormat="1" ht="11.5" hidden="1" customHeight="1" x14ac:dyDescent="0.35">
      <c r="A1238" s="54" t="s">
        <v>163</v>
      </c>
      <c r="B1238" s="51">
        <v>1.58</v>
      </c>
      <c r="C1238" s="51">
        <v>0.2</v>
      </c>
      <c r="D1238" s="51">
        <v>9.66</v>
      </c>
      <c r="E1238" s="50">
        <v>47</v>
      </c>
      <c r="F1238" s="52" t="s">
        <v>148</v>
      </c>
      <c r="G1238" s="49">
        <v>20</v>
      </c>
      <c r="H1238" s="451"/>
      <c r="J1238" s="23" t="e">
        <f>H1238*J1253/H1253</f>
        <v>#DIV/0!</v>
      </c>
      <c r="L1238" s="41">
        <f t="shared" si="187"/>
        <v>13</v>
      </c>
      <c r="M1238" s="39">
        <f t="shared" si="186"/>
        <v>3</v>
      </c>
      <c r="N1238" s="39" t="str">
        <f t="shared" si="188"/>
        <v>Батон витаминизированный</v>
      </c>
    </row>
    <row r="1239" spans="1:14" s="1" customFormat="1" ht="11.5" hidden="1" customHeight="1" x14ac:dyDescent="0.35">
      <c r="A1239" s="54" t="s">
        <v>16</v>
      </c>
      <c r="B1239" s="51">
        <v>1.32</v>
      </c>
      <c r="C1239" s="51">
        <v>0.24</v>
      </c>
      <c r="D1239" s="51">
        <v>6.68</v>
      </c>
      <c r="E1239" s="50">
        <v>35</v>
      </c>
      <c r="F1239" s="52" t="s">
        <v>110</v>
      </c>
      <c r="G1239" s="49">
        <v>20</v>
      </c>
      <c r="H1239" s="451"/>
      <c r="J1239" s="23" t="e">
        <f>H1239*J1253/H1253</f>
        <v>#DIV/0!</v>
      </c>
      <c r="L1239" s="41">
        <f t="shared" si="187"/>
        <v>13</v>
      </c>
      <c r="M1239" s="39">
        <f t="shared" si="186"/>
        <v>3</v>
      </c>
      <c r="N1239" s="39" t="str">
        <f t="shared" si="188"/>
        <v>Хлеб ржаной 20 (СОШ_2018)</v>
      </c>
    </row>
    <row r="1240" spans="1:14" s="1" customFormat="1" ht="11.5" hidden="1" customHeight="1" x14ac:dyDescent="0.35">
      <c r="A1240" s="17"/>
      <c r="B1240" s="18"/>
      <c r="C1240" s="18"/>
      <c r="D1240" s="18"/>
      <c r="E1240" s="17"/>
      <c r="F1240" s="20"/>
      <c r="G1240" s="21"/>
      <c r="H1240" s="451"/>
      <c r="J1240" s="23" t="e">
        <f>H1240*J1253/H1253</f>
        <v>#DIV/0!</v>
      </c>
      <c r="L1240" s="41">
        <f t="shared" si="187"/>
        <v>13</v>
      </c>
      <c r="M1240" s="39">
        <f t="shared" si="186"/>
        <v>3</v>
      </c>
      <c r="N1240" s="39">
        <f t="shared" si="188"/>
        <v>0</v>
      </c>
    </row>
    <row r="1241" spans="1:14" s="1" customFormat="1" ht="11.5" hidden="1" customHeight="1" x14ac:dyDescent="0.35">
      <c r="A1241" s="17"/>
      <c r="B1241" s="18"/>
      <c r="C1241" s="18"/>
      <c r="D1241" s="18"/>
      <c r="E1241" s="17"/>
      <c r="F1241" s="20"/>
      <c r="G1241" s="24"/>
      <c r="H1241" s="451"/>
      <c r="J1241" s="23" t="e">
        <f>H1241*J1253/H1253</f>
        <v>#DIV/0!</v>
      </c>
      <c r="L1241" s="41">
        <f t="shared" si="187"/>
        <v>13</v>
      </c>
      <c r="M1241" s="39">
        <f t="shared" si="186"/>
        <v>3</v>
      </c>
      <c r="N1241" s="39">
        <f t="shared" si="188"/>
        <v>0</v>
      </c>
    </row>
    <row r="1242" spans="1:14" s="1" customFormat="1" ht="11.5" hidden="1" customHeight="1" x14ac:dyDescent="0.35">
      <c r="A1242" s="19"/>
      <c r="B1242" s="18"/>
      <c r="C1242" s="18"/>
      <c r="D1242" s="18"/>
      <c r="E1242" s="17"/>
      <c r="F1242" s="20"/>
      <c r="G1242" s="21"/>
      <c r="H1242" s="451"/>
      <c r="J1242" s="23" t="e">
        <f>H1242*J1253/H1253</f>
        <v>#DIV/0!</v>
      </c>
      <c r="L1242" s="41">
        <f t="shared" si="187"/>
        <v>13</v>
      </c>
      <c r="M1242" s="39">
        <f t="shared" si="186"/>
        <v>3</v>
      </c>
      <c r="N1242" s="39">
        <f t="shared" si="188"/>
        <v>0</v>
      </c>
    </row>
    <row r="1243" spans="1:14" s="1" customFormat="1" ht="11.5" hidden="1" customHeight="1" x14ac:dyDescent="0.35">
      <c r="A1243" s="19"/>
      <c r="B1243" s="25"/>
      <c r="C1243" s="25"/>
      <c r="D1243" s="25"/>
      <c r="E1243" s="26"/>
      <c r="F1243" s="27"/>
      <c r="G1243" s="27"/>
      <c r="H1243" s="451"/>
      <c r="J1243" s="23" t="e">
        <f>H1243*J1253/H1253</f>
        <v>#DIV/0!</v>
      </c>
      <c r="L1243" s="41">
        <f t="shared" si="187"/>
        <v>13</v>
      </c>
      <c r="M1243" s="39">
        <f t="shared" si="186"/>
        <v>3</v>
      </c>
      <c r="N1243" s="39">
        <f t="shared" si="188"/>
        <v>0</v>
      </c>
    </row>
    <row r="1244" spans="1:14" s="1" customFormat="1" ht="11.5" hidden="1" customHeight="1" x14ac:dyDescent="0.35">
      <c r="A1244" s="17"/>
      <c r="B1244" s="18"/>
      <c r="C1244" s="18"/>
      <c r="D1244" s="18"/>
      <c r="E1244" s="17"/>
      <c r="F1244" s="20"/>
      <c r="G1244" s="21"/>
      <c r="H1244" s="451"/>
      <c r="J1244" s="23" t="e">
        <f>H1244*J1253/H1253</f>
        <v>#DIV/0!</v>
      </c>
      <c r="L1244" s="41">
        <f t="shared" si="187"/>
        <v>13</v>
      </c>
      <c r="M1244" s="39">
        <f t="shared" si="186"/>
        <v>3</v>
      </c>
      <c r="N1244" s="39">
        <f t="shared" si="188"/>
        <v>0</v>
      </c>
    </row>
    <row r="1245" spans="1:14" s="1" customFormat="1" ht="11.5" hidden="1" customHeight="1" x14ac:dyDescent="0.35">
      <c r="A1245" s="17"/>
      <c r="B1245" s="18"/>
      <c r="C1245" s="18"/>
      <c r="D1245" s="18"/>
      <c r="E1245" s="17"/>
      <c r="F1245" s="20"/>
      <c r="G1245" s="24"/>
      <c r="H1245" s="451"/>
      <c r="J1245" s="23" t="e">
        <f>H1245*J1253/H1253</f>
        <v>#DIV/0!</v>
      </c>
      <c r="L1245" s="41">
        <f t="shared" si="187"/>
        <v>13</v>
      </c>
      <c r="M1245" s="39">
        <f t="shared" si="186"/>
        <v>3</v>
      </c>
      <c r="N1245" s="39">
        <f t="shared" si="188"/>
        <v>0</v>
      </c>
    </row>
    <row r="1246" spans="1:14" s="1" customFormat="1" ht="11.5" hidden="1" customHeight="1" x14ac:dyDescent="0.35">
      <c r="A1246" s="17"/>
      <c r="B1246" s="18"/>
      <c r="C1246" s="18"/>
      <c r="D1246" s="18"/>
      <c r="E1246" s="17"/>
      <c r="F1246" s="20"/>
      <c r="G1246" s="24"/>
      <c r="H1246" s="451"/>
      <c r="J1246" s="23" t="e">
        <f>H1246*J1253/H1253</f>
        <v>#DIV/0!</v>
      </c>
      <c r="L1246" s="41">
        <f t="shared" si="187"/>
        <v>13</v>
      </c>
      <c r="M1246" s="39">
        <f t="shared" si="186"/>
        <v>3</v>
      </c>
      <c r="N1246" s="39">
        <f t="shared" si="188"/>
        <v>0</v>
      </c>
    </row>
    <row r="1247" spans="1:14" s="1" customFormat="1" ht="11.5" hidden="1" customHeight="1" x14ac:dyDescent="0.35">
      <c r="A1247" s="19"/>
      <c r="B1247" s="18"/>
      <c r="C1247" s="18"/>
      <c r="D1247" s="18"/>
      <c r="E1247" s="17"/>
      <c r="F1247" s="20"/>
      <c r="G1247" s="21"/>
      <c r="H1247" s="451"/>
      <c r="J1247" s="23" t="e">
        <f>H1247*J1253/H1253</f>
        <v>#DIV/0!</v>
      </c>
      <c r="L1247" s="41">
        <f t="shared" si="187"/>
        <v>13</v>
      </c>
      <c r="M1247" s="39">
        <f t="shared" si="186"/>
        <v>3</v>
      </c>
      <c r="N1247" s="39">
        <f t="shared" si="188"/>
        <v>0</v>
      </c>
    </row>
    <row r="1248" spans="1:14" s="1" customFormat="1" ht="11.5" hidden="1" customHeight="1" x14ac:dyDescent="0.25">
      <c r="A1248" s="17"/>
      <c r="B1248" s="18"/>
      <c r="C1248" s="18"/>
      <c r="D1248" s="18"/>
      <c r="E1248" s="17"/>
      <c r="F1248" s="28"/>
      <c r="G1248" s="21"/>
      <c r="H1248" s="451"/>
      <c r="J1248" s="23" t="e">
        <f>H1248*J1253/H1253</f>
        <v>#DIV/0!</v>
      </c>
      <c r="L1248" s="41">
        <f t="shared" si="187"/>
        <v>13</v>
      </c>
      <c r="M1248" s="39">
        <f t="shared" si="186"/>
        <v>3</v>
      </c>
      <c r="N1248" s="39">
        <f t="shared" si="188"/>
        <v>0</v>
      </c>
    </row>
    <row r="1249" spans="1:14" s="1" customFormat="1" ht="11.5" hidden="1" customHeight="1" x14ac:dyDescent="0.35">
      <c r="A1249" s="19"/>
      <c r="B1249" s="18"/>
      <c r="C1249" s="18"/>
      <c r="D1249" s="18"/>
      <c r="E1249" s="17"/>
      <c r="F1249" s="20"/>
      <c r="G1249" s="21"/>
      <c r="H1249" s="451"/>
      <c r="J1249" s="23" t="e">
        <f>H1249*J1253/H1253</f>
        <v>#DIV/0!</v>
      </c>
      <c r="L1249" s="41">
        <f t="shared" si="187"/>
        <v>13</v>
      </c>
      <c r="M1249" s="39">
        <f t="shared" si="186"/>
        <v>3</v>
      </c>
      <c r="N1249" s="39">
        <f t="shared" si="188"/>
        <v>0</v>
      </c>
    </row>
    <row r="1250" spans="1:14" s="1" customFormat="1" ht="11.5" hidden="1" customHeight="1" x14ac:dyDescent="0.25">
      <c r="A1250" s="17"/>
      <c r="B1250" s="18"/>
      <c r="C1250" s="18"/>
      <c r="D1250" s="18"/>
      <c r="E1250" s="17"/>
      <c r="F1250" s="28"/>
      <c r="G1250" s="21"/>
      <c r="H1250" s="451"/>
      <c r="J1250" s="23" t="e">
        <f>H1250*J1253/H1253</f>
        <v>#DIV/0!</v>
      </c>
      <c r="L1250" s="41">
        <f t="shared" si="187"/>
        <v>13</v>
      </c>
      <c r="M1250" s="39">
        <f t="shared" si="186"/>
        <v>3</v>
      </c>
      <c r="N1250" s="39">
        <f t="shared" si="188"/>
        <v>0</v>
      </c>
    </row>
    <row r="1251" spans="1:14" s="1" customFormat="1" ht="11.5" hidden="1" customHeight="1" x14ac:dyDescent="0.35">
      <c r="A1251" s="19"/>
      <c r="B1251" s="18"/>
      <c r="C1251" s="18"/>
      <c r="D1251" s="18"/>
      <c r="E1251" s="17"/>
      <c r="F1251" s="20"/>
      <c r="G1251" s="21"/>
      <c r="H1251" s="451"/>
      <c r="J1251" s="23" t="e">
        <f>H1251*J1253/H1253</f>
        <v>#DIV/0!</v>
      </c>
      <c r="L1251" s="41">
        <f t="shared" si="187"/>
        <v>13</v>
      </c>
      <c r="M1251" s="39">
        <f t="shared" si="186"/>
        <v>3</v>
      </c>
      <c r="N1251" s="39">
        <f t="shared" si="188"/>
        <v>0</v>
      </c>
    </row>
    <row r="1252" spans="1:14" s="1" customFormat="1" ht="11.5" hidden="1" customHeight="1" x14ac:dyDescent="0.35">
      <c r="A1252" s="19"/>
      <c r="B1252" s="18"/>
      <c r="C1252" s="18"/>
      <c r="D1252" s="18"/>
      <c r="E1252" s="17"/>
      <c r="F1252" s="20"/>
      <c r="G1252" s="21"/>
      <c r="H1252" s="451"/>
      <c r="J1252" s="23" t="e">
        <f>H1252*J1253/H1253</f>
        <v>#DIV/0!</v>
      </c>
      <c r="L1252" s="41">
        <f t="shared" si="187"/>
        <v>13</v>
      </c>
      <c r="M1252" s="39">
        <f t="shared" si="186"/>
        <v>3</v>
      </c>
      <c r="N1252" s="39">
        <f t="shared" si="188"/>
        <v>0</v>
      </c>
    </row>
    <row r="1253" spans="1:14" s="1" customFormat="1" ht="11.5" hidden="1" customHeight="1" x14ac:dyDescent="0.35">
      <c r="A1253" s="19"/>
      <c r="B1253" s="25">
        <f>SUBTOTAL(9,B1235:B1252)</f>
        <v>0</v>
      </c>
      <c r="C1253" s="25">
        <f t="shared" ref="C1253:E1253" si="189">SUBTOTAL(9,C1235:C1252)</f>
        <v>0</v>
      </c>
      <c r="D1253" s="25">
        <f t="shared" si="189"/>
        <v>0</v>
      </c>
      <c r="E1253" s="26">
        <f t="shared" si="189"/>
        <v>0</v>
      </c>
      <c r="F1253" s="29" t="s">
        <v>18</v>
      </c>
      <c r="G1253" s="27"/>
      <c r="H1253" s="454"/>
      <c r="J1253" s="32">
        <f>D1232</f>
        <v>107.91</v>
      </c>
      <c r="L1253" s="41">
        <f t="shared" si="187"/>
        <v>13</v>
      </c>
      <c r="M1253" s="39">
        <f t="shared" si="186"/>
        <v>3</v>
      </c>
      <c r="N1253" s="39">
        <v>1</v>
      </c>
    </row>
    <row r="1254" spans="1:14" s="1" customFormat="1" ht="11.5" hidden="1" customHeight="1" x14ac:dyDescent="0.35">
      <c r="A1254" s="33"/>
      <c r="B1254" s="34"/>
      <c r="C1254" s="34"/>
      <c r="D1254" s="34"/>
      <c r="E1254" s="35"/>
      <c r="F1254" s="36"/>
      <c r="G1254" s="37"/>
      <c r="H1254" s="38"/>
      <c r="J1254" s="38"/>
      <c r="L1254" s="41">
        <f t="shared" si="187"/>
        <v>13</v>
      </c>
      <c r="M1254" s="39">
        <f t="shared" si="186"/>
        <v>3</v>
      </c>
      <c r="N1254" s="39">
        <v>1</v>
      </c>
    </row>
    <row r="1255" spans="1:14" s="1" customFormat="1" ht="21" hidden="1" x14ac:dyDescent="0.35">
      <c r="A1255" s="14"/>
      <c r="B1255" s="14"/>
      <c r="C1255" s="14"/>
      <c r="D1255" s="427">
        <f>х!H$16</f>
        <v>151.08000000000001</v>
      </c>
      <c r="E1255" s="428"/>
      <c r="F1255" s="429" t="str">
        <f>х!I$16</f>
        <v>Абонемент платного питания №8 (ГПД Обед 1-4)</v>
      </c>
      <c r="G1255" s="430"/>
      <c r="H1255" s="430"/>
      <c r="I1255" s="13"/>
      <c r="J1255" s="13"/>
      <c r="K1255" s="13"/>
      <c r="L1255" s="40">
        <f>L1232+1</f>
        <v>14</v>
      </c>
      <c r="M1255" s="39">
        <f t="shared" si="186"/>
        <v>3</v>
      </c>
      <c r="N1255" s="39">
        <v>1</v>
      </c>
    </row>
    <row r="1256" spans="1:14" s="1" customFormat="1" ht="11.5" hidden="1" customHeight="1" x14ac:dyDescent="0.35">
      <c r="A1256" s="431" t="s">
        <v>3</v>
      </c>
      <c r="B1256" s="432" t="s">
        <v>4</v>
      </c>
      <c r="C1256" s="432"/>
      <c r="D1256" s="432"/>
      <c r="E1256" s="433" t="s">
        <v>5</v>
      </c>
      <c r="F1256" s="434" t="s">
        <v>6</v>
      </c>
      <c r="G1256" s="435" t="s">
        <v>7</v>
      </c>
      <c r="H1256" s="436" t="s">
        <v>8</v>
      </c>
      <c r="L1256" s="41">
        <f>L1255</f>
        <v>14</v>
      </c>
      <c r="M1256" s="39">
        <f t="shared" si="186"/>
        <v>3</v>
      </c>
      <c r="N1256" s="39">
        <v>1</v>
      </c>
    </row>
    <row r="1257" spans="1:14" s="1" customFormat="1" ht="11.5" hidden="1" customHeight="1" x14ac:dyDescent="0.35">
      <c r="A1257" s="431"/>
      <c r="B1257" s="15" t="s">
        <v>9</v>
      </c>
      <c r="C1257" s="16" t="s">
        <v>10</v>
      </c>
      <c r="D1257" s="16" t="s">
        <v>11</v>
      </c>
      <c r="E1257" s="433"/>
      <c r="F1257" s="434"/>
      <c r="G1257" s="435"/>
      <c r="H1257" s="436"/>
      <c r="L1257" s="41">
        <f t="shared" ref="L1257:L1277" si="190">L1256</f>
        <v>14</v>
      </c>
      <c r="M1257" s="39">
        <f t="shared" si="186"/>
        <v>3</v>
      </c>
      <c r="N1257" s="39">
        <v>1</v>
      </c>
    </row>
    <row r="1258" spans="1:14" s="1" customFormat="1" ht="11.5" hidden="1" customHeight="1" x14ac:dyDescent="0.35">
      <c r="A1258" s="194" t="s">
        <v>246</v>
      </c>
      <c r="B1258" s="186">
        <v>0.42</v>
      </c>
      <c r="C1258" s="186">
        <v>0.06</v>
      </c>
      <c r="D1258" s="186">
        <v>1.1399999999999999</v>
      </c>
      <c r="E1258" s="187">
        <v>7.2</v>
      </c>
      <c r="F1258" s="195" t="s">
        <v>274</v>
      </c>
      <c r="G1258" s="207">
        <v>60</v>
      </c>
      <c r="H1258" s="453">
        <f>D1255</f>
        <v>151.08000000000001</v>
      </c>
      <c r="J1258" s="23" t="e">
        <f>H1258*J1276/H1276</f>
        <v>#DIV/0!</v>
      </c>
      <c r="L1258" s="41">
        <f t="shared" si="190"/>
        <v>14</v>
      </c>
      <c r="M1258" s="39">
        <f t="shared" si="186"/>
        <v>3</v>
      </c>
      <c r="N1258" s="39" t="str">
        <f>F1258</f>
        <v>Овощи натуральные свежие (огурец) 60 (СОШ_2018)</v>
      </c>
    </row>
    <row r="1259" spans="1:14" s="1" customFormat="1" ht="11.5" hidden="1" customHeight="1" x14ac:dyDescent="0.35">
      <c r="A1259" s="180" t="s">
        <v>313</v>
      </c>
      <c r="B1259" s="181">
        <v>1.63</v>
      </c>
      <c r="C1259" s="181">
        <v>5.74</v>
      </c>
      <c r="D1259" s="181">
        <v>8.51</v>
      </c>
      <c r="E1259" s="182">
        <v>86</v>
      </c>
      <c r="F1259" s="173" t="s">
        <v>179</v>
      </c>
      <c r="G1259" s="204">
        <v>205</v>
      </c>
      <c r="H1259" s="451"/>
      <c r="J1259" s="23" t="e">
        <f>H1259*J1276/H1276</f>
        <v>#DIV/0!</v>
      </c>
      <c r="L1259" s="41">
        <f t="shared" si="190"/>
        <v>14</v>
      </c>
      <c r="M1259" s="39">
        <f t="shared" si="186"/>
        <v>3</v>
      </c>
      <c r="N1259" s="39" t="str">
        <f t="shared" ref="N1259:N1275" si="191">F1259</f>
        <v>Суп крестьянский с крупой со сметаной 200/5</v>
      </c>
    </row>
    <row r="1260" spans="1:14" s="1" customFormat="1" ht="11.5" hidden="1" customHeight="1" x14ac:dyDescent="0.35">
      <c r="A1260" s="180" t="s">
        <v>314</v>
      </c>
      <c r="B1260" s="181">
        <v>7.92</v>
      </c>
      <c r="C1260" s="181">
        <v>4.72</v>
      </c>
      <c r="D1260" s="181">
        <v>10.32</v>
      </c>
      <c r="E1260" s="191">
        <v>115</v>
      </c>
      <c r="F1260" s="199" t="s">
        <v>315</v>
      </c>
      <c r="G1260" s="206">
        <v>90</v>
      </c>
      <c r="H1260" s="451"/>
      <c r="J1260" s="23" t="e">
        <f>H1260*J1276/H1276</f>
        <v>#DIV/0!</v>
      </c>
      <c r="L1260" s="41">
        <f t="shared" si="190"/>
        <v>14</v>
      </c>
      <c r="M1260" s="39">
        <f t="shared" si="186"/>
        <v>3</v>
      </c>
      <c r="N1260" s="39" t="str">
        <f t="shared" si="191"/>
        <v xml:space="preserve">Запеканка (суфле) из печени с рисом с соусом сметанным с луком 60/30 (СОШ_2018) </v>
      </c>
    </row>
    <row r="1261" spans="1:14" s="1" customFormat="1" ht="11.5" hidden="1" customHeight="1" x14ac:dyDescent="0.35">
      <c r="A1261" s="180" t="s">
        <v>316</v>
      </c>
      <c r="B1261" s="186">
        <v>5.17</v>
      </c>
      <c r="C1261" s="186">
        <v>5.99</v>
      </c>
      <c r="D1261" s="186">
        <v>28.52</v>
      </c>
      <c r="E1261" s="187">
        <v>188</v>
      </c>
      <c r="F1261" s="175" t="s">
        <v>317</v>
      </c>
      <c r="G1261" s="205">
        <v>150</v>
      </c>
      <c r="H1261" s="451"/>
      <c r="J1261" s="23" t="e">
        <f>H1261*J1276/H1276</f>
        <v>#DIV/0!</v>
      </c>
      <c r="L1261" s="41">
        <f t="shared" si="190"/>
        <v>14</v>
      </c>
      <c r="M1261" s="39">
        <f t="shared" si="186"/>
        <v>3</v>
      </c>
      <c r="N1261" s="39" t="str">
        <f t="shared" si="191"/>
        <v xml:space="preserve">Макароны отварные с овощами </v>
      </c>
    </row>
    <row r="1262" spans="1:14" s="1" customFormat="1" ht="11.5" hidden="1" customHeight="1" x14ac:dyDescent="0.35">
      <c r="A1262" s="185" t="s">
        <v>16</v>
      </c>
      <c r="B1262" s="186">
        <v>1</v>
      </c>
      <c r="C1262" s="186"/>
      <c r="D1262" s="186">
        <v>20.2</v>
      </c>
      <c r="E1262" s="187">
        <v>85</v>
      </c>
      <c r="F1262" s="163" t="s">
        <v>139</v>
      </c>
      <c r="G1262" s="205">
        <v>200</v>
      </c>
      <c r="H1262" s="451"/>
      <c r="J1262" s="23" t="e">
        <f>H1262*J1276/H1276</f>
        <v>#DIV/0!</v>
      </c>
      <c r="L1262" s="41">
        <f t="shared" si="190"/>
        <v>14</v>
      </c>
      <c r="M1262" s="39">
        <f t="shared" si="186"/>
        <v>3</v>
      </c>
      <c r="N1262" s="39" t="str">
        <f t="shared" si="191"/>
        <v>Сок в ассортименте</v>
      </c>
    </row>
    <row r="1263" spans="1:14" s="1" customFormat="1" ht="11.5" hidden="1" customHeight="1" x14ac:dyDescent="0.35">
      <c r="A1263" s="180" t="s">
        <v>235</v>
      </c>
      <c r="B1263" s="181">
        <v>3.95</v>
      </c>
      <c r="C1263" s="181">
        <v>0.5</v>
      </c>
      <c r="D1263" s="181">
        <v>24.15</v>
      </c>
      <c r="E1263" s="182">
        <v>118</v>
      </c>
      <c r="F1263" s="177" t="s">
        <v>134</v>
      </c>
      <c r="G1263" s="206">
        <v>50</v>
      </c>
      <c r="H1263" s="451"/>
      <c r="J1263" s="23" t="e">
        <f>H1263*J1276/H1276</f>
        <v>#DIV/0!</v>
      </c>
      <c r="L1263" s="41">
        <f t="shared" si="190"/>
        <v>14</v>
      </c>
      <c r="M1263" s="39">
        <f t="shared" si="186"/>
        <v>3</v>
      </c>
      <c r="N1263" s="39" t="str">
        <f t="shared" si="191"/>
        <v>Хлеб пшеничный</v>
      </c>
    </row>
    <row r="1264" spans="1:14" s="1" customFormat="1" ht="11.5" hidden="1" customHeight="1" x14ac:dyDescent="0.35">
      <c r="A1264" s="180" t="s">
        <v>235</v>
      </c>
      <c r="B1264" s="181">
        <v>1.65</v>
      </c>
      <c r="C1264" s="181">
        <v>0.3</v>
      </c>
      <c r="D1264" s="181">
        <v>8.35</v>
      </c>
      <c r="E1264" s="182">
        <v>44</v>
      </c>
      <c r="F1264" s="177" t="s">
        <v>236</v>
      </c>
      <c r="G1264" s="206">
        <v>25</v>
      </c>
      <c r="H1264" s="451"/>
      <c r="J1264" s="23" t="e">
        <f>H1264*J1276/H1276</f>
        <v>#DIV/0!</v>
      </c>
      <c r="L1264" s="41">
        <f t="shared" si="190"/>
        <v>14</v>
      </c>
      <c r="M1264" s="39">
        <f t="shared" si="186"/>
        <v>3</v>
      </c>
      <c r="N1264" s="39" t="str">
        <f t="shared" si="191"/>
        <v xml:space="preserve">Хлеб ржаной </v>
      </c>
    </row>
    <row r="1265" spans="1:14" s="1" customFormat="1" ht="11.5" hidden="1" customHeight="1" x14ac:dyDescent="0.35">
      <c r="A1265" s="19"/>
      <c r="B1265" s="18"/>
      <c r="C1265" s="18"/>
      <c r="D1265" s="18"/>
      <c r="E1265" s="17"/>
      <c r="F1265" s="20"/>
      <c r="G1265" s="21"/>
      <c r="H1265" s="451"/>
      <c r="J1265" s="23" t="e">
        <f>H1265*J1276/H1276</f>
        <v>#DIV/0!</v>
      </c>
      <c r="L1265" s="41">
        <f t="shared" si="190"/>
        <v>14</v>
      </c>
      <c r="M1265" s="39">
        <f t="shared" si="186"/>
        <v>3</v>
      </c>
      <c r="N1265" s="39">
        <f t="shared" si="191"/>
        <v>0</v>
      </c>
    </row>
    <row r="1266" spans="1:14" s="1" customFormat="1" ht="11.5" hidden="1" customHeight="1" x14ac:dyDescent="0.35">
      <c r="A1266" s="19"/>
      <c r="B1266" s="25"/>
      <c r="C1266" s="25"/>
      <c r="D1266" s="25"/>
      <c r="E1266" s="26"/>
      <c r="F1266" s="27"/>
      <c r="G1266" s="27"/>
      <c r="H1266" s="451"/>
      <c r="J1266" s="23" t="e">
        <f>H1266*J1276/H1276</f>
        <v>#DIV/0!</v>
      </c>
      <c r="L1266" s="41">
        <f t="shared" si="190"/>
        <v>14</v>
      </c>
      <c r="M1266" s="39">
        <f t="shared" si="186"/>
        <v>3</v>
      </c>
      <c r="N1266" s="39">
        <f t="shared" si="191"/>
        <v>0</v>
      </c>
    </row>
    <row r="1267" spans="1:14" s="1" customFormat="1" ht="11.5" hidden="1" customHeight="1" x14ac:dyDescent="0.35">
      <c r="A1267" s="17"/>
      <c r="B1267" s="18"/>
      <c r="C1267" s="18"/>
      <c r="D1267" s="18"/>
      <c r="E1267" s="17"/>
      <c r="F1267" s="20"/>
      <c r="G1267" s="21"/>
      <c r="H1267" s="451"/>
      <c r="J1267" s="23" t="e">
        <f>H1267*J1276/H1276</f>
        <v>#DIV/0!</v>
      </c>
      <c r="L1267" s="41">
        <f t="shared" si="190"/>
        <v>14</v>
      </c>
      <c r="M1267" s="39">
        <f t="shared" si="186"/>
        <v>3</v>
      </c>
      <c r="N1267" s="39">
        <f t="shared" si="191"/>
        <v>0</v>
      </c>
    </row>
    <row r="1268" spans="1:14" s="1" customFormat="1" ht="11.5" hidden="1" customHeight="1" x14ac:dyDescent="0.35">
      <c r="A1268" s="17"/>
      <c r="B1268" s="18"/>
      <c r="C1268" s="18"/>
      <c r="D1268" s="18"/>
      <c r="E1268" s="17"/>
      <c r="F1268" s="20"/>
      <c r="G1268" s="24"/>
      <c r="H1268" s="451"/>
      <c r="J1268" s="23" t="e">
        <f>H1268*J1276/H1276</f>
        <v>#DIV/0!</v>
      </c>
      <c r="L1268" s="41">
        <f t="shared" si="190"/>
        <v>14</v>
      </c>
      <c r="M1268" s="39">
        <f t="shared" si="186"/>
        <v>3</v>
      </c>
      <c r="N1268" s="39">
        <f t="shared" si="191"/>
        <v>0</v>
      </c>
    </row>
    <row r="1269" spans="1:14" s="1" customFormat="1" ht="11.5" hidden="1" customHeight="1" x14ac:dyDescent="0.35">
      <c r="A1269" s="17"/>
      <c r="B1269" s="18"/>
      <c r="C1269" s="18"/>
      <c r="D1269" s="18"/>
      <c r="E1269" s="17"/>
      <c r="F1269" s="20"/>
      <c r="G1269" s="24"/>
      <c r="H1269" s="451"/>
      <c r="J1269" s="23" t="e">
        <f>H1269*J1276/H1276</f>
        <v>#DIV/0!</v>
      </c>
      <c r="L1269" s="41">
        <f t="shared" si="190"/>
        <v>14</v>
      </c>
      <c r="M1269" s="39">
        <f t="shared" si="186"/>
        <v>3</v>
      </c>
      <c r="N1269" s="39">
        <f t="shared" si="191"/>
        <v>0</v>
      </c>
    </row>
    <row r="1270" spans="1:14" s="1" customFormat="1" ht="11.5" hidden="1" customHeight="1" x14ac:dyDescent="0.35">
      <c r="A1270" s="19"/>
      <c r="B1270" s="18"/>
      <c r="C1270" s="18"/>
      <c r="D1270" s="18"/>
      <c r="E1270" s="17"/>
      <c r="F1270" s="20"/>
      <c r="G1270" s="21"/>
      <c r="H1270" s="451"/>
      <c r="J1270" s="23" t="e">
        <f>H1270*J1276/H1276</f>
        <v>#DIV/0!</v>
      </c>
      <c r="L1270" s="41">
        <f t="shared" si="190"/>
        <v>14</v>
      </c>
      <c r="M1270" s="39">
        <f t="shared" si="186"/>
        <v>3</v>
      </c>
      <c r="N1270" s="39">
        <f t="shared" si="191"/>
        <v>0</v>
      </c>
    </row>
    <row r="1271" spans="1:14" s="1" customFormat="1" ht="11.5" hidden="1" customHeight="1" x14ac:dyDescent="0.25">
      <c r="A1271" s="17"/>
      <c r="B1271" s="18"/>
      <c r="C1271" s="18"/>
      <c r="D1271" s="18"/>
      <c r="E1271" s="17"/>
      <c r="F1271" s="28"/>
      <c r="G1271" s="21"/>
      <c r="H1271" s="451"/>
      <c r="J1271" s="23" t="e">
        <f>H1271*J1276/H1276</f>
        <v>#DIV/0!</v>
      </c>
      <c r="L1271" s="41">
        <f t="shared" si="190"/>
        <v>14</v>
      </c>
      <c r="M1271" s="39">
        <f t="shared" si="186"/>
        <v>3</v>
      </c>
      <c r="N1271" s="39">
        <f t="shared" si="191"/>
        <v>0</v>
      </c>
    </row>
    <row r="1272" spans="1:14" s="1" customFormat="1" ht="11.5" hidden="1" customHeight="1" x14ac:dyDescent="0.35">
      <c r="A1272" s="19"/>
      <c r="B1272" s="18"/>
      <c r="C1272" s="18"/>
      <c r="D1272" s="18"/>
      <c r="E1272" s="17"/>
      <c r="F1272" s="20"/>
      <c r="G1272" s="21"/>
      <c r="H1272" s="451"/>
      <c r="J1272" s="23" t="e">
        <f>H1272*J1276/H1276</f>
        <v>#DIV/0!</v>
      </c>
      <c r="L1272" s="41">
        <f t="shared" si="190"/>
        <v>14</v>
      </c>
      <c r="M1272" s="39">
        <f t="shared" si="186"/>
        <v>3</v>
      </c>
      <c r="N1272" s="39">
        <f t="shared" si="191"/>
        <v>0</v>
      </c>
    </row>
    <row r="1273" spans="1:14" s="1" customFormat="1" ht="11.5" hidden="1" customHeight="1" x14ac:dyDescent="0.25">
      <c r="A1273" s="17"/>
      <c r="B1273" s="18"/>
      <c r="C1273" s="18"/>
      <c r="D1273" s="18"/>
      <c r="E1273" s="17"/>
      <c r="F1273" s="28"/>
      <c r="G1273" s="21"/>
      <c r="H1273" s="451"/>
      <c r="J1273" s="23" t="e">
        <f>H1273*J1276/H1276</f>
        <v>#DIV/0!</v>
      </c>
      <c r="L1273" s="41">
        <f t="shared" si="190"/>
        <v>14</v>
      </c>
      <c r="M1273" s="39">
        <f t="shared" si="186"/>
        <v>3</v>
      </c>
      <c r="N1273" s="39">
        <f t="shared" si="191"/>
        <v>0</v>
      </c>
    </row>
    <row r="1274" spans="1:14" s="1" customFormat="1" ht="11.5" hidden="1" customHeight="1" x14ac:dyDescent="0.35">
      <c r="A1274" s="19"/>
      <c r="B1274" s="18"/>
      <c r="C1274" s="18"/>
      <c r="D1274" s="18"/>
      <c r="E1274" s="17"/>
      <c r="F1274" s="20"/>
      <c r="G1274" s="21"/>
      <c r="H1274" s="451"/>
      <c r="J1274" s="23" t="e">
        <f>H1274*J1276/H1276</f>
        <v>#DIV/0!</v>
      </c>
      <c r="L1274" s="41">
        <f t="shared" si="190"/>
        <v>14</v>
      </c>
      <c r="M1274" s="39">
        <f t="shared" si="186"/>
        <v>3</v>
      </c>
      <c r="N1274" s="39">
        <f t="shared" si="191"/>
        <v>0</v>
      </c>
    </row>
    <row r="1275" spans="1:14" s="1" customFormat="1" ht="11.5" hidden="1" customHeight="1" x14ac:dyDescent="0.35">
      <c r="A1275" s="19"/>
      <c r="B1275" s="18"/>
      <c r="C1275" s="18"/>
      <c r="D1275" s="18"/>
      <c r="E1275" s="17"/>
      <c r="F1275" s="20"/>
      <c r="G1275" s="21"/>
      <c r="H1275" s="451"/>
      <c r="J1275" s="23" t="e">
        <f>H1275*J1276/H1276</f>
        <v>#DIV/0!</v>
      </c>
      <c r="L1275" s="41">
        <f t="shared" si="190"/>
        <v>14</v>
      </c>
      <c r="M1275" s="39">
        <f t="shared" si="186"/>
        <v>3</v>
      </c>
      <c r="N1275" s="39">
        <f t="shared" si="191"/>
        <v>0</v>
      </c>
    </row>
    <row r="1276" spans="1:14" s="1" customFormat="1" ht="11.5" hidden="1" customHeight="1" x14ac:dyDescent="0.35">
      <c r="A1276" s="19"/>
      <c r="B1276" s="25">
        <f>SUBTOTAL(9,B1258:B1275)</f>
        <v>0</v>
      </c>
      <c r="C1276" s="25">
        <f t="shared" ref="C1276:E1276" si="192">SUBTOTAL(9,C1258:C1275)</f>
        <v>0</v>
      </c>
      <c r="D1276" s="25">
        <f t="shared" si="192"/>
        <v>0</v>
      </c>
      <c r="E1276" s="26">
        <f t="shared" si="192"/>
        <v>0</v>
      </c>
      <c r="F1276" s="29" t="s">
        <v>18</v>
      </c>
      <c r="G1276" s="27"/>
      <c r="H1276" s="454"/>
      <c r="J1276" s="32">
        <f>D1255</f>
        <v>151.08000000000001</v>
      </c>
      <c r="L1276" s="41">
        <f t="shared" si="190"/>
        <v>14</v>
      </c>
      <c r="M1276" s="39">
        <f t="shared" si="186"/>
        <v>3</v>
      </c>
      <c r="N1276" s="39">
        <v>1</v>
      </c>
    </row>
    <row r="1277" spans="1:14" s="1" customFormat="1" ht="11.5" hidden="1" customHeight="1" x14ac:dyDescent="0.35">
      <c r="A1277" s="33"/>
      <c r="B1277" s="34"/>
      <c r="C1277" s="34"/>
      <c r="D1277" s="34"/>
      <c r="E1277" s="35"/>
      <c r="F1277" s="36"/>
      <c r="G1277" s="37"/>
      <c r="H1277" s="38"/>
      <c r="J1277" s="38"/>
      <c r="L1277" s="41">
        <f t="shared" si="190"/>
        <v>14</v>
      </c>
      <c r="M1277" s="39">
        <f t="shared" si="186"/>
        <v>3</v>
      </c>
      <c r="N1277" s="39">
        <v>1</v>
      </c>
    </row>
    <row r="1278" spans="1:14" ht="39" customHeight="1" x14ac:dyDescent="0.35">
      <c r="A1278" s="275"/>
      <c r="B1278" s="275"/>
      <c r="C1278" s="275"/>
      <c r="D1278" s="443">
        <f>х!H$17</f>
        <v>64.739999999999995</v>
      </c>
      <c r="E1278" s="444"/>
      <c r="F1278" s="414" t="str">
        <f>х!I$17</f>
        <v>Абонемент платного питания №9 (ГПД Полдник 1-4)</v>
      </c>
      <c r="G1278" s="415"/>
      <c r="H1278" s="415"/>
      <c r="I1278" s="270"/>
      <c r="J1278" s="13"/>
      <c r="K1278" s="13"/>
      <c r="L1278" s="289">
        <f>L1255+1</f>
        <v>15</v>
      </c>
      <c r="M1278" s="287">
        <f t="shared" si="186"/>
        <v>3</v>
      </c>
      <c r="N1278" s="287">
        <v>1</v>
      </c>
    </row>
    <row r="1279" spans="1:14" ht="11.5" customHeight="1" x14ac:dyDescent="0.35">
      <c r="A1279" s="437" t="s">
        <v>3</v>
      </c>
      <c r="B1279" s="438" t="s">
        <v>4</v>
      </c>
      <c r="C1279" s="438"/>
      <c r="D1279" s="438"/>
      <c r="E1279" s="439" t="s">
        <v>5</v>
      </c>
      <c r="F1279" s="440" t="s">
        <v>6</v>
      </c>
      <c r="G1279" s="441" t="s">
        <v>7</v>
      </c>
      <c r="H1279" s="442" t="s">
        <v>8</v>
      </c>
      <c r="L1279" s="290">
        <f>L1278</f>
        <v>15</v>
      </c>
      <c r="M1279" s="287">
        <f t="shared" si="186"/>
        <v>3</v>
      </c>
      <c r="N1279" s="287">
        <v>1</v>
      </c>
    </row>
    <row r="1280" spans="1:14" ht="11.5" customHeight="1" x14ac:dyDescent="0.35">
      <c r="A1280" s="437"/>
      <c r="B1280" s="277" t="s">
        <v>9</v>
      </c>
      <c r="C1280" s="278" t="s">
        <v>10</v>
      </c>
      <c r="D1280" s="278" t="s">
        <v>11</v>
      </c>
      <c r="E1280" s="439"/>
      <c r="F1280" s="440"/>
      <c r="G1280" s="441"/>
      <c r="H1280" s="442"/>
      <c r="L1280" s="290">
        <f t="shared" ref="L1280:M1300" si="193">L1279</f>
        <v>15</v>
      </c>
      <c r="M1280" s="287">
        <f t="shared" si="186"/>
        <v>3</v>
      </c>
      <c r="N1280" s="287">
        <v>1</v>
      </c>
    </row>
    <row r="1281" spans="1:14" ht="11.5" customHeight="1" x14ac:dyDescent="0.35">
      <c r="A1281" s="115">
        <v>338</v>
      </c>
      <c r="B1281" s="114">
        <v>0.4</v>
      </c>
      <c r="C1281" s="114">
        <v>0.4</v>
      </c>
      <c r="D1281" s="114">
        <v>9.8000000000000007</v>
      </c>
      <c r="E1281" s="115">
        <v>47</v>
      </c>
      <c r="F1281" s="116" t="s">
        <v>117</v>
      </c>
      <c r="G1281" s="391">
        <v>100</v>
      </c>
      <c r="H1281" s="449">
        <f>D1278</f>
        <v>64.739999999999995</v>
      </c>
      <c r="J1281" s="23" t="e">
        <f>H1281*J1299/H1299</f>
        <v>#DIV/0!</v>
      </c>
      <c r="L1281" s="290">
        <f t="shared" si="193"/>
        <v>15</v>
      </c>
      <c r="M1281" s="287">
        <f t="shared" si="186"/>
        <v>3</v>
      </c>
      <c r="N1281" s="287" t="str">
        <f>F1281</f>
        <v>Яблоко 100 (СОШ_2018)</v>
      </c>
    </row>
    <row r="1282" spans="1:14" ht="11.5" customHeight="1" x14ac:dyDescent="0.35">
      <c r="A1282" s="54" t="s">
        <v>154</v>
      </c>
      <c r="B1282" s="51">
        <v>11.63</v>
      </c>
      <c r="C1282" s="51">
        <v>14.44</v>
      </c>
      <c r="D1282" s="51">
        <v>46.88</v>
      </c>
      <c r="E1282" s="50">
        <v>362</v>
      </c>
      <c r="F1282" s="355" t="s">
        <v>386</v>
      </c>
      <c r="G1282" s="398">
        <v>125</v>
      </c>
      <c r="H1282" s="450"/>
      <c r="J1282" s="23" t="e">
        <f>H1282*J1299/H1299</f>
        <v>#DIV/0!</v>
      </c>
      <c r="L1282" s="290">
        <f t="shared" si="193"/>
        <v>15</v>
      </c>
      <c r="M1282" s="287">
        <f t="shared" si="186"/>
        <v>3</v>
      </c>
      <c r="N1282" s="287" t="str">
        <f t="shared" ref="N1282:N1298" si="194">F1282</f>
        <v xml:space="preserve">Пицца с картофелем по-тагильски 125 Тагил (80 шк) (очищенные) </v>
      </c>
    </row>
    <row r="1283" spans="1:14" ht="11.5" customHeight="1" x14ac:dyDescent="0.35">
      <c r="A1283" s="185" t="s">
        <v>141</v>
      </c>
      <c r="B1283" s="330">
        <v>0.16</v>
      </c>
      <c r="C1283" s="330">
        <v>0.03</v>
      </c>
      <c r="D1283" s="330">
        <v>15.49</v>
      </c>
      <c r="E1283" s="198">
        <v>64</v>
      </c>
      <c r="F1283" s="175" t="s">
        <v>244</v>
      </c>
      <c r="G1283" s="399">
        <v>222</v>
      </c>
      <c r="H1283" s="450"/>
      <c r="J1283" s="23" t="e">
        <f>H1283*J1299/H1299</f>
        <v>#DIV/0!</v>
      </c>
      <c r="L1283" s="290">
        <f t="shared" si="193"/>
        <v>15</v>
      </c>
      <c r="M1283" s="287">
        <f t="shared" si="186"/>
        <v>3</v>
      </c>
      <c r="N1283" s="287" t="str">
        <f t="shared" si="194"/>
        <v>Чай с сахаром с лимоном 200/15/7</v>
      </c>
    </row>
    <row r="1284" spans="1:14" s="1" customFormat="1" ht="11.5" hidden="1" customHeight="1" x14ac:dyDescent="0.35">
      <c r="A1284" s="19"/>
      <c r="B1284" s="18"/>
      <c r="C1284" s="18"/>
      <c r="D1284" s="18"/>
      <c r="E1284" s="17"/>
      <c r="F1284" s="20"/>
      <c r="G1284" s="21"/>
      <c r="H1284" s="451"/>
      <c r="J1284" s="23" t="e">
        <f>H1284*J1299/H1299</f>
        <v>#DIV/0!</v>
      </c>
      <c r="L1284" s="41">
        <f t="shared" si="193"/>
        <v>15</v>
      </c>
      <c r="M1284" s="39">
        <f t="shared" si="186"/>
        <v>3</v>
      </c>
      <c r="N1284" s="39">
        <f t="shared" si="194"/>
        <v>0</v>
      </c>
    </row>
    <row r="1285" spans="1:14" s="1" customFormat="1" ht="11.5" hidden="1" customHeight="1" x14ac:dyDescent="0.35">
      <c r="A1285" s="17"/>
      <c r="B1285" s="18"/>
      <c r="C1285" s="18"/>
      <c r="D1285" s="19"/>
      <c r="E1285" s="17"/>
      <c r="F1285" s="20"/>
      <c r="G1285" s="21"/>
      <c r="H1285" s="451"/>
      <c r="J1285" s="23" t="e">
        <f>H1285*J1299/H1299</f>
        <v>#DIV/0!</v>
      </c>
      <c r="L1285" s="41">
        <f t="shared" si="193"/>
        <v>15</v>
      </c>
      <c r="M1285" s="39">
        <f t="shared" si="186"/>
        <v>3</v>
      </c>
      <c r="N1285" s="39">
        <f t="shared" si="194"/>
        <v>0</v>
      </c>
    </row>
    <row r="1286" spans="1:14" s="1" customFormat="1" ht="11.5" hidden="1" customHeight="1" x14ac:dyDescent="0.35">
      <c r="A1286" s="17"/>
      <c r="B1286" s="18"/>
      <c r="C1286" s="18"/>
      <c r="D1286" s="18"/>
      <c r="E1286" s="17"/>
      <c r="F1286" s="20"/>
      <c r="G1286" s="21"/>
      <c r="H1286" s="451"/>
      <c r="J1286" s="23" t="e">
        <f>H1286*J1299/H1299</f>
        <v>#DIV/0!</v>
      </c>
      <c r="L1286" s="41">
        <f t="shared" si="193"/>
        <v>15</v>
      </c>
      <c r="M1286" s="39">
        <f t="shared" si="186"/>
        <v>3</v>
      </c>
      <c r="N1286" s="39">
        <f t="shared" si="194"/>
        <v>0</v>
      </c>
    </row>
    <row r="1287" spans="1:14" s="1" customFormat="1" ht="11.5" hidden="1" customHeight="1" x14ac:dyDescent="0.35">
      <c r="A1287" s="17"/>
      <c r="B1287" s="18"/>
      <c r="C1287" s="18"/>
      <c r="D1287" s="18"/>
      <c r="E1287" s="17"/>
      <c r="F1287" s="20"/>
      <c r="G1287" s="24"/>
      <c r="H1287" s="451"/>
      <c r="J1287" s="23" t="e">
        <f>H1287*J1299/H1299</f>
        <v>#DIV/0!</v>
      </c>
      <c r="L1287" s="41">
        <f t="shared" si="193"/>
        <v>15</v>
      </c>
      <c r="M1287" s="39">
        <f t="shared" si="186"/>
        <v>3</v>
      </c>
      <c r="N1287" s="39">
        <f t="shared" si="194"/>
        <v>0</v>
      </c>
    </row>
    <row r="1288" spans="1:14" s="1" customFormat="1" ht="11.5" hidden="1" customHeight="1" x14ac:dyDescent="0.35">
      <c r="A1288" s="19"/>
      <c r="B1288" s="18"/>
      <c r="C1288" s="18"/>
      <c r="D1288" s="18"/>
      <c r="E1288" s="17"/>
      <c r="F1288" s="20"/>
      <c r="G1288" s="21"/>
      <c r="H1288" s="451"/>
      <c r="J1288" s="23" t="e">
        <f>H1288*J1299/H1299</f>
        <v>#DIV/0!</v>
      </c>
      <c r="L1288" s="41">
        <f t="shared" si="193"/>
        <v>15</v>
      </c>
      <c r="M1288" s="39">
        <f t="shared" si="186"/>
        <v>3</v>
      </c>
      <c r="N1288" s="39">
        <f t="shared" si="194"/>
        <v>0</v>
      </c>
    </row>
    <row r="1289" spans="1:14" s="1" customFormat="1" ht="11.5" hidden="1" customHeight="1" x14ac:dyDescent="0.35">
      <c r="A1289" s="19"/>
      <c r="B1289" s="25"/>
      <c r="C1289" s="25"/>
      <c r="D1289" s="25"/>
      <c r="E1289" s="26"/>
      <c r="F1289" s="27"/>
      <c r="G1289" s="27"/>
      <c r="H1289" s="451"/>
      <c r="J1289" s="23" t="e">
        <f>H1289*J1299/H1299</f>
        <v>#DIV/0!</v>
      </c>
      <c r="L1289" s="41">
        <f t="shared" si="193"/>
        <v>15</v>
      </c>
      <c r="M1289" s="39">
        <f t="shared" si="186"/>
        <v>3</v>
      </c>
      <c r="N1289" s="39">
        <f t="shared" si="194"/>
        <v>0</v>
      </c>
    </row>
    <row r="1290" spans="1:14" s="1" customFormat="1" ht="11.5" hidden="1" customHeight="1" x14ac:dyDescent="0.35">
      <c r="A1290" s="17"/>
      <c r="B1290" s="18"/>
      <c r="C1290" s="18"/>
      <c r="D1290" s="18"/>
      <c r="E1290" s="17"/>
      <c r="F1290" s="20"/>
      <c r="G1290" s="21"/>
      <c r="H1290" s="451"/>
      <c r="J1290" s="23" t="e">
        <f>H1290*J1299/H1299</f>
        <v>#DIV/0!</v>
      </c>
      <c r="L1290" s="41">
        <f t="shared" si="193"/>
        <v>15</v>
      </c>
      <c r="M1290" s="39">
        <f t="shared" si="186"/>
        <v>3</v>
      </c>
      <c r="N1290" s="39">
        <f t="shared" si="194"/>
        <v>0</v>
      </c>
    </row>
    <row r="1291" spans="1:14" s="1" customFormat="1" ht="11.5" hidden="1" customHeight="1" x14ac:dyDescent="0.35">
      <c r="A1291" s="17"/>
      <c r="B1291" s="18"/>
      <c r="C1291" s="18"/>
      <c r="D1291" s="18"/>
      <c r="E1291" s="17"/>
      <c r="F1291" s="20"/>
      <c r="G1291" s="24"/>
      <c r="H1291" s="451"/>
      <c r="J1291" s="23" t="e">
        <f>H1291*J1299/H1299</f>
        <v>#DIV/0!</v>
      </c>
      <c r="L1291" s="41">
        <f t="shared" si="193"/>
        <v>15</v>
      </c>
      <c r="M1291" s="39">
        <f t="shared" si="186"/>
        <v>3</v>
      </c>
      <c r="N1291" s="39">
        <f t="shared" si="194"/>
        <v>0</v>
      </c>
    </row>
    <row r="1292" spans="1:14" s="1" customFormat="1" ht="11.5" hidden="1" customHeight="1" x14ac:dyDescent="0.35">
      <c r="A1292" s="17"/>
      <c r="B1292" s="18"/>
      <c r="C1292" s="18"/>
      <c r="D1292" s="18"/>
      <c r="E1292" s="17"/>
      <c r="F1292" s="20"/>
      <c r="G1292" s="24"/>
      <c r="H1292" s="451"/>
      <c r="J1292" s="23" t="e">
        <f>H1292*J1299/H1299</f>
        <v>#DIV/0!</v>
      </c>
      <c r="L1292" s="41">
        <f t="shared" si="193"/>
        <v>15</v>
      </c>
      <c r="M1292" s="39">
        <f t="shared" si="186"/>
        <v>3</v>
      </c>
      <c r="N1292" s="39">
        <f t="shared" si="194"/>
        <v>0</v>
      </c>
    </row>
    <row r="1293" spans="1:14" s="1" customFormat="1" ht="11.5" hidden="1" customHeight="1" x14ac:dyDescent="0.35">
      <c r="A1293" s="19"/>
      <c r="B1293" s="18"/>
      <c r="C1293" s="18"/>
      <c r="D1293" s="18"/>
      <c r="E1293" s="17"/>
      <c r="F1293" s="20"/>
      <c r="G1293" s="21"/>
      <c r="H1293" s="451"/>
      <c r="J1293" s="23" t="e">
        <f>H1293*J1299/H1299</f>
        <v>#DIV/0!</v>
      </c>
      <c r="L1293" s="41">
        <f t="shared" si="193"/>
        <v>15</v>
      </c>
      <c r="M1293" s="39">
        <f t="shared" si="186"/>
        <v>3</v>
      </c>
      <c r="N1293" s="39">
        <f t="shared" si="194"/>
        <v>0</v>
      </c>
    </row>
    <row r="1294" spans="1:14" s="1" customFormat="1" ht="11.5" hidden="1" customHeight="1" x14ac:dyDescent="0.25">
      <c r="A1294" s="17"/>
      <c r="B1294" s="18"/>
      <c r="C1294" s="18"/>
      <c r="D1294" s="18"/>
      <c r="E1294" s="17"/>
      <c r="F1294" s="28"/>
      <c r="G1294" s="21"/>
      <c r="H1294" s="451"/>
      <c r="J1294" s="23" t="e">
        <f>H1294*J1299/H1299</f>
        <v>#DIV/0!</v>
      </c>
      <c r="L1294" s="41">
        <f t="shared" si="193"/>
        <v>15</v>
      </c>
      <c r="M1294" s="39">
        <f t="shared" si="186"/>
        <v>3</v>
      </c>
      <c r="N1294" s="39">
        <f t="shared" si="194"/>
        <v>0</v>
      </c>
    </row>
    <row r="1295" spans="1:14" s="1" customFormat="1" ht="11.5" hidden="1" customHeight="1" x14ac:dyDescent="0.35">
      <c r="A1295" s="19"/>
      <c r="B1295" s="18"/>
      <c r="C1295" s="18"/>
      <c r="D1295" s="18"/>
      <c r="E1295" s="17"/>
      <c r="F1295" s="20"/>
      <c r="G1295" s="21"/>
      <c r="H1295" s="451"/>
      <c r="J1295" s="23" t="e">
        <f>H1295*J1299/H1299</f>
        <v>#DIV/0!</v>
      </c>
      <c r="L1295" s="41">
        <f t="shared" si="193"/>
        <v>15</v>
      </c>
      <c r="M1295" s="39">
        <f t="shared" si="186"/>
        <v>3</v>
      </c>
      <c r="N1295" s="39">
        <f t="shared" si="194"/>
        <v>0</v>
      </c>
    </row>
    <row r="1296" spans="1:14" s="1" customFormat="1" ht="11.5" hidden="1" customHeight="1" x14ac:dyDescent="0.25">
      <c r="A1296" s="17"/>
      <c r="B1296" s="18"/>
      <c r="C1296" s="18"/>
      <c r="D1296" s="18"/>
      <c r="E1296" s="17"/>
      <c r="F1296" s="28"/>
      <c r="G1296" s="21"/>
      <c r="H1296" s="451"/>
      <c r="J1296" s="23" t="e">
        <f>H1296*J1299/H1299</f>
        <v>#DIV/0!</v>
      </c>
      <c r="L1296" s="41">
        <f t="shared" si="193"/>
        <v>15</v>
      </c>
      <c r="M1296" s="39">
        <f t="shared" si="193"/>
        <v>3</v>
      </c>
      <c r="N1296" s="39">
        <f t="shared" si="194"/>
        <v>0</v>
      </c>
    </row>
    <row r="1297" spans="1:14" s="1" customFormat="1" ht="11.5" hidden="1" customHeight="1" x14ac:dyDescent="0.35">
      <c r="A1297" s="19"/>
      <c r="B1297" s="18"/>
      <c r="C1297" s="18"/>
      <c r="D1297" s="18"/>
      <c r="E1297" s="17"/>
      <c r="F1297" s="20"/>
      <c r="G1297" s="21"/>
      <c r="H1297" s="451"/>
      <c r="J1297" s="23" t="e">
        <f>H1297*J1299/H1299</f>
        <v>#DIV/0!</v>
      </c>
      <c r="L1297" s="41">
        <f t="shared" si="193"/>
        <v>15</v>
      </c>
      <c r="M1297" s="39">
        <f t="shared" si="193"/>
        <v>3</v>
      </c>
      <c r="N1297" s="39">
        <f t="shared" si="194"/>
        <v>0</v>
      </c>
    </row>
    <row r="1298" spans="1:14" s="1" customFormat="1" ht="11.5" hidden="1" customHeight="1" x14ac:dyDescent="0.35">
      <c r="A1298" s="19"/>
      <c r="B1298" s="18"/>
      <c r="C1298" s="18"/>
      <c r="D1298" s="18"/>
      <c r="E1298" s="17"/>
      <c r="F1298" s="20"/>
      <c r="G1298" s="21"/>
      <c r="H1298" s="451"/>
      <c r="J1298" s="23" t="e">
        <f>H1298*J1299/H1299</f>
        <v>#DIV/0!</v>
      </c>
      <c r="L1298" s="41">
        <f t="shared" si="193"/>
        <v>15</v>
      </c>
      <c r="M1298" s="39">
        <f t="shared" si="193"/>
        <v>3</v>
      </c>
      <c r="N1298" s="39">
        <f t="shared" si="194"/>
        <v>0</v>
      </c>
    </row>
    <row r="1299" spans="1:14" ht="11.5" customHeight="1" x14ac:dyDescent="0.35">
      <c r="A1299" s="291"/>
      <c r="B1299" s="292">
        <f>SUBTOTAL(9,B1281:B1298)</f>
        <v>12.190000000000001</v>
      </c>
      <c r="C1299" s="292">
        <f t="shared" ref="C1299:E1299" si="195">SUBTOTAL(9,C1281:C1298)</f>
        <v>14.87</v>
      </c>
      <c r="D1299" s="292">
        <f t="shared" si="195"/>
        <v>72.17</v>
      </c>
      <c r="E1299" s="293">
        <f t="shared" si="195"/>
        <v>473</v>
      </c>
      <c r="F1299" s="294" t="s">
        <v>18</v>
      </c>
      <c r="G1299" s="295"/>
      <c r="H1299" s="452"/>
      <c r="J1299" s="32">
        <f>D1278</f>
        <v>64.739999999999995</v>
      </c>
      <c r="L1299" s="290">
        <f t="shared" si="193"/>
        <v>15</v>
      </c>
      <c r="M1299" s="287">
        <f t="shared" si="193"/>
        <v>3</v>
      </c>
      <c r="N1299" s="287">
        <v>1</v>
      </c>
    </row>
    <row r="1300" spans="1:14" ht="6.75" customHeight="1" x14ac:dyDescent="0.35">
      <c r="A1300" s="297"/>
      <c r="B1300" s="298"/>
      <c r="C1300" s="298"/>
      <c r="D1300" s="298"/>
      <c r="E1300" s="299"/>
      <c r="F1300" s="300"/>
      <c r="G1300" s="301"/>
      <c r="H1300" s="302"/>
      <c r="J1300" s="38"/>
      <c r="L1300" s="290">
        <f t="shared" si="193"/>
        <v>15</v>
      </c>
      <c r="M1300" s="287">
        <f t="shared" si="193"/>
        <v>3</v>
      </c>
      <c r="N1300" s="287">
        <v>1</v>
      </c>
    </row>
    <row r="1301" spans="1:14" s="1" customFormat="1" ht="21" hidden="1" x14ac:dyDescent="0.35">
      <c r="A1301" s="14"/>
      <c r="B1301" s="14"/>
      <c r="C1301" s="14"/>
      <c r="D1301" s="427">
        <f>х!H$18</f>
        <v>103</v>
      </c>
      <c r="E1301" s="428"/>
      <c r="F1301" s="429" t="str">
        <f>х!I$18</f>
        <v>Абонемент платного питания №10 (СОШ № 12)</v>
      </c>
      <c r="G1301" s="430"/>
      <c r="H1301" s="430"/>
      <c r="I1301" s="13"/>
      <c r="J1301" s="13"/>
      <c r="K1301" s="13"/>
      <c r="L1301" s="40">
        <f>L1278+1</f>
        <v>16</v>
      </c>
      <c r="M1301" s="39">
        <f t="shared" ref="M1301:M1364" si="196">M1300</f>
        <v>3</v>
      </c>
      <c r="N1301" s="39">
        <v>1</v>
      </c>
    </row>
    <row r="1302" spans="1:14" s="1" customFormat="1" ht="11.5" hidden="1" customHeight="1" x14ac:dyDescent="0.35">
      <c r="A1302" s="431" t="s">
        <v>3</v>
      </c>
      <c r="B1302" s="432" t="s">
        <v>4</v>
      </c>
      <c r="C1302" s="432"/>
      <c r="D1302" s="432"/>
      <c r="E1302" s="433" t="s">
        <v>5</v>
      </c>
      <c r="F1302" s="434" t="s">
        <v>6</v>
      </c>
      <c r="G1302" s="435" t="s">
        <v>7</v>
      </c>
      <c r="H1302" s="436" t="s">
        <v>8</v>
      </c>
      <c r="L1302" s="41">
        <f>L1301</f>
        <v>16</v>
      </c>
      <c r="M1302" s="39">
        <f t="shared" si="196"/>
        <v>3</v>
      </c>
      <c r="N1302" s="39">
        <v>1</v>
      </c>
    </row>
    <row r="1303" spans="1:14" s="1" customFormat="1" ht="11.5" hidden="1" customHeight="1" x14ac:dyDescent="0.35">
      <c r="A1303" s="431"/>
      <c r="B1303" s="15" t="s">
        <v>9</v>
      </c>
      <c r="C1303" s="16" t="s">
        <v>10</v>
      </c>
      <c r="D1303" s="16" t="s">
        <v>11</v>
      </c>
      <c r="E1303" s="433"/>
      <c r="F1303" s="434"/>
      <c r="G1303" s="435"/>
      <c r="H1303" s="436"/>
      <c r="L1303" s="41">
        <f t="shared" ref="L1303:L1323" si="197">L1302</f>
        <v>16</v>
      </c>
      <c r="M1303" s="39">
        <f t="shared" si="196"/>
        <v>3</v>
      </c>
      <c r="N1303" s="39">
        <v>1</v>
      </c>
    </row>
    <row r="1304" spans="1:14" s="1" customFormat="1" ht="11.5" hidden="1" customHeight="1" x14ac:dyDescent="0.35">
      <c r="A1304" s="180" t="s">
        <v>314</v>
      </c>
      <c r="B1304" s="181">
        <v>7.92</v>
      </c>
      <c r="C1304" s="181">
        <v>4.72</v>
      </c>
      <c r="D1304" s="181">
        <v>10.32</v>
      </c>
      <c r="E1304" s="191">
        <v>115</v>
      </c>
      <c r="F1304" s="199" t="s">
        <v>315</v>
      </c>
      <c r="G1304" s="183">
        <v>90</v>
      </c>
      <c r="H1304" s="453">
        <f>D1301</f>
        <v>103</v>
      </c>
      <c r="J1304" s="23" t="e">
        <f>H1304*J1322/H1322</f>
        <v>#DIV/0!</v>
      </c>
      <c r="L1304" s="41">
        <f t="shared" si="197"/>
        <v>16</v>
      </c>
      <c r="M1304" s="39">
        <f t="shared" si="196"/>
        <v>3</v>
      </c>
      <c r="N1304" s="39" t="str">
        <f>F1304</f>
        <v xml:space="preserve">Запеканка (суфле) из печени с рисом с соусом сметанным с луком 60/30 (СОШ_2018) </v>
      </c>
    </row>
    <row r="1305" spans="1:14" s="1" customFormat="1" ht="11.5" hidden="1" customHeight="1" x14ac:dyDescent="0.35">
      <c r="A1305" s="50">
        <v>205</v>
      </c>
      <c r="B1305" s="51">
        <v>5.17</v>
      </c>
      <c r="C1305" s="51">
        <v>5.99</v>
      </c>
      <c r="D1305" s="51">
        <v>28.52</v>
      </c>
      <c r="E1305" s="50">
        <v>188</v>
      </c>
      <c r="F1305" s="52" t="s">
        <v>104</v>
      </c>
      <c r="G1305" s="49">
        <v>150</v>
      </c>
      <c r="H1305" s="451"/>
      <c r="J1305" s="23" t="e">
        <f>H1305*J1322/H1322</f>
        <v>#DIV/0!</v>
      </c>
      <c r="L1305" s="41">
        <f t="shared" si="197"/>
        <v>16</v>
      </c>
      <c r="M1305" s="39">
        <f t="shared" si="196"/>
        <v>3</v>
      </c>
      <c r="N1305" s="39" t="str">
        <f t="shared" ref="N1305:N1321" si="198">F1305</f>
        <v>Макароны отварные с овощами 150 (СОШ_2018)</v>
      </c>
    </row>
    <row r="1306" spans="1:14" s="1" customFormat="1" ht="11.5" hidden="1" customHeight="1" x14ac:dyDescent="0.35">
      <c r="A1306" s="50">
        <v>629</v>
      </c>
      <c r="B1306" s="51">
        <v>0.16</v>
      </c>
      <c r="C1306" s="51">
        <v>0.03</v>
      </c>
      <c r="D1306" s="51">
        <v>15.49</v>
      </c>
      <c r="E1306" s="50">
        <v>64</v>
      </c>
      <c r="F1306" s="52" t="s">
        <v>244</v>
      </c>
      <c r="G1306" s="53">
        <v>222</v>
      </c>
      <c r="H1306" s="451"/>
      <c r="J1306" s="23" t="e">
        <f>H1306*J1322/H1322</f>
        <v>#DIV/0!</v>
      </c>
      <c r="L1306" s="41">
        <f t="shared" si="197"/>
        <v>16</v>
      </c>
      <c r="M1306" s="39">
        <f t="shared" si="196"/>
        <v>3</v>
      </c>
      <c r="N1306" s="39" t="str">
        <f t="shared" si="198"/>
        <v>Чай с сахаром с лимоном 200/15/7</v>
      </c>
    </row>
    <row r="1307" spans="1:14" s="1" customFormat="1" ht="11.5" hidden="1" customHeight="1" x14ac:dyDescent="0.35">
      <c r="A1307" s="54" t="s">
        <v>16</v>
      </c>
      <c r="B1307" s="51">
        <v>1.98</v>
      </c>
      <c r="C1307" s="51">
        <v>0.25</v>
      </c>
      <c r="D1307" s="51">
        <v>12.08</v>
      </c>
      <c r="E1307" s="50">
        <v>59</v>
      </c>
      <c r="F1307" s="52" t="s">
        <v>135</v>
      </c>
      <c r="G1307" s="49">
        <v>25</v>
      </c>
      <c r="H1307" s="451"/>
      <c r="J1307" s="23" t="e">
        <f>H1307*J1322/H1322</f>
        <v>#DIV/0!</v>
      </c>
      <c r="L1307" s="41">
        <f t="shared" si="197"/>
        <v>16</v>
      </c>
      <c r="M1307" s="39">
        <f t="shared" si="196"/>
        <v>3</v>
      </c>
      <c r="N1307" s="39" t="str">
        <f t="shared" si="198"/>
        <v>Хлеб пшеничный 25</v>
      </c>
    </row>
    <row r="1308" spans="1:14" s="1" customFormat="1" ht="11.5" hidden="1" customHeight="1" x14ac:dyDescent="0.35">
      <c r="A1308" s="54" t="s">
        <v>16</v>
      </c>
      <c r="B1308" s="51">
        <v>1.65</v>
      </c>
      <c r="C1308" s="51">
        <v>0.3</v>
      </c>
      <c r="D1308" s="51">
        <v>8.35</v>
      </c>
      <c r="E1308" s="50">
        <v>44</v>
      </c>
      <c r="F1308" s="52" t="s">
        <v>17</v>
      </c>
      <c r="G1308" s="49">
        <v>25</v>
      </c>
      <c r="H1308" s="451"/>
      <c r="J1308" s="23" t="e">
        <f>H1308*J1322/H1322</f>
        <v>#DIV/0!</v>
      </c>
      <c r="L1308" s="41">
        <f t="shared" si="197"/>
        <v>16</v>
      </c>
      <c r="M1308" s="39">
        <f t="shared" si="196"/>
        <v>3</v>
      </c>
      <c r="N1308" s="39" t="str">
        <f t="shared" si="198"/>
        <v>Хлеб  ржаной 25</v>
      </c>
    </row>
    <row r="1309" spans="1:14" s="1" customFormat="1" ht="11.5" hidden="1" customHeight="1" x14ac:dyDescent="0.35">
      <c r="A1309" s="54"/>
      <c r="B1309" s="51"/>
      <c r="C1309" s="51"/>
      <c r="D1309" s="51"/>
      <c r="E1309" s="50"/>
      <c r="F1309" s="52"/>
      <c r="G1309" s="49"/>
      <c r="H1309" s="451"/>
      <c r="J1309" s="23" t="e">
        <f>H1309*J1322/H1322</f>
        <v>#DIV/0!</v>
      </c>
      <c r="L1309" s="41">
        <f t="shared" si="197"/>
        <v>16</v>
      </c>
      <c r="M1309" s="39">
        <f t="shared" si="196"/>
        <v>3</v>
      </c>
      <c r="N1309" s="39">
        <f t="shared" si="198"/>
        <v>0</v>
      </c>
    </row>
    <row r="1310" spans="1:14" s="1" customFormat="1" ht="11.5" hidden="1" customHeight="1" x14ac:dyDescent="0.35">
      <c r="A1310" s="54"/>
      <c r="B1310" s="51"/>
      <c r="C1310" s="51"/>
      <c r="D1310" s="51"/>
      <c r="E1310" s="50"/>
      <c r="F1310" s="52"/>
      <c r="G1310" s="49"/>
      <c r="H1310" s="451"/>
      <c r="J1310" s="23" t="e">
        <f>H1310*J1322/H1322</f>
        <v>#DIV/0!</v>
      </c>
      <c r="L1310" s="41">
        <f t="shared" si="197"/>
        <v>16</v>
      </c>
      <c r="M1310" s="39">
        <f t="shared" si="196"/>
        <v>3</v>
      </c>
      <c r="N1310" s="39">
        <f t="shared" si="198"/>
        <v>0</v>
      </c>
    </row>
    <row r="1311" spans="1:14" s="1" customFormat="1" ht="11.5" hidden="1" customHeight="1" x14ac:dyDescent="0.35">
      <c r="A1311" s="43"/>
      <c r="B1311" s="44"/>
      <c r="C1311" s="44"/>
      <c r="D1311" s="44"/>
      <c r="E1311" s="43"/>
      <c r="F1311" s="45"/>
      <c r="G1311" s="46"/>
      <c r="H1311" s="451"/>
      <c r="J1311" s="23" t="e">
        <f>H1311*J1322/H1322</f>
        <v>#DIV/0!</v>
      </c>
      <c r="L1311" s="41">
        <f t="shared" si="197"/>
        <v>16</v>
      </c>
      <c r="M1311" s="39">
        <f t="shared" si="196"/>
        <v>3</v>
      </c>
      <c r="N1311" s="39">
        <f t="shared" si="198"/>
        <v>0</v>
      </c>
    </row>
    <row r="1312" spans="1:14" s="1" customFormat="1" ht="11.5" hidden="1" customHeight="1" x14ac:dyDescent="0.35">
      <c r="A1312" s="43"/>
      <c r="B1312" s="44"/>
      <c r="C1312" s="44"/>
      <c r="D1312" s="44"/>
      <c r="E1312" s="43"/>
      <c r="F1312" s="45"/>
      <c r="G1312" s="46"/>
      <c r="H1312" s="451"/>
      <c r="J1312" s="23" t="e">
        <f>H1312*J1322/H1322</f>
        <v>#DIV/0!</v>
      </c>
      <c r="L1312" s="41">
        <f t="shared" si="197"/>
        <v>16</v>
      </c>
      <c r="M1312" s="39">
        <f t="shared" si="196"/>
        <v>3</v>
      </c>
      <c r="N1312" s="39">
        <f t="shared" si="198"/>
        <v>0</v>
      </c>
    </row>
    <row r="1313" spans="1:14" s="1" customFormat="1" ht="11.5" hidden="1" customHeight="1" x14ac:dyDescent="0.35">
      <c r="A1313" s="43"/>
      <c r="B1313" s="44"/>
      <c r="C1313" s="44"/>
      <c r="D1313" s="44"/>
      <c r="E1313" s="43"/>
      <c r="F1313" s="45"/>
      <c r="G1313" s="46"/>
      <c r="H1313" s="451"/>
      <c r="J1313" s="23" t="e">
        <f>H1313*J1322/H1322</f>
        <v>#DIV/0!</v>
      </c>
      <c r="L1313" s="41">
        <f t="shared" si="197"/>
        <v>16</v>
      </c>
      <c r="M1313" s="39">
        <f t="shared" si="196"/>
        <v>3</v>
      </c>
      <c r="N1313" s="39">
        <f t="shared" si="198"/>
        <v>0</v>
      </c>
    </row>
    <row r="1314" spans="1:14" s="1" customFormat="1" ht="11.5" hidden="1" customHeight="1" x14ac:dyDescent="0.35">
      <c r="A1314" s="43"/>
      <c r="B1314" s="44"/>
      <c r="C1314" s="44"/>
      <c r="D1314" s="44"/>
      <c r="E1314" s="43"/>
      <c r="F1314" s="45"/>
      <c r="G1314" s="46"/>
      <c r="H1314" s="451"/>
      <c r="J1314" s="23" t="e">
        <f>H1314*J1322/H1322</f>
        <v>#DIV/0!</v>
      </c>
      <c r="L1314" s="41">
        <f t="shared" si="197"/>
        <v>16</v>
      </c>
      <c r="M1314" s="39">
        <f t="shared" si="196"/>
        <v>3</v>
      </c>
      <c r="N1314" s="39">
        <f t="shared" si="198"/>
        <v>0</v>
      </c>
    </row>
    <row r="1315" spans="1:14" s="1" customFormat="1" ht="11.5" hidden="1" customHeight="1" x14ac:dyDescent="0.35">
      <c r="A1315" s="47"/>
      <c r="B1315" s="44"/>
      <c r="C1315" s="44"/>
      <c r="D1315" s="44"/>
      <c r="E1315" s="43"/>
      <c r="F1315" s="45"/>
      <c r="G1315" s="46"/>
      <c r="H1315" s="451"/>
      <c r="J1315" s="23" t="e">
        <f>H1315*J1322/H1322</f>
        <v>#DIV/0!</v>
      </c>
      <c r="L1315" s="41">
        <f t="shared" si="197"/>
        <v>16</v>
      </c>
      <c r="M1315" s="39">
        <f t="shared" si="196"/>
        <v>3</v>
      </c>
      <c r="N1315" s="39">
        <f t="shared" si="198"/>
        <v>0</v>
      </c>
    </row>
    <row r="1316" spans="1:14" s="1" customFormat="1" ht="11.5" hidden="1" customHeight="1" x14ac:dyDescent="0.35">
      <c r="A1316" s="47"/>
      <c r="B1316" s="44"/>
      <c r="C1316" s="44"/>
      <c r="D1316" s="44"/>
      <c r="E1316" s="43"/>
      <c r="F1316" s="45"/>
      <c r="G1316" s="46"/>
      <c r="H1316" s="451"/>
      <c r="J1316" s="23" t="e">
        <f>H1316*J1322/H1322</f>
        <v>#DIV/0!</v>
      </c>
      <c r="L1316" s="41">
        <f t="shared" si="197"/>
        <v>16</v>
      </c>
      <c r="M1316" s="39">
        <f t="shared" si="196"/>
        <v>3</v>
      </c>
      <c r="N1316" s="39">
        <f t="shared" si="198"/>
        <v>0</v>
      </c>
    </row>
    <row r="1317" spans="1:14" s="1" customFormat="1" ht="11.5" hidden="1" customHeight="1" x14ac:dyDescent="0.25">
      <c r="A1317" s="17"/>
      <c r="B1317" s="18"/>
      <c r="C1317" s="18"/>
      <c r="D1317" s="18"/>
      <c r="E1317" s="17"/>
      <c r="F1317" s="28"/>
      <c r="G1317" s="21"/>
      <c r="H1317" s="451"/>
      <c r="J1317" s="23" t="e">
        <f>H1317*J1322/H1322</f>
        <v>#DIV/0!</v>
      </c>
      <c r="L1317" s="41">
        <f t="shared" si="197"/>
        <v>16</v>
      </c>
      <c r="M1317" s="39">
        <f t="shared" si="196"/>
        <v>3</v>
      </c>
      <c r="N1317" s="39">
        <f t="shared" si="198"/>
        <v>0</v>
      </c>
    </row>
    <row r="1318" spans="1:14" s="1" customFormat="1" ht="11.5" hidden="1" customHeight="1" x14ac:dyDescent="0.35">
      <c r="A1318" s="19"/>
      <c r="B1318" s="18"/>
      <c r="C1318" s="18"/>
      <c r="D1318" s="18"/>
      <c r="E1318" s="17"/>
      <c r="F1318" s="20"/>
      <c r="G1318" s="21"/>
      <c r="H1318" s="451"/>
      <c r="J1318" s="23" t="e">
        <f>H1318*J1322/H1322</f>
        <v>#DIV/0!</v>
      </c>
      <c r="L1318" s="41">
        <f t="shared" si="197"/>
        <v>16</v>
      </c>
      <c r="M1318" s="39">
        <f t="shared" si="196"/>
        <v>3</v>
      </c>
      <c r="N1318" s="39">
        <f t="shared" si="198"/>
        <v>0</v>
      </c>
    </row>
    <row r="1319" spans="1:14" s="1" customFormat="1" ht="11.5" hidden="1" customHeight="1" x14ac:dyDescent="0.25">
      <c r="A1319" s="17"/>
      <c r="B1319" s="18"/>
      <c r="C1319" s="18"/>
      <c r="D1319" s="18"/>
      <c r="E1319" s="17"/>
      <c r="F1319" s="28"/>
      <c r="G1319" s="21"/>
      <c r="H1319" s="451"/>
      <c r="J1319" s="23" t="e">
        <f>H1319*J1322/H1322</f>
        <v>#DIV/0!</v>
      </c>
      <c r="L1319" s="41">
        <f t="shared" si="197"/>
        <v>16</v>
      </c>
      <c r="M1319" s="39">
        <f t="shared" si="196"/>
        <v>3</v>
      </c>
      <c r="N1319" s="39">
        <f t="shared" si="198"/>
        <v>0</v>
      </c>
    </row>
    <row r="1320" spans="1:14" s="1" customFormat="1" ht="11.5" hidden="1" customHeight="1" x14ac:dyDescent="0.35">
      <c r="A1320" s="19"/>
      <c r="B1320" s="18"/>
      <c r="C1320" s="18"/>
      <c r="D1320" s="18"/>
      <c r="E1320" s="17"/>
      <c r="F1320" s="20"/>
      <c r="G1320" s="21"/>
      <c r="H1320" s="451"/>
      <c r="J1320" s="23" t="e">
        <f>H1320*J1322/H1322</f>
        <v>#DIV/0!</v>
      </c>
      <c r="L1320" s="41">
        <f t="shared" si="197"/>
        <v>16</v>
      </c>
      <c r="M1320" s="39">
        <f t="shared" si="196"/>
        <v>3</v>
      </c>
      <c r="N1320" s="39">
        <f t="shared" si="198"/>
        <v>0</v>
      </c>
    </row>
    <row r="1321" spans="1:14" s="1" customFormat="1" ht="11.5" hidden="1" customHeight="1" x14ac:dyDescent="0.35">
      <c r="A1321" s="19"/>
      <c r="B1321" s="18"/>
      <c r="C1321" s="18"/>
      <c r="D1321" s="18"/>
      <c r="E1321" s="17"/>
      <c r="F1321" s="20"/>
      <c r="G1321" s="21"/>
      <c r="H1321" s="451"/>
      <c r="J1321" s="23" t="e">
        <f>H1321*J1322/H1322</f>
        <v>#DIV/0!</v>
      </c>
      <c r="L1321" s="41">
        <f t="shared" si="197"/>
        <v>16</v>
      </c>
      <c r="M1321" s="39">
        <f t="shared" si="196"/>
        <v>3</v>
      </c>
      <c r="N1321" s="39">
        <f t="shared" si="198"/>
        <v>0</v>
      </c>
    </row>
    <row r="1322" spans="1:14" s="1" customFormat="1" ht="11.5" hidden="1" customHeight="1" x14ac:dyDescent="0.35">
      <c r="A1322" s="19"/>
      <c r="B1322" s="25">
        <f>SUBTOTAL(9,B1304:B1321)</f>
        <v>0</v>
      </c>
      <c r="C1322" s="25">
        <f t="shared" ref="C1322:E1322" si="199">SUBTOTAL(9,C1304:C1321)</f>
        <v>0</v>
      </c>
      <c r="D1322" s="25">
        <f t="shared" si="199"/>
        <v>0</v>
      </c>
      <c r="E1322" s="26">
        <f t="shared" si="199"/>
        <v>0</v>
      </c>
      <c r="F1322" s="29" t="s">
        <v>18</v>
      </c>
      <c r="G1322" s="42"/>
      <c r="H1322" s="454"/>
      <c r="J1322" s="32">
        <f>D1301</f>
        <v>103</v>
      </c>
      <c r="L1322" s="41">
        <f t="shared" si="197"/>
        <v>16</v>
      </c>
      <c r="M1322" s="39">
        <f t="shared" si="196"/>
        <v>3</v>
      </c>
      <c r="N1322" s="39">
        <v>1</v>
      </c>
    </row>
    <row r="1323" spans="1:14" s="1" customFormat="1" ht="11.5" hidden="1" customHeight="1" x14ac:dyDescent="0.35">
      <c r="A1323" s="33"/>
      <c r="B1323" s="34"/>
      <c r="C1323" s="34"/>
      <c r="D1323" s="34"/>
      <c r="E1323" s="35"/>
      <c r="F1323" s="36"/>
      <c r="G1323" s="37"/>
      <c r="H1323" s="38"/>
      <c r="J1323" s="38"/>
      <c r="L1323" s="41">
        <f t="shared" si="197"/>
        <v>16</v>
      </c>
      <c r="M1323" s="39">
        <f t="shared" si="196"/>
        <v>3</v>
      </c>
      <c r="N1323" s="39">
        <v>1</v>
      </c>
    </row>
    <row r="1324" spans="1:14" ht="21" hidden="1" x14ac:dyDescent="0.35">
      <c r="A1324" s="275"/>
      <c r="B1324" s="275"/>
      <c r="C1324" s="275"/>
      <c r="D1324" s="443">
        <f>х!H$19</f>
        <v>176.93</v>
      </c>
      <c r="E1324" s="444"/>
      <c r="F1324" s="445" t="str">
        <f>х!I$19</f>
        <v>Абонемент платного питания №11 (Обед 5-11)</v>
      </c>
      <c r="G1324" s="446"/>
      <c r="H1324" s="446"/>
      <c r="I1324" s="270"/>
      <c r="J1324" s="13"/>
      <c r="K1324" s="13"/>
      <c r="L1324" s="289">
        <f>L1301+1</f>
        <v>17</v>
      </c>
      <c r="M1324" s="287">
        <f t="shared" si="196"/>
        <v>3</v>
      </c>
      <c r="N1324" s="287">
        <v>1</v>
      </c>
    </row>
    <row r="1325" spans="1:14" ht="11.5" hidden="1" customHeight="1" x14ac:dyDescent="0.35">
      <c r="A1325" s="437" t="s">
        <v>3</v>
      </c>
      <c r="B1325" s="438" t="s">
        <v>4</v>
      </c>
      <c r="C1325" s="438"/>
      <c r="D1325" s="438"/>
      <c r="E1325" s="439" t="s">
        <v>5</v>
      </c>
      <c r="F1325" s="440" t="s">
        <v>6</v>
      </c>
      <c r="G1325" s="441" t="s">
        <v>7</v>
      </c>
      <c r="H1325" s="442" t="s">
        <v>8</v>
      </c>
      <c r="L1325" s="290">
        <f>L1324</f>
        <v>17</v>
      </c>
      <c r="M1325" s="287">
        <f t="shared" si="196"/>
        <v>3</v>
      </c>
      <c r="N1325" s="287">
        <v>1</v>
      </c>
    </row>
    <row r="1326" spans="1:14" ht="11.5" hidden="1" customHeight="1" x14ac:dyDescent="0.35">
      <c r="A1326" s="437"/>
      <c r="B1326" s="277" t="s">
        <v>9</v>
      </c>
      <c r="C1326" s="278" t="s">
        <v>10</v>
      </c>
      <c r="D1326" s="278" t="s">
        <v>11</v>
      </c>
      <c r="E1326" s="439"/>
      <c r="F1326" s="440"/>
      <c r="G1326" s="441"/>
      <c r="H1326" s="442"/>
      <c r="L1326" s="290">
        <f t="shared" ref="L1326:L1346" si="200">L1325</f>
        <v>17</v>
      </c>
      <c r="M1326" s="287">
        <f t="shared" si="196"/>
        <v>3</v>
      </c>
      <c r="N1326" s="287">
        <v>1</v>
      </c>
    </row>
    <row r="1327" spans="1:14" ht="11.5" hidden="1" customHeight="1" x14ac:dyDescent="0.35">
      <c r="A1327" s="54" t="s">
        <v>422</v>
      </c>
      <c r="B1327" s="51">
        <v>1.3</v>
      </c>
      <c r="C1327" s="51">
        <v>8.8000000000000007</v>
      </c>
      <c r="D1327" s="51">
        <v>8.5</v>
      </c>
      <c r="E1327" s="50">
        <v>120</v>
      </c>
      <c r="F1327" s="268" t="s">
        <v>423</v>
      </c>
      <c r="G1327" s="396">
        <v>100</v>
      </c>
      <c r="H1327" s="449">
        <f>D1324</f>
        <v>176.93</v>
      </c>
      <c r="J1327" s="23" t="e">
        <f>H1327*J1345/H1345</f>
        <v>#DIV/0!</v>
      </c>
      <c r="L1327" s="290">
        <f t="shared" si="200"/>
        <v>17</v>
      </c>
      <c r="M1327" s="287">
        <f t="shared" si="196"/>
        <v>3</v>
      </c>
      <c r="N1327" s="287" t="str">
        <f>F1327</f>
        <v>Маринад овощной со свеклой 100 (СОШ_2018)</v>
      </c>
    </row>
    <row r="1328" spans="1:14" ht="11.5" hidden="1" customHeight="1" x14ac:dyDescent="0.35">
      <c r="A1328" s="234" t="s">
        <v>325</v>
      </c>
      <c r="B1328" s="282">
        <v>1.98</v>
      </c>
      <c r="C1328" s="282">
        <v>6.74</v>
      </c>
      <c r="D1328" s="282">
        <v>11.36</v>
      </c>
      <c r="E1328" s="238">
        <v>108</v>
      </c>
      <c r="F1328" s="229" t="s">
        <v>328</v>
      </c>
      <c r="G1328" s="388">
        <v>255</v>
      </c>
      <c r="H1328" s="450"/>
      <c r="J1328" s="23" t="e">
        <f>H1328*J1345/H1345</f>
        <v>#DIV/0!</v>
      </c>
      <c r="L1328" s="290">
        <f t="shared" si="200"/>
        <v>17</v>
      </c>
      <c r="M1328" s="287">
        <f t="shared" si="196"/>
        <v>3</v>
      </c>
      <c r="N1328" s="287" t="str">
        <f t="shared" ref="N1328:N1344" si="201">F1328</f>
        <v>Суп из овощей со сметаной 250/5</v>
      </c>
    </row>
    <row r="1329" spans="1:14" ht="11.5" hidden="1" customHeight="1" x14ac:dyDescent="0.35">
      <c r="A1329" s="234" t="s">
        <v>314</v>
      </c>
      <c r="B1329" s="282">
        <v>8.68</v>
      </c>
      <c r="C1329" s="282">
        <v>3.45</v>
      </c>
      <c r="D1329" s="282">
        <v>9.57</v>
      </c>
      <c r="E1329" s="238">
        <v>104.07</v>
      </c>
      <c r="F1329" s="253" t="s">
        <v>319</v>
      </c>
      <c r="G1329" s="389">
        <v>100</v>
      </c>
      <c r="H1329" s="450"/>
      <c r="J1329" s="23" t="e">
        <f>H1329*J1345/H1345</f>
        <v>#DIV/0!</v>
      </c>
      <c r="L1329" s="290">
        <f t="shared" si="200"/>
        <v>17</v>
      </c>
      <c r="M1329" s="287">
        <f t="shared" si="196"/>
        <v>3</v>
      </c>
      <c r="N1329" s="287" t="str">
        <f t="shared" si="201"/>
        <v xml:space="preserve">Запеканка (суфле) из печени с рисом с соусом сметанным с луком 70/30 (СОШ_2018) </v>
      </c>
    </row>
    <row r="1330" spans="1:14" ht="11.5" hidden="1" customHeight="1" x14ac:dyDescent="0.35">
      <c r="A1330" s="234" t="s">
        <v>316</v>
      </c>
      <c r="B1330" s="280">
        <v>6.2</v>
      </c>
      <c r="C1330" s="280">
        <v>7.18</v>
      </c>
      <c r="D1330" s="280">
        <v>34.229999999999997</v>
      </c>
      <c r="E1330" s="240">
        <v>226</v>
      </c>
      <c r="F1330" s="235" t="s">
        <v>317</v>
      </c>
      <c r="G1330" s="396">
        <v>180</v>
      </c>
      <c r="H1330" s="450"/>
      <c r="J1330" s="23" t="e">
        <f>H1330*J1345/H1345</f>
        <v>#DIV/0!</v>
      </c>
      <c r="L1330" s="290">
        <f t="shared" si="200"/>
        <v>17</v>
      </c>
      <c r="M1330" s="287">
        <f t="shared" si="196"/>
        <v>3</v>
      </c>
      <c r="N1330" s="287" t="str">
        <f t="shared" si="201"/>
        <v xml:space="preserve">Макароны отварные с овощами </v>
      </c>
    </row>
    <row r="1331" spans="1:14" ht="11.5" hidden="1" customHeight="1" x14ac:dyDescent="0.35">
      <c r="A1331" s="234" t="s">
        <v>289</v>
      </c>
      <c r="B1331" s="280">
        <v>0.16</v>
      </c>
      <c r="C1331" s="280">
        <v>0.16</v>
      </c>
      <c r="D1331" s="280">
        <v>27.87</v>
      </c>
      <c r="E1331" s="240">
        <v>114</v>
      </c>
      <c r="F1331" s="235" t="s">
        <v>176</v>
      </c>
      <c r="G1331" s="396">
        <v>200</v>
      </c>
      <c r="H1331" s="450"/>
      <c r="J1331" s="23" t="e">
        <f>H1331*J1345/H1345</f>
        <v>#DIV/0!</v>
      </c>
      <c r="L1331" s="290">
        <f t="shared" si="200"/>
        <v>17</v>
      </c>
      <c r="M1331" s="287">
        <f t="shared" si="196"/>
        <v>3</v>
      </c>
      <c r="N1331" s="287" t="str">
        <f t="shared" si="201"/>
        <v>Компот из свежих яблок</v>
      </c>
    </row>
    <row r="1332" spans="1:14" ht="11.5" hidden="1" customHeight="1" x14ac:dyDescent="0.35">
      <c r="A1332" s="185" t="s">
        <v>235</v>
      </c>
      <c r="B1332" s="285">
        <v>3.95</v>
      </c>
      <c r="C1332" s="285">
        <v>0.5</v>
      </c>
      <c r="D1332" s="285">
        <v>24.15</v>
      </c>
      <c r="E1332" s="191">
        <v>118</v>
      </c>
      <c r="F1332" s="173" t="s">
        <v>148</v>
      </c>
      <c r="G1332" s="389">
        <v>50</v>
      </c>
      <c r="H1332" s="450"/>
      <c r="J1332" s="23" t="e">
        <f>H1332*J1345/H1345</f>
        <v>#DIV/0!</v>
      </c>
      <c r="L1332" s="290">
        <f t="shared" si="200"/>
        <v>17</v>
      </c>
      <c r="M1332" s="287">
        <f t="shared" si="196"/>
        <v>3</v>
      </c>
      <c r="N1332" s="287" t="str">
        <f t="shared" si="201"/>
        <v>Батон витаминизированный</v>
      </c>
    </row>
    <row r="1333" spans="1:14" ht="11.5" hidden="1" customHeight="1" x14ac:dyDescent="0.35">
      <c r="A1333" s="185" t="s">
        <v>235</v>
      </c>
      <c r="B1333" s="285">
        <v>1.65</v>
      </c>
      <c r="C1333" s="285">
        <v>0.3</v>
      </c>
      <c r="D1333" s="285">
        <v>8.35</v>
      </c>
      <c r="E1333" s="191">
        <v>44</v>
      </c>
      <c r="F1333" s="173" t="s">
        <v>236</v>
      </c>
      <c r="G1333" s="389">
        <v>25</v>
      </c>
      <c r="H1333" s="450"/>
      <c r="J1333" s="23" t="e">
        <f>H1333*J1345/H1345</f>
        <v>#DIV/0!</v>
      </c>
      <c r="L1333" s="290">
        <f t="shared" si="200"/>
        <v>17</v>
      </c>
      <c r="M1333" s="287">
        <f t="shared" si="196"/>
        <v>3</v>
      </c>
      <c r="N1333" s="287" t="str">
        <f t="shared" si="201"/>
        <v xml:space="preserve">Хлеб ржаной </v>
      </c>
    </row>
    <row r="1334" spans="1:14" s="1" customFormat="1" ht="11.5" hidden="1" customHeight="1" x14ac:dyDescent="0.35">
      <c r="A1334" s="19"/>
      <c r="B1334" s="18"/>
      <c r="C1334" s="18"/>
      <c r="D1334" s="18"/>
      <c r="E1334" s="17"/>
      <c r="F1334" s="20"/>
      <c r="G1334" s="21"/>
      <c r="H1334" s="451"/>
      <c r="J1334" s="23" t="e">
        <f>H1334*J1345/H1345</f>
        <v>#DIV/0!</v>
      </c>
      <c r="L1334" s="41">
        <f t="shared" si="200"/>
        <v>17</v>
      </c>
      <c r="M1334" s="39">
        <f t="shared" si="196"/>
        <v>3</v>
      </c>
      <c r="N1334" s="39">
        <f t="shared" si="201"/>
        <v>0</v>
      </c>
    </row>
    <row r="1335" spans="1:14" s="1" customFormat="1" ht="11.5" hidden="1" customHeight="1" x14ac:dyDescent="0.35">
      <c r="A1335" s="19"/>
      <c r="B1335" s="25"/>
      <c r="C1335" s="25"/>
      <c r="D1335" s="25"/>
      <c r="E1335" s="26"/>
      <c r="F1335" s="42"/>
      <c r="G1335" s="42"/>
      <c r="H1335" s="451"/>
      <c r="J1335" s="23" t="e">
        <f>H1335*J1345/H1345</f>
        <v>#DIV/0!</v>
      </c>
      <c r="L1335" s="41">
        <f t="shared" si="200"/>
        <v>17</v>
      </c>
      <c r="M1335" s="39">
        <f t="shared" si="196"/>
        <v>3</v>
      </c>
      <c r="N1335" s="39">
        <f t="shared" si="201"/>
        <v>0</v>
      </c>
    </row>
    <row r="1336" spans="1:14" s="1" customFormat="1" ht="11.5" hidden="1" customHeight="1" x14ac:dyDescent="0.35">
      <c r="A1336" s="17"/>
      <c r="B1336" s="18"/>
      <c r="C1336" s="18"/>
      <c r="D1336" s="18"/>
      <c r="E1336" s="17"/>
      <c r="F1336" s="20"/>
      <c r="G1336" s="21"/>
      <c r="H1336" s="451"/>
      <c r="J1336" s="23" t="e">
        <f>H1336*J1345/H1345</f>
        <v>#DIV/0!</v>
      </c>
      <c r="L1336" s="41">
        <f t="shared" si="200"/>
        <v>17</v>
      </c>
      <c r="M1336" s="39">
        <f t="shared" si="196"/>
        <v>3</v>
      </c>
      <c r="N1336" s="39">
        <f t="shared" si="201"/>
        <v>0</v>
      </c>
    </row>
    <row r="1337" spans="1:14" s="1" customFormat="1" ht="11.5" hidden="1" customHeight="1" x14ac:dyDescent="0.35">
      <c r="A1337" s="17"/>
      <c r="B1337" s="18"/>
      <c r="C1337" s="18"/>
      <c r="D1337" s="18"/>
      <c r="E1337" s="17"/>
      <c r="F1337" s="20"/>
      <c r="G1337" s="24"/>
      <c r="H1337" s="451"/>
      <c r="J1337" s="23" t="e">
        <f>H1337*J1345/H1345</f>
        <v>#DIV/0!</v>
      </c>
      <c r="L1337" s="41">
        <f t="shared" si="200"/>
        <v>17</v>
      </c>
      <c r="M1337" s="39">
        <f t="shared" si="196"/>
        <v>3</v>
      </c>
      <c r="N1337" s="39">
        <f t="shared" si="201"/>
        <v>0</v>
      </c>
    </row>
    <row r="1338" spans="1:14" s="1" customFormat="1" ht="11.5" hidden="1" customHeight="1" x14ac:dyDescent="0.35">
      <c r="A1338" s="17"/>
      <c r="B1338" s="18"/>
      <c r="C1338" s="18"/>
      <c r="D1338" s="18"/>
      <c r="E1338" s="17"/>
      <c r="F1338" s="20"/>
      <c r="G1338" s="24"/>
      <c r="H1338" s="451"/>
      <c r="J1338" s="23" t="e">
        <f>H1338*J1345/H1345</f>
        <v>#DIV/0!</v>
      </c>
      <c r="L1338" s="41">
        <f t="shared" si="200"/>
        <v>17</v>
      </c>
      <c r="M1338" s="39">
        <f t="shared" si="196"/>
        <v>3</v>
      </c>
      <c r="N1338" s="39">
        <f t="shared" si="201"/>
        <v>0</v>
      </c>
    </row>
    <row r="1339" spans="1:14" s="1" customFormat="1" ht="11.5" hidden="1" customHeight="1" x14ac:dyDescent="0.35">
      <c r="A1339" s="19"/>
      <c r="B1339" s="18"/>
      <c r="C1339" s="18"/>
      <c r="D1339" s="18"/>
      <c r="E1339" s="17"/>
      <c r="F1339" s="20"/>
      <c r="G1339" s="21"/>
      <c r="H1339" s="451"/>
      <c r="J1339" s="23" t="e">
        <f>H1339*J1345/H1345</f>
        <v>#DIV/0!</v>
      </c>
      <c r="L1339" s="41">
        <f t="shared" si="200"/>
        <v>17</v>
      </c>
      <c r="M1339" s="39">
        <f t="shared" si="196"/>
        <v>3</v>
      </c>
      <c r="N1339" s="39">
        <f t="shared" si="201"/>
        <v>0</v>
      </c>
    </row>
    <row r="1340" spans="1:14" s="1" customFormat="1" ht="11.5" hidden="1" customHeight="1" x14ac:dyDescent="0.25">
      <c r="A1340" s="17"/>
      <c r="B1340" s="18"/>
      <c r="C1340" s="18"/>
      <c r="D1340" s="18"/>
      <c r="E1340" s="17"/>
      <c r="F1340" s="28"/>
      <c r="G1340" s="21"/>
      <c r="H1340" s="451"/>
      <c r="J1340" s="23" t="e">
        <f>H1340*J1345/H1345</f>
        <v>#DIV/0!</v>
      </c>
      <c r="L1340" s="41">
        <f t="shared" si="200"/>
        <v>17</v>
      </c>
      <c r="M1340" s="39">
        <f t="shared" si="196"/>
        <v>3</v>
      </c>
      <c r="N1340" s="39">
        <f t="shared" si="201"/>
        <v>0</v>
      </c>
    </row>
    <row r="1341" spans="1:14" s="1" customFormat="1" ht="11.5" hidden="1" customHeight="1" x14ac:dyDescent="0.35">
      <c r="A1341" s="19"/>
      <c r="B1341" s="18"/>
      <c r="C1341" s="18"/>
      <c r="D1341" s="18"/>
      <c r="E1341" s="17"/>
      <c r="F1341" s="20"/>
      <c r="G1341" s="21"/>
      <c r="H1341" s="451"/>
      <c r="J1341" s="23" t="e">
        <f>H1341*J1345/H1345</f>
        <v>#DIV/0!</v>
      </c>
      <c r="L1341" s="41">
        <f t="shared" si="200"/>
        <v>17</v>
      </c>
      <c r="M1341" s="39">
        <f t="shared" si="196"/>
        <v>3</v>
      </c>
      <c r="N1341" s="39">
        <f t="shared" si="201"/>
        <v>0</v>
      </c>
    </row>
    <row r="1342" spans="1:14" s="1" customFormat="1" ht="11.5" hidden="1" customHeight="1" x14ac:dyDescent="0.25">
      <c r="A1342" s="17"/>
      <c r="B1342" s="18"/>
      <c r="C1342" s="18"/>
      <c r="D1342" s="18"/>
      <c r="E1342" s="17"/>
      <c r="F1342" s="28"/>
      <c r="G1342" s="21"/>
      <c r="H1342" s="451"/>
      <c r="J1342" s="23" t="e">
        <f>H1342*J1345/H1345</f>
        <v>#DIV/0!</v>
      </c>
      <c r="L1342" s="41">
        <f t="shared" si="200"/>
        <v>17</v>
      </c>
      <c r="M1342" s="39">
        <f t="shared" si="196"/>
        <v>3</v>
      </c>
      <c r="N1342" s="39">
        <f t="shared" si="201"/>
        <v>0</v>
      </c>
    </row>
    <row r="1343" spans="1:14" s="1" customFormat="1" ht="11.5" hidden="1" customHeight="1" x14ac:dyDescent="0.35">
      <c r="A1343" s="19"/>
      <c r="B1343" s="18"/>
      <c r="C1343" s="18"/>
      <c r="D1343" s="18"/>
      <c r="E1343" s="17"/>
      <c r="F1343" s="20"/>
      <c r="G1343" s="21"/>
      <c r="H1343" s="451"/>
      <c r="J1343" s="23" t="e">
        <f>H1343*J1345/H1345</f>
        <v>#DIV/0!</v>
      </c>
      <c r="L1343" s="41">
        <f t="shared" si="200"/>
        <v>17</v>
      </c>
      <c r="M1343" s="39">
        <f t="shared" si="196"/>
        <v>3</v>
      </c>
      <c r="N1343" s="39">
        <f t="shared" si="201"/>
        <v>0</v>
      </c>
    </row>
    <row r="1344" spans="1:14" s="1" customFormat="1" ht="11.5" hidden="1" customHeight="1" x14ac:dyDescent="0.35">
      <c r="A1344" s="19"/>
      <c r="B1344" s="18"/>
      <c r="C1344" s="18"/>
      <c r="D1344" s="18"/>
      <c r="E1344" s="17"/>
      <c r="F1344" s="20"/>
      <c r="G1344" s="21"/>
      <c r="H1344" s="451"/>
      <c r="J1344" s="23" t="e">
        <f>H1344*J1345/H1345</f>
        <v>#DIV/0!</v>
      </c>
      <c r="L1344" s="41">
        <f t="shared" si="200"/>
        <v>17</v>
      </c>
      <c r="M1344" s="39">
        <f t="shared" si="196"/>
        <v>3</v>
      </c>
      <c r="N1344" s="39">
        <f t="shared" si="201"/>
        <v>0</v>
      </c>
    </row>
    <row r="1345" spans="1:14" ht="11.5" hidden="1" customHeight="1" x14ac:dyDescent="0.35">
      <c r="A1345" s="291"/>
      <c r="B1345" s="292">
        <f>SUBTOTAL(9,B1327:B1344)</f>
        <v>0</v>
      </c>
      <c r="C1345" s="292">
        <f t="shared" ref="C1345:E1345" si="202">SUBTOTAL(9,C1327:C1344)</f>
        <v>0</v>
      </c>
      <c r="D1345" s="292">
        <f t="shared" si="202"/>
        <v>0</v>
      </c>
      <c r="E1345" s="293">
        <f t="shared" si="202"/>
        <v>0</v>
      </c>
      <c r="F1345" s="294" t="s">
        <v>18</v>
      </c>
      <c r="G1345" s="295"/>
      <c r="H1345" s="452"/>
      <c r="J1345" s="32">
        <f>D1324</f>
        <v>176.93</v>
      </c>
      <c r="L1345" s="290">
        <f t="shared" si="200"/>
        <v>17</v>
      </c>
      <c r="M1345" s="287">
        <f t="shared" si="196"/>
        <v>3</v>
      </c>
      <c r="N1345" s="287">
        <v>1</v>
      </c>
    </row>
    <row r="1346" spans="1:14" ht="11.5" hidden="1" customHeight="1" x14ac:dyDescent="0.35">
      <c r="A1346" s="297"/>
      <c r="B1346" s="298"/>
      <c r="C1346" s="298"/>
      <c r="D1346" s="298"/>
      <c r="E1346" s="299"/>
      <c r="F1346" s="300"/>
      <c r="G1346" s="301"/>
      <c r="H1346" s="302"/>
      <c r="J1346" s="38"/>
      <c r="L1346" s="290">
        <f t="shared" si="200"/>
        <v>17</v>
      </c>
      <c r="M1346" s="287">
        <f t="shared" si="196"/>
        <v>3</v>
      </c>
      <c r="N1346" s="287">
        <v>1</v>
      </c>
    </row>
    <row r="1347" spans="1:14" s="1" customFormat="1" ht="21" hidden="1" x14ac:dyDescent="0.35">
      <c r="A1347" s="14"/>
      <c r="B1347" s="14"/>
      <c r="C1347" s="14"/>
      <c r="D1347" s="427">
        <f>х!H$20</f>
        <v>0</v>
      </c>
      <c r="E1347" s="428"/>
      <c r="F1347" s="429">
        <f>х!I$20</f>
        <v>0</v>
      </c>
      <c r="G1347" s="430"/>
      <c r="H1347" s="430"/>
      <c r="I1347" s="13"/>
      <c r="J1347" s="13"/>
      <c r="K1347" s="13"/>
      <c r="L1347" s="40">
        <f>L1324+1</f>
        <v>18</v>
      </c>
      <c r="M1347" s="39">
        <f t="shared" si="196"/>
        <v>3</v>
      </c>
      <c r="N1347" s="39">
        <v>1</v>
      </c>
    </row>
    <row r="1348" spans="1:14" s="1" customFormat="1" ht="11.5" hidden="1" customHeight="1" x14ac:dyDescent="0.35">
      <c r="A1348" s="431" t="s">
        <v>3</v>
      </c>
      <c r="B1348" s="432" t="s">
        <v>4</v>
      </c>
      <c r="C1348" s="432"/>
      <c r="D1348" s="432"/>
      <c r="E1348" s="433" t="s">
        <v>5</v>
      </c>
      <c r="F1348" s="434" t="s">
        <v>6</v>
      </c>
      <c r="G1348" s="435" t="s">
        <v>7</v>
      </c>
      <c r="H1348" s="436" t="s">
        <v>8</v>
      </c>
      <c r="L1348" s="41">
        <f>L1347</f>
        <v>18</v>
      </c>
      <c r="M1348" s="39">
        <f t="shared" si="196"/>
        <v>3</v>
      </c>
      <c r="N1348" s="39">
        <v>1</v>
      </c>
    </row>
    <row r="1349" spans="1:14" s="1" customFormat="1" ht="11.5" hidden="1" customHeight="1" x14ac:dyDescent="0.35">
      <c r="A1349" s="431"/>
      <c r="B1349" s="15" t="s">
        <v>9</v>
      </c>
      <c r="C1349" s="16" t="s">
        <v>10</v>
      </c>
      <c r="D1349" s="16" t="s">
        <v>11</v>
      </c>
      <c r="E1349" s="433"/>
      <c r="F1349" s="434"/>
      <c r="G1349" s="435"/>
      <c r="H1349" s="436"/>
      <c r="L1349" s="41">
        <f t="shared" ref="L1349:M1369" si="203">L1348</f>
        <v>18</v>
      </c>
      <c r="M1349" s="39">
        <f t="shared" si="196"/>
        <v>3</v>
      </c>
      <c r="N1349" s="39">
        <v>1</v>
      </c>
    </row>
    <row r="1350" spans="1:14" s="1" customFormat="1" ht="11.5" hidden="1" customHeight="1" x14ac:dyDescent="0.35">
      <c r="A1350" s="17"/>
      <c r="B1350" s="18"/>
      <c r="C1350" s="18"/>
      <c r="D1350" s="19"/>
      <c r="E1350" s="17"/>
      <c r="F1350" s="20"/>
      <c r="G1350" s="21"/>
      <c r="H1350" s="453">
        <f>D1347</f>
        <v>0</v>
      </c>
      <c r="J1350" s="23" t="e">
        <f>H1350*J1368/H1368</f>
        <v>#DIV/0!</v>
      </c>
      <c r="L1350" s="41">
        <f t="shared" si="203"/>
        <v>18</v>
      </c>
      <c r="M1350" s="39">
        <f t="shared" si="196"/>
        <v>3</v>
      </c>
      <c r="N1350" s="39">
        <f>F1350</f>
        <v>0</v>
      </c>
    </row>
    <row r="1351" spans="1:14" s="1" customFormat="1" ht="11.5" hidden="1" customHeight="1" x14ac:dyDescent="0.35">
      <c r="A1351" s="17"/>
      <c r="B1351" s="18"/>
      <c r="C1351" s="18"/>
      <c r="D1351" s="18"/>
      <c r="E1351" s="17"/>
      <c r="F1351" s="20"/>
      <c r="G1351" s="21"/>
      <c r="H1351" s="451"/>
      <c r="J1351" s="23" t="e">
        <f>H1351*J1368/H1368</f>
        <v>#DIV/0!</v>
      </c>
      <c r="L1351" s="41">
        <f t="shared" si="203"/>
        <v>18</v>
      </c>
      <c r="M1351" s="39">
        <f t="shared" si="196"/>
        <v>3</v>
      </c>
      <c r="N1351" s="39">
        <f t="shared" ref="N1351:N1367" si="204">F1351</f>
        <v>0</v>
      </c>
    </row>
    <row r="1352" spans="1:14" s="1" customFormat="1" ht="11.5" hidden="1" customHeight="1" x14ac:dyDescent="0.35">
      <c r="A1352" s="17"/>
      <c r="B1352" s="18"/>
      <c r="C1352" s="18"/>
      <c r="D1352" s="18"/>
      <c r="E1352" s="17"/>
      <c r="F1352" s="20"/>
      <c r="G1352" s="24"/>
      <c r="H1352" s="451"/>
      <c r="J1352" s="23" t="e">
        <f>H1352*J1368/H1368</f>
        <v>#DIV/0!</v>
      </c>
      <c r="L1352" s="41">
        <f t="shared" si="203"/>
        <v>18</v>
      </c>
      <c r="M1352" s="39">
        <f t="shared" si="196"/>
        <v>3</v>
      </c>
      <c r="N1352" s="39">
        <f t="shared" si="204"/>
        <v>0</v>
      </c>
    </row>
    <row r="1353" spans="1:14" s="1" customFormat="1" ht="11.5" hidden="1" customHeight="1" x14ac:dyDescent="0.35">
      <c r="A1353" s="19"/>
      <c r="B1353" s="18"/>
      <c r="C1353" s="18"/>
      <c r="D1353" s="18"/>
      <c r="E1353" s="17"/>
      <c r="F1353" s="20"/>
      <c r="G1353" s="21"/>
      <c r="H1353" s="451"/>
      <c r="J1353" s="23" t="e">
        <f>H1353*J1368/H1368</f>
        <v>#DIV/0!</v>
      </c>
      <c r="L1353" s="41">
        <f t="shared" si="203"/>
        <v>18</v>
      </c>
      <c r="M1353" s="39">
        <f t="shared" si="196"/>
        <v>3</v>
      </c>
      <c r="N1353" s="39">
        <f t="shared" si="204"/>
        <v>0</v>
      </c>
    </row>
    <row r="1354" spans="1:14" s="1" customFormat="1" ht="11.5" hidden="1" customHeight="1" x14ac:dyDescent="0.35">
      <c r="A1354" s="17"/>
      <c r="B1354" s="18"/>
      <c r="C1354" s="18"/>
      <c r="D1354" s="19"/>
      <c r="E1354" s="17"/>
      <c r="F1354" s="20"/>
      <c r="G1354" s="21"/>
      <c r="H1354" s="451"/>
      <c r="J1354" s="23" t="e">
        <f>H1354*J1368/H1368</f>
        <v>#DIV/0!</v>
      </c>
      <c r="L1354" s="41">
        <f t="shared" si="203"/>
        <v>18</v>
      </c>
      <c r="M1354" s="39">
        <f t="shared" si="196"/>
        <v>3</v>
      </c>
      <c r="N1354" s="39">
        <f t="shared" si="204"/>
        <v>0</v>
      </c>
    </row>
    <row r="1355" spans="1:14" s="1" customFormat="1" ht="11.5" hidden="1" customHeight="1" x14ac:dyDescent="0.35">
      <c r="A1355" s="17"/>
      <c r="B1355" s="18"/>
      <c r="C1355" s="18"/>
      <c r="D1355" s="18"/>
      <c r="E1355" s="17"/>
      <c r="F1355" s="20"/>
      <c r="G1355" s="21"/>
      <c r="H1355" s="451"/>
      <c r="J1355" s="23" t="e">
        <f>H1355*J1368/H1368</f>
        <v>#DIV/0!</v>
      </c>
      <c r="L1355" s="41">
        <f t="shared" si="203"/>
        <v>18</v>
      </c>
      <c r="M1355" s="39">
        <f t="shared" si="196"/>
        <v>3</v>
      </c>
      <c r="N1355" s="39">
        <f t="shared" si="204"/>
        <v>0</v>
      </c>
    </row>
    <row r="1356" spans="1:14" s="1" customFormat="1" ht="11.5" hidden="1" customHeight="1" x14ac:dyDescent="0.35">
      <c r="A1356" s="17"/>
      <c r="B1356" s="18"/>
      <c r="C1356" s="18"/>
      <c r="D1356" s="18"/>
      <c r="E1356" s="17"/>
      <c r="F1356" s="20"/>
      <c r="G1356" s="24"/>
      <c r="H1356" s="451"/>
      <c r="J1356" s="23" t="e">
        <f>H1356*J1368/H1368</f>
        <v>#DIV/0!</v>
      </c>
      <c r="L1356" s="41">
        <f t="shared" si="203"/>
        <v>18</v>
      </c>
      <c r="M1356" s="39">
        <f t="shared" si="196"/>
        <v>3</v>
      </c>
      <c r="N1356" s="39">
        <f t="shared" si="204"/>
        <v>0</v>
      </c>
    </row>
    <row r="1357" spans="1:14" s="1" customFormat="1" ht="11.5" hidden="1" customHeight="1" x14ac:dyDescent="0.35">
      <c r="A1357" s="19"/>
      <c r="B1357" s="18"/>
      <c r="C1357" s="18"/>
      <c r="D1357" s="18"/>
      <c r="E1357" s="17"/>
      <c r="F1357" s="20"/>
      <c r="G1357" s="21"/>
      <c r="H1357" s="451"/>
      <c r="J1357" s="23" t="e">
        <f>H1357*J1368/H1368</f>
        <v>#DIV/0!</v>
      </c>
      <c r="L1357" s="41">
        <f t="shared" si="203"/>
        <v>18</v>
      </c>
      <c r="M1357" s="39">
        <f t="shared" si="196"/>
        <v>3</v>
      </c>
      <c r="N1357" s="39">
        <f t="shared" si="204"/>
        <v>0</v>
      </c>
    </row>
    <row r="1358" spans="1:14" s="1" customFormat="1" ht="11.5" hidden="1" customHeight="1" x14ac:dyDescent="0.35">
      <c r="A1358" s="19"/>
      <c r="B1358" s="25"/>
      <c r="C1358" s="25"/>
      <c r="D1358" s="25"/>
      <c r="E1358" s="26"/>
      <c r="F1358" s="27"/>
      <c r="G1358" s="27"/>
      <c r="H1358" s="451"/>
      <c r="J1358" s="23" t="e">
        <f>H1358*J1368/H1368</f>
        <v>#DIV/0!</v>
      </c>
      <c r="L1358" s="41">
        <f t="shared" si="203"/>
        <v>18</v>
      </c>
      <c r="M1358" s="39">
        <f t="shared" si="196"/>
        <v>3</v>
      </c>
      <c r="N1358" s="39">
        <f t="shared" si="204"/>
        <v>0</v>
      </c>
    </row>
    <row r="1359" spans="1:14" s="1" customFormat="1" ht="11.5" hidden="1" customHeight="1" x14ac:dyDescent="0.35">
      <c r="A1359" s="17"/>
      <c r="B1359" s="18"/>
      <c r="C1359" s="18"/>
      <c r="D1359" s="18"/>
      <c r="E1359" s="17"/>
      <c r="F1359" s="20"/>
      <c r="G1359" s="21"/>
      <c r="H1359" s="451"/>
      <c r="J1359" s="23" t="e">
        <f>H1359*J1368/H1368</f>
        <v>#DIV/0!</v>
      </c>
      <c r="L1359" s="41">
        <f t="shared" si="203"/>
        <v>18</v>
      </c>
      <c r="M1359" s="39">
        <f t="shared" si="196"/>
        <v>3</v>
      </c>
      <c r="N1359" s="39">
        <f t="shared" si="204"/>
        <v>0</v>
      </c>
    </row>
    <row r="1360" spans="1:14" s="1" customFormat="1" ht="11.5" hidden="1" customHeight="1" x14ac:dyDescent="0.35">
      <c r="A1360" s="17"/>
      <c r="B1360" s="18"/>
      <c r="C1360" s="18"/>
      <c r="D1360" s="18"/>
      <c r="E1360" s="17"/>
      <c r="F1360" s="20"/>
      <c r="G1360" s="24"/>
      <c r="H1360" s="451"/>
      <c r="J1360" s="23" t="e">
        <f>H1360*J1368/H1368</f>
        <v>#DIV/0!</v>
      </c>
      <c r="L1360" s="41">
        <f t="shared" si="203"/>
        <v>18</v>
      </c>
      <c r="M1360" s="39">
        <f t="shared" si="196"/>
        <v>3</v>
      </c>
      <c r="N1360" s="39">
        <f t="shared" si="204"/>
        <v>0</v>
      </c>
    </row>
    <row r="1361" spans="1:14" s="1" customFormat="1" ht="11.5" hidden="1" customHeight="1" x14ac:dyDescent="0.35">
      <c r="A1361" s="17"/>
      <c r="B1361" s="18"/>
      <c r="C1361" s="18"/>
      <c r="D1361" s="18"/>
      <c r="E1361" s="17"/>
      <c r="F1361" s="20"/>
      <c r="G1361" s="24"/>
      <c r="H1361" s="451"/>
      <c r="J1361" s="23" t="e">
        <f>H1361*J1368/H1368</f>
        <v>#DIV/0!</v>
      </c>
      <c r="L1361" s="41">
        <f t="shared" si="203"/>
        <v>18</v>
      </c>
      <c r="M1361" s="39">
        <f t="shared" si="196"/>
        <v>3</v>
      </c>
      <c r="N1361" s="39">
        <f t="shared" si="204"/>
        <v>0</v>
      </c>
    </row>
    <row r="1362" spans="1:14" s="1" customFormat="1" ht="11.5" hidden="1" customHeight="1" x14ac:dyDescent="0.35">
      <c r="A1362" s="19"/>
      <c r="B1362" s="18"/>
      <c r="C1362" s="18"/>
      <c r="D1362" s="18"/>
      <c r="E1362" s="17"/>
      <c r="F1362" s="20"/>
      <c r="G1362" s="21"/>
      <c r="H1362" s="451"/>
      <c r="J1362" s="23" t="e">
        <f>H1362*J1368/H1368</f>
        <v>#DIV/0!</v>
      </c>
      <c r="L1362" s="41">
        <f t="shared" si="203"/>
        <v>18</v>
      </c>
      <c r="M1362" s="39">
        <f t="shared" si="196"/>
        <v>3</v>
      </c>
      <c r="N1362" s="39">
        <f t="shared" si="204"/>
        <v>0</v>
      </c>
    </row>
    <row r="1363" spans="1:14" s="1" customFormat="1" ht="11.5" hidden="1" customHeight="1" x14ac:dyDescent="0.25">
      <c r="A1363" s="17"/>
      <c r="B1363" s="18"/>
      <c r="C1363" s="18"/>
      <c r="D1363" s="18"/>
      <c r="E1363" s="17"/>
      <c r="F1363" s="28"/>
      <c r="G1363" s="21"/>
      <c r="H1363" s="451"/>
      <c r="J1363" s="23" t="e">
        <f>H1363*J1368/H1368</f>
        <v>#DIV/0!</v>
      </c>
      <c r="L1363" s="41">
        <f t="shared" si="203"/>
        <v>18</v>
      </c>
      <c r="M1363" s="39">
        <f t="shared" si="196"/>
        <v>3</v>
      </c>
      <c r="N1363" s="39">
        <f t="shared" si="204"/>
        <v>0</v>
      </c>
    </row>
    <row r="1364" spans="1:14" s="1" customFormat="1" ht="11.5" hidden="1" customHeight="1" x14ac:dyDescent="0.35">
      <c r="A1364" s="19"/>
      <c r="B1364" s="18"/>
      <c r="C1364" s="18"/>
      <c r="D1364" s="18"/>
      <c r="E1364" s="17"/>
      <c r="F1364" s="20"/>
      <c r="G1364" s="21"/>
      <c r="H1364" s="451"/>
      <c r="J1364" s="23" t="e">
        <f>H1364*J1368/H1368</f>
        <v>#DIV/0!</v>
      </c>
      <c r="L1364" s="41">
        <f t="shared" si="203"/>
        <v>18</v>
      </c>
      <c r="M1364" s="39">
        <f t="shared" si="196"/>
        <v>3</v>
      </c>
      <c r="N1364" s="39">
        <f t="shared" si="204"/>
        <v>0</v>
      </c>
    </row>
    <row r="1365" spans="1:14" s="1" customFormat="1" ht="11.5" hidden="1" customHeight="1" x14ac:dyDescent="0.25">
      <c r="A1365" s="17"/>
      <c r="B1365" s="18"/>
      <c r="C1365" s="18"/>
      <c r="D1365" s="18"/>
      <c r="E1365" s="17"/>
      <c r="F1365" s="28"/>
      <c r="G1365" s="21"/>
      <c r="H1365" s="451"/>
      <c r="J1365" s="23" t="e">
        <f>H1365*J1368/H1368</f>
        <v>#DIV/0!</v>
      </c>
      <c r="L1365" s="41">
        <f t="shared" si="203"/>
        <v>18</v>
      </c>
      <c r="M1365" s="39">
        <f t="shared" si="203"/>
        <v>3</v>
      </c>
      <c r="N1365" s="39">
        <f t="shared" si="204"/>
        <v>0</v>
      </c>
    </row>
    <row r="1366" spans="1:14" s="1" customFormat="1" ht="11.5" hidden="1" customHeight="1" x14ac:dyDescent="0.35">
      <c r="A1366" s="19"/>
      <c r="B1366" s="18"/>
      <c r="C1366" s="18"/>
      <c r="D1366" s="18"/>
      <c r="E1366" s="17"/>
      <c r="F1366" s="20"/>
      <c r="G1366" s="21"/>
      <c r="H1366" s="451"/>
      <c r="J1366" s="23" t="e">
        <f>H1366*J1368/H1368</f>
        <v>#DIV/0!</v>
      </c>
      <c r="L1366" s="41">
        <f t="shared" si="203"/>
        <v>18</v>
      </c>
      <c r="M1366" s="39">
        <f t="shared" si="203"/>
        <v>3</v>
      </c>
      <c r="N1366" s="39">
        <f t="shared" si="204"/>
        <v>0</v>
      </c>
    </row>
    <row r="1367" spans="1:14" s="1" customFormat="1" ht="11.5" hidden="1" customHeight="1" x14ac:dyDescent="0.35">
      <c r="A1367" s="19"/>
      <c r="B1367" s="18"/>
      <c r="C1367" s="18"/>
      <c r="D1367" s="18"/>
      <c r="E1367" s="17"/>
      <c r="F1367" s="20"/>
      <c r="G1367" s="21"/>
      <c r="H1367" s="451"/>
      <c r="J1367" s="23" t="e">
        <f>H1367*J1368/H1368</f>
        <v>#DIV/0!</v>
      </c>
      <c r="L1367" s="41">
        <f t="shared" si="203"/>
        <v>18</v>
      </c>
      <c r="M1367" s="39">
        <f t="shared" si="203"/>
        <v>3</v>
      </c>
      <c r="N1367" s="39">
        <f t="shared" si="204"/>
        <v>0</v>
      </c>
    </row>
    <row r="1368" spans="1:14" s="1" customFormat="1" ht="11.5" hidden="1" customHeight="1" x14ac:dyDescent="0.35">
      <c r="A1368" s="19"/>
      <c r="B1368" s="25"/>
      <c r="C1368" s="25"/>
      <c r="D1368" s="25"/>
      <c r="E1368" s="26"/>
      <c r="F1368" s="29" t="s">
        <v>18</v>
      </c>
      <c r="G1368" s="27"/>
      <c r="H1368" s="454"/>
      <c r="J1368" s="32">
        <f>D1347</f>
        <v>0</v>
      </c>
      <c r="L1368" s="41">
        <f t="shared" si="203"/>
        <v>18</v>
      </c>
      <c r="M1368" s="39">
        <f t="shared" si="203"/>
        <v>3</v>
      </c>
      <c r="N1368" s="39">
        <v>1</v>
      </c>
    </row>
    <row r="1369" spans="1:14" s="1" customFormat="1" ht="11.5" hidden="1" customHeight="1" x14ac:dyDescent="0.35">
      <c r="A1369" s="33"/>
      <c r="B1369" s="34"/>
      <c r="C1369" s="34"/>
      <c r="D1369" s="34"/>
      <c r="E1369" s="35"/>
      <c r="F1369" s="36"/>
      <c r="G1369" s="37"/>
      <c r="H1369" s="38"/>
      <c r="J1369" s="38"/>
      <c r="L1369" s="41">
        <f t="shared" si="203"/>
        <v>18</v>
      </c>
      <c r="M1369" s="39">
        <f t="shared" si="203"/>
        <v>3</v>
      </c>
      <c r="N1369" s="39">
        <v>1</v>
      </c>
    </row>
    <row r="1370" spans="1:14" s="1" customFormat="1" ht="21" hidden="1" x14ac:dyDescent="0.35">
      <c r="A1370" s="14"/>
      <c r="B1370" s="14"/>
      <c r="C1370" s="14"/>
      <c r="D1370" s="427">
        <f>х!H$21</f>
        <v>64.739999999999995</v>
      </c>
      <c r="E1370" s="428"/>
      <c r="F1370" s="429" t="str">
        <f>х!I$21</f>
        <v>Абонемент платного питания №19 (ГПД Полдник 1-4)</v>
      </c>
      <c r="G1370" s="430"/>
      <c r="H1370" s="430"/>
      <c r="I1370" s="13"/>
      <c r="J1370" s="13"/>
      <c r="K1370" s="13"/>
      <c r="L1370" s="40">
        <f>L1347+1</f>
        <v>19</v>
      </c>
      <c r="M1370" s="39">
        <f t="shared" ref="M1370:M1429" si="205">M1369</f>
        <v>3</v>
      </c>
      <c r="N1370" s="39">
        <v>1</v>
      </c>
    </row>
    <row r="1371" spans="1:14" s="1" customFormat="1" ht="11.5" hidden="1" customHeight="1" x14ac:dyDescent="0.35">
      <c r="A1371" s="431" t="s">
        <v>3</v>
      </c>
      <c r="B1371" s="432" t="s">
        <v>4</v>
      </c>
      <c r="C1371" s="432"/>
      <c r="D1371" s="432"/>
      <c r="E1371" s="433" t="s">
        <v>5</v>
      </c>
      <c r="F1371" s="434" t="s">
        <v>6</v>
      </c>
      <c r="G1371" s="435" t="s">
        <v>7</v>
      </c>
      <c r="H1371" s="436" t="s">
        <v>8</v>
      </c>
      <c r="L1371" s="41">
        <f>L1370</f>
        <v>19</v>
      </c>
      <c r="M1371" s="39">
        <f t="shared" si="205"/>
        <v>3</v>
      </c>
      <c r="N1371" s="39">
        <v>1</v>
      </c>
    </row>
    <row r="1372" spans="1:14" s="1" customFormat="1" ht="11.5" hidden="1" customHeight="1" x14ac:dyDescent="0.35">
      <c r="A1372" s="431"/>
      <c r="B1372" s="15" t="s">
        <v>9</v>
      </c>
      <c r="C1372" s="16" t="s">
        <v>10</v>
      </c>
      <c r="D1372" s="16" t="s">
        <v>11</v>
      </c>
      <c r="E1372" s="433"/>
      <c r="F1372" s="434"/>
      <c r="G1372" s="435"/>
      <c r="H1372" s="436"/>
      <c r="L1372" s="41">
        <f t="shared" ref="L1372:L1392" si="206">L1371</f>
        <v>19</v>
      </c>
      <c r="M1372" s="39">
        <f t="shared" si="205"/>
        <v>3</v>
      </c>
      <c r="N1372" s="39">
        <v>1</v>
      </c>
    </row>
    <row r="1373" spans="1:14" s="1" customFormat="1" ht="11.5" hidden="1" customHeight="1" x14ac:dyDescent="0.35">
      <c r="A1373" s="50">
        <v>338</v>
      </c>
      <c r="B1373" s="51">
        <v>0.4</v>
      </c>
      <c r="C1373" s="51">
        <v>0.4</v>
      </c>
      <c r="D1373" s="51">
        <v>9.8000000000000007</v>
      </c>
      <c r="E1373" s="50">
        <v>47</v>
      </c>
      <c r="F1373" s="52" t="s">
        <v>117</v>
      </c>
      <c r="G1373" s="69">
        <v>100</v>
      </c>
      <c r="H1373" s="453">
        <f>D1370</f>
        <v>64.739999999999995</v>
      </c>
      <c r="J1373" s="23" t="e">
        <f>H1373*J1391/H1391</f>
        <v>#DIV/0!</v>
      </c>
      <c r="L1373" s="41">
        <f t="shared" si="206"/>
        <v>19</v>
      </c>
      <c r="M1373" s="39">
        <f t="shared" si="205"/>
        <v>3</v>
      </c>
      <c r="N1373" s="39" t="str">
        <f>F1373</f>
        <v>Яблоко 100 (СОШ_2018)</v>
      </c>
    </row>
    <row r="1374" spans="1:14" s="1" customFormat="1" ht="11.5" hidden="1" customHeight="1" x14ac:dyDescent="0.35">
      <c r="A1374" s="50">
        <v>190</v>
      </c>
      <c r="B1374" s="51">
        <v>3.16</v>
      </c>
      <c r="C1374" s="51">
        <v>4.55</v>
      </c>
      <c r="D1374" s="51">
        <v>36.950000000000003</v>
      </c>
      <c r="E1374" s="50">
        <v>201</v>
      </c>
      <c r="F1374" s="52" t="s">
        <v>346</v>
      </c>
      <c r="G1374" s="68">
        <v>75</v>
      </c>
      <c r="H1374" s="451"/>
      <c r="J1374" s="23" t="e">
        <f>H1374*J1391/H1391</f>
        <v>#DIV/0!</v>
      </c>
      <c r="L1374" s="41">
        <f t="shared" si="206"/>
        <v>19</v>
      </c>
      <c r="M1374" s="39">
        <f t="shared" si="205"/>
        <v>3</v>
      </c>
      <c r="N1374" s="39" t="str">
        <f t="shared" ref="N1374:N1390" si="207">F1374</f>
        <v>Манник 75 Тагил</v>
      </c>
    </row>
    <row r="1375" spans="1:14" s="1" customFormat="1" ht="11.5" hidden="1" customHeight="1" x14ac:dyDescent="0.35">
      <c r="A1375" s="126" t="s">
        <v>16</v>
      </c>
      <c r="B1375" s="127"/>
      <c r="C1375" s="127"/>
      <c r="D1375" s="127">
        <v>19</v>
      </c>
      <c r="E1375" s="128">
        <v>80</v>
      </c>
      <c r="F1375" s="129" t="s">
        <v>345</v>
      </c>
      <c r="G1375" s="130">
        <v>200</v>
      </c>
      <c r="H1375" s="451"/>
      <c r="J1375" s="23" t="e">
        <f>H1375*J1391/H1391</f>
        <v>#DIV/0!</v>
      </c>
      <c r="L1375" s="41">
        <f t="shared" si="206"/>
        <v>19</v>
      </c>
      <c r="M1375" s="39">
        <f t="shared" si="205"/>
        <v>3</v>
      </c>
      <c r="N1375" s="39" t="str">
        <f t="shared" si="207"/>
        <v>Напиток Валетек витаминный 200</v>
      </c>
    </row>
    <row r="1376" spans="1:14" s="1" customFormat="1" ht="11.5" hidden="1" customHeight="1" x14ac:dyDescent="0.35">
      <c r="A1376" s="54"/>
      <c r="B1376" s="51"/>
      <c r="C1376" s="51"/>
      <c r="D1376" s="51"/>
      <c r="E1376" s="50"/>
      <c r="F1376" s="52"/>
      <c r="G1376" s="69"/>
      <c r="H1376" s="451"/>
      <c r="J1376" s="23" t="e">
        <f>H1376*J1391/H1391</f>
        <v>#DIV/0!</v>
      </c>
      <c r="L1376" s="41">
        <f t="shared" si="206"/>
        <v>19</v>
      </c>
      <c r="M1376" s="39">
        <f t="shared" si="205"/>
        <v>3</v>
      </c>
      <c r="N1376" s="39">
        <f t="shared" si="207"/>
        <v>0</v>
      </c>
    </row>
    <row r="1377" spans="1:14" s="1" customFormat="1" ht="11.5" hidden="1" customHeight="1" x14ac:dyDescent="0.35">
      <c r="A1377" s="17"/>
      <c r="B1377" s="18"/>
      <c r="C1377" s="18"/>
      <c r="D1377" s="19"/>
      <c r="E1377" s="17"/>
      <c r="F1377" s="20"/>
      <c r="G1377" s="21"/>
      <c r="H1377" s="451"/>
      <c r="J1377" s="23" t="e">
        <f>H1377*J1391/H1391</f>
        <v>#DIV/0!</v>
      </c>
      <c r="L1377" s="41">
        <f t="shared" si="206"/>
        <v>19</v>
      </c>
      <c r="M1377" s="39">
        <f t="shared" si="205"/>
        <v>3</v>
      </c>
      <c r="N1377" s="39">
        <f t="shared" si="207"/>
        <v>0</v>
      </c>
    </row>
    <row r="1378" spans="1:14" s="1" customFormat="1" ht="11.5" hidden="1" customHeight="1" x14ac:dyDescent="0.35">
      <c r="A1378" s="17"/>
      <c r="B1378" s="18"/>
      <c r="C1378" s="18"/>
      <c r="D1378" s="18"/>
      <c r="E1378" s="17"/>
      <c r="F1378" s="20"/>
      <c r="G1378" s="21"/>
      <c r="H1378" s="451"/>
      <c r="J1378" s="23" t="e">
        <f>H1378*J1391/H1391</f>
        <v>#DIV/0!</v>
      </c>
      <c r="L1378" s="41">
        <f t="shared" si="206"/>
        <v>19</v>
      </c>
      <c r="M1378" s="39">
        <f t="shared" si="205"/>
        <v>3</v>
      </c>
      <c r="N1378" s="39">
        <f t="shared" si="207"/>
        <v>0</v>
      </c>
    </row>
    <row r="1379" spans="1:14" s="1" customFormat="1" ht="11.5" hidden="1" customHeight="1" x14ac:dyDescent="0.35">
      <c r="A1379" s="17"/>
      <c r="B1379" s="18"/>
      <c r="C1379" s="18"/>
      <c r="D1379" s="18"/>
      <c r="E1379" s="17"/>
      <c r="F1379" s="20"/>
      <c r="G1379" s="24"/>
      <c r="H1379" s="451"/>
      <c r="J1379" s="23" t="e">
        <f>H1379*J1391/H1391</f>
        <v>#DIV/0!</v>
      </c>
      <c r="L1379" s="41">
        <f t="shared" si="206"/>
        <v>19</v>
      </c>
      <c r="M1379" s="39">
        <f t="shared" si="205"/>
        <v>3</v>
      </c>
      <c r="N1379" s="39">
        <f t="shared" si="207"/>
        <v>0</v>
      </c>
    </row>
    <row r="1380" spans="1:14" s="1" customFormat="1" ht="11.5" hidden="1" customHeight="1" x14ac:dyDescent="0.35">
      <c r="A1380" s="19"/>
      <c r="B1380" s="18"/>
      <c r="C1380" s="18"/>
      <c r="D1380" s="18"/>
      <c r="E1380" s="17"/>
      <c r="F1380" s="20"/>
      <c r="G1380" s="21"/>
      <c r="H1380" s="451"/>
      <c r="J1380" s="23" t="e">
        <f>H1380*J1391/H1391</f>
        <v>#DIV/0!</v>
      </c>
      <c r="L1380" s="41">
        <f t="shared" si="206"/>
        <v>19</v>
      </c>
      <c r="M1380" s="39">
        <f t="shared" si="205"/>
        <v>3</v>
      </c>
      <c r="N1380" s="39">
        <f t="shared" si="207"/>
        <v>0</v>
      </c>
    </row>
    <row r="1381" spans="1:14" s="1" customFormat="1" ht="11.5" hidden="1" customHeight="1" x14ac:dyDescent="0.35">
      <c r="A1381" s="19"/>
      <c r="B1381" s="25"/>
      <c r="C1381" s="25"/>
      <c r="D1381" s="25"/>
      <c r="E1381" s="26"/>
      <c r="F1381" s="112"/>
      <c r="G1381" s="112"/>
      <c r="H1381" s="451"/>
      <c r="J1381" s="23" t="e">
        <f>H1381*J1391/H1391</f>
        <v>#DIV/0!</v>
      </c>
      <c r="L1381" s="41">
        <f t="shared" si="206"/>
        <v>19</v>
      </c>
      <c r="M1381" s="39">
        <f t="shared" si="205"/>
        <v>3</v>
      </c>
      <c r="N1381" s="39">
        <f t="shared" si="207"/>
        <v>0</v>
      </c>
    </row>
    <row r="1382" spans="1:14" s="1" customFormat="1" ht="11.5" hidden="1" customHeight="1" x14ac:dyDescent="0.35">
      <c r="A1382" s="17"/>
      <c r="B1382" s="18"/>
      <c r="C1382" s="18"/>
      <c r="D1382" s="18"/>
      <c r="E1382" s="17"/>
      <c r="F1382" s="20"/>
      <c r="G1382" s="21"/>
      <c r="H1382" s="451"/>
      <c r="J1382" s="23" t="e">
        <f>H1382*J1391/H1391</f>
        <v>#DIV/0!</v>
      </c>
      <c r="L1382" s="41">
        <f t="shared" si="206"/>
        <v>19</v>
      </c>
      <c r="M1382" s="39">
        <f t="shared" si="205"/>
        <v>3</v>
      </c>
      <c r="N1382" s="39">
        <f t="shared" si="207"/>
        <v>0</v>
      </c>
    </row>
    <row r="1383" spans="1:14" s="1" customFormat="1" ht="11.5" hidden="1" customHeight="1" x14ac:dyDescent="0.35">
      <c r="A1383" s="17"/>
      <c r="B1383" s="18"/>
      <c r="C1383" s="18"/>
      <c r="D1383" s="18"/>
      <c r="E1383" s="17"/>
      <c r="F1383" s="20"/>
      <c r="G1383" s="24"/>
      <c r="H1383" s="451"/>
      <c r="J1383" s="23" t="e">
        <f>H1383*J1391/H1391</f>
        <v>#DIV/0!</v>
      </c>
      <c r="L1383" s="41">
        <f t="shared" si="206"/>
        <v>19</v>
      </c>
      <c r="M1383" s="39">
        <f t="shared" si="205"/>
        <v>3</v>
      </c>
      <c r="N1383" s="39">
        <f t="shared" si="207"/>
        <v>0</v>
      </c>
    </row>
    <row r="1384" spans="1:14" s="1" customFormat="1" ht="11.5" hidden="1" customHeight="1" x14ac:dyDescent="0.35">
      <c r="A1384" s="17"/>
      <c r="B1384" s="18"/>
      <c r="C1384" s="18"/>
      <c r="D1384" s="18"/>
      <c r="E1384" s="17"/>
      <c r="F1384" s="20"/>
      <c r="G1384" s="24"/>
      <c r="H1384" s="451"/>
      <c r="J1384" s="23" t="e">
        <f>H1384*J1391/H1391</f>
        <v>#DIV/0!</v>
      </c>
      <c r="L1384" s="41">
        <f t="shared" si="206"/>
        <v>19</v>
      </c>
      <c r="M1384" s="39">
        <f t="shared" si="205"/>
        <v>3</v>
      </c>
      <c r="N1384" s="39">
        <f t="shared" si="207"/>
        <v>0</v>
      </c>
    </row>
    <row r="1385" spans="1:14" s="1" customFormat="1" ht="11.5" hidden="1" customHeight="1" x14ac:dyDescent="0.35">
      <c r="A1385" s="19"/>
      <c r="B1385" s="18"/>
      <c r="C1385" s="18"/>
      <c r="D1385" s="18"/>
      <c r="E1385" s="17"/>
      <c r="F1385" s="20"/>
      <c r="G1385" s="21"/>
      <c r="H1385" s="451"/>
      <c r="J1385" s="23" t="e">
        <f>H1385*J1391/H1391</f>
        <v>#DIV/0!</v>
      </c>
      <c r="L1385" s="41">
        <f t="shared" si="206"/>
        <v>19</v>
      </c>
      <c r="M1385" s="39">
        <f t="shared" si="205"/>
        <v>3</v>
      </c>
      <c r="N1385" s="39">
        <f t="shared" si="207"/>
        <v>0</v>
      </c>
    </row>
    <row r="1386" spans="1:14" s="1" customFormat="1" ht="11.5" hidden="1" customHeight="1" x14ac:dyDescent="0.25">
      <c r="A1386" s="17"/>
      <c r="B1386" s="18"/>
      <c r="C1386" s="18"/>
      <c r="D1386" s="18"/>
      <c r="E1386" s="17"/>
      <c r="F1386" s="28"/>
      <c r="G1386" s="21"/>
      <c r="H1386" s="451"/>
      <c r="J1386" s="23" t="e">
        <f>H1386*J1391/H1391</f>
        <v>#DIV/0!</v>
      </c>
      <c r="L1386" s="41">
        <f t="shared" si="206"/>
        <v>19</v>
      </c>
      <c r="M1386" s="39">
        <f t="shared" si="205"/>
        <v>3</v>
      </c>
      <c r="N1386" s="39">
        <f t="shared" si="207"/>
        <v>0</v>
      </c>
    </row>
    <row r="1387" spans="1:14" s="1" customFormat="1" ht="11.5" hidden="1" customHeight="1" x14ac:dyDescent="0.35">
      <c r="A1387" s="19"/>
      <c r="B1387" s="18"/>
      <c r="C1387" s="18"/>
      <c r="D1387" s="18"/>
      <c r="E1387" s="17"/>
      <c r="F1387" s="20"/>
      <c r="G1387" s="21"/>
      <c r="H1387" s="451"/>
      <c r="J1387" s="23" t="e">
        <f>H1387*J1391/H1391</f>
        <v>#DIV/0!</v>
      </c>
      <c r="L1387" s="41">
        <f t="shared" si="206"/>
        <v>19</v>
      </c>
      <c r="M1387" s="39">
        <f t="shared" si="205"/>
        <v>3</v>
      </c>
      <c r="N1387" s="39">
        <f t="shared" si="207"/>
        <v>0</v>
      </c>
    </row>
    <row r="1388" spans="1:14" s="1" customFormat="1" ht="11.5" hidden="1" customHeight="1" x14ac:dyDescent="0.25">
      <c r="A1388" s="17"/>
      <c r="B1388" s="18"/>
      <c r="C1388" s="18"/>
      <c r="D1388" s="18"/>
      <c r="E1388" s="17"/>
      <c r="F1388" s="28"/>
      <c r="G1388" s="21"/>
      <c r="H1388" s="451"/>
      <c r="J1388" s="23" t="e">
        <f>H1388*J1391/H1391</f>
        <v>#DIV/0!</v>
      </c>
      <c r="L1388" s="41">
        <f t="shared" si="206"/>
        <v>19</v>
      </c>
      <c r="M1388" s="39">
        <f t="shared" si="205"/>
        <v>3</v>
      </c>
      <c r="N1388" s="39">
        <f t="shared" si="207"/>
        <v>0</v>
      </c>
    </row>
    <row r="1389" spans="1:14" s="1" customFormat="1" ht="11.5" hidden="1" customHeight="1" x14ac:dyDescent="0.35">
      <c r="A1389" s="19"/>
      <c r="B1389" s="18"/>
      <c r="C1389" s="18"/>
      <c r="D1389" s="18"/>
      <c r="E1389" s="17"/>
      <c r="F1389" s="20"/>
      <c r="G1389" s="21"/>
      <c r="H1389" s="451"/>
      <c r="J1389" s="23" t="e">
        <f>H1389*J1391/H1391</f>
        <v>#DIV/0!</v>
      </c>
      <c r="L1389" s="41">
        <f t="shared" si="206"/>
        <v>19</v>
      </c>
      <c r="M1389" s="39">
        <f t="shared" si="205"/>
        <v>3</v>
      </c>
      <c r="N1389" s="39">
        <f t="shared" si="207"/>
        <v>0</v>
      </c>
    </row>
    <row r="1390" spans="1:14" s="1" customFormat="1" ht="11.5" hidden="1" customHeight="1" x14ac:dyDescent="0.35">
      <c r="A1390" s="19"/>
      <c r="B1390" s="18"/>
      <c r="C1390" s="18"/>
      <c r="D1390" s="18"/>
      <c r="E1390" s="17"/>
      <c r="F1390" s="20"/>
      <c r="G1390" s="21"/>
      <c r="H1390" s="451"/>
      <c r="J1390" s="23" t="e">
        <f>H1390*J1391/H1391</f>
        <v>#DIV/0!</v>
      </c>
      <c r="L1390" s="41">
        <f t="shared" si="206"/>
        <v>19</v>
      </c>
      <c r="M1390" s="39">
        <f t="shared" si="205"/>
        <v>3</v>
      </c>
      <c r="N1390" s="39">
        <f t="shared" si="207"/>
        <v>0</v>
      </c>
    </row>
    <row r="1391" spans="1:14" s="1" customFormat="1" ht="11.5" hidden="1" customHeight="1" x14ac:dyDescent="0.35">
      <c r="A1391" s="19"/>
      <c r="B1391" s="25">
        <f>SUBTOTAL(9,B1373:B1390)</f>
        <v>0</v>
      </c>
      <c r="C1391" s="25">
        <f t="shared" ref="C1391" si="208">SUBTOTAL(9,C1373:C1390)</f>
        <v>0</v>
      </c>
      <c r="D1391" s="25">
        <f t="shared" ref="D1391" si="209">SUBTOTAL(9,D1373:D1390)</f>
        <v>0</v>
      </c>
      <c r="E1391" s="26">
        <f t="shared" ref="E1391" si="210">SUBTOTAL(9,E1373:E1390)</f>
        <v>0</v>
      </c>
      <c r="F1391" s="29" t="s">
        <v>18</v>
      </c>
      <c r="G1391" s="112"/>
      <c r="H1391" s="454"/>
      <c r="J1391" s="32">
        <f>D1370</f>
        <v>64.739999999999995</v>
      </c>
      <c r="L1391" s="41">
        <f t="shared" si="206"/>
        <v>19</v>
      </c>
      <c r="M1391" s="39">
        <f t="shared" si="205"/>
        <v>3</v>
      </c>
      <c r="N1391" s="39">
        <v>1</v>
      </c>
    </row>
    <row r="1392" spans="1:14" s="1" customFormat="1" ht="11.5" hidden="1" customHeight="1" x14ac:dyDescent="0.35">
      <c r="A1392" s="33"/>
      <c r="B1392" s="34"/>
      <c r="C1392" s="34"/>
      <c r="D1392" s="34"/>
      <c r="E1392" s="35"/>
      <c r="F1392" s="36"/>
      <c r="G1392" s="37"/>
      <c r="H1392" s="38"/>
      <c r="J1392" s="38"/>
      <c r="L1392" s="41">
        <f t="shared" si="206"/>
        <v>19</v>
      </c>
      <c r="M1392" s="39">
        <f t="shared" si="205"/>
        <v>3</v>
      </c>
      <c r="N1392" s="39">
        <v>1</v>
      </c>
    </row>
    <row r="1393" spans="1:14" s="1" customFormat="1" ht="21" hidden="1" x14ac:dyDescent="0.35">
      <c r="A1393" s="14"/>
      <c r="B1393" s="14"/>
      <c r="C1393" s="14"/>
      <c r="D1393" s="427">
        <f>х!H$22</f>
        <v>64.739999999999995</v>
      </c>
      <c r="E1393" s="428"/>
      <c r="F1393" s="429" t="str">
        <f>х!I$22</f>
        <v>Абонемент платного питания №20 (ГПД Полдник 1-4)</v>
      </c>
      <c r="G1393" s="430"/>
      <c r="H1393" s="430"/>
      <c r="I1393" s="13"/>
      <c r="J1393" s="13"/>
      <c r="K1393" s="13"/>
      <c r="L1393" s="40">
        <f>L1370+1</f>
        <v>20</v>
      </c>
      <c r="M1393" s="39">
        <f t="shared" si="205"/>
        <v>3</v>
      </c>
      <c r="N1393" s="39">
        <v>1</v>
      </c>
    </row>
    <row r="1394" spans="1:14" s="1" customFormat="1" ht="11.5" hidden="1" customHeight="1" x14ac:dyDescent="0.35">
      <c r="A1394" s="431" t="s">
        <v>3</v>
      </c>
      <c r="B1394" s="432" t="s">
        <v>4</v>
      </c>
      <c r="C1394" s="432"/>
      <c r="D1394" s="432"/>
      <c r="E1394" s="433" t="s">
        <v>5</v>
      </c>
      <c r="F1394" s="434" t="s">
        <v>6</v>
      </c>
      <c r="G1394" s="435" t="s">
        <v>7</v>
      </c>
      <c r="H1394" s="436" t="s">
        <v>8</v>
      </c>
      <c r="L1394" s="41">
        <f>L1393</f>
        <v>20</v>
      </c>
      <c r="M1394" s="39">
        <f t="shared" si="205"/>
        <v>3</v>
      </c>
      <c r="N1394" s="39">
        <v>1</v>
      </c>
    </row>
    <row r="1395" spans="1:14" s="1" customFormat="1" ht="11.5" hidden="1" customHeight="1" x14ac:dyDescent="0.35">
      <c r="A1395" s="431"/>
      <c r="B1395" s="15" t="s">
        <v>9</v>
      </c>
      <c r="C1395" s="16" t="s">
        <v>10</v>
      </c>
      <c r="D1395" s="16" t="s">
        <v>11</v>
      </c>
      <c r="E1395" s="433"/>
      <c r="F1395" s="434"/>
      <c r="G1395" s="435"/>
      <c r="H1395" s="436"/>
      <c r="L1395" s="41">
        <f t="shared" ref="L1395:L1414" si="211">L1394</f>
        <v>20</v>
      </c>
      <c r="M1395" s="39">
        <f t="shared" si="205"/>
        <v>3</v>
      </c>
      <c r="N1395" s="39">
        <v>1</v>
      </c>
    </row>
    <row r="1396" spans="1:14" s="1" customFormat="1" ht="11.5" hidden="1" customHeight="1" x14ac:dyDescent="0.35">
      <c r="A1396" s="50">
        <v>22</v>
      </c>
      <c r="B1396" s="51">
        <v>0.05</v>
      </c>
      <c r="C1396" s="51">
        <v>8.25</v>
      </c>
      <c r="D1396" s="51">
        <v>0.08</v>
      </c>
      <c r="E1396" s="50">
        <v>75</v>
      </c>
      <c r="F1396" s="52" t="s">
        <v>187</v>
      </c>
      <c r="G1396" s="69">
        <v>10</v>
      </c>
      <c r="H1396" s="453">
        <f>D1393</f>
        <v>64.739999999999995</v>
      </c>
      <c r="J1396" s="23" t="e">
        <f>H1396*J1414/H1414</f>
        <v>#DIV/0!</v>
      </c>
      <c r="L1396" s="41">
        <f t="shared" si="211"/>
        <v>20</v>
      </c>
      <c r="M1396" s="39">
        <f t="shared" si="205"/>
        <v>3</v>
      </c>
      <c r="N1396" s="39" t="str">
        <f>F1396</f>
        <v>Масло сливочное</v>
      </c>
    </row>
    <row r="1397" spans="1:14" s="1" customFormat="1" ht="11.5" hidden="1" customHeight="1" x14ac:dyDescent="0.35">
      <c r="A1397" s="50">
        <v>284</v>
      </c>
      <c r="B1397" s="51">
        <v>10.02</v>
      </c>
      <c r="C1397" s="51">
        <v>13.96</v>
      </c>
      <c r="D1397" s="51">
        <v>1.82</v>
      </c>
      <c r="E1397" s="50">
        <v>173</v>
      </c>
      <c r="F1397" s="52" t="s">
        <v>193</v>
      </c>
      <c r="G1397" s="69">
        <v>100</v>
      </c>
      <c r="H1397" s="451"/>
      <c r="J1397" s="23" t="e">
        <f>H1397*J1414/H1414</f>
        <v>#DIV/0!</v>
      </c>
      <c r="L1397" s="41">
        <f t="shared" si="211"/>
        <v>20</v>
      </c>
      <c r="M1397" s="39">
        <f t="shared" si="205"/>
        <v>3</v>
      </c>
      <c r="N1397" s="39" t="str">
        <f t="shared" ref="N1397:N1413" si="212">F1397</f>
        <v>Омлет натуральный 100</v>
      </c>
    </row>
    <row r="1398" spans="1:14" s="1" customFormat="1" ht="11.5" hidden="1" customHeight="1" x14ac:dyDescent="0.35">
      <c r="A1398" s="50">
        <v>628</v>
      </c>
      <c r="B1398" s="51">
        <v>0.1</v>
      </c>
      <c r="C1398" s="51">
        <v>0.03</v>
      </c>
      <c r="D1398" s="51">
        <v>15.28</v>
      </c>
      <c r="E1398" s="50">
        <v>62</v>
      </c>
      <c r="F1398" s="52" t="s">
        <v>118</v>
      </c>
      <c r="G1398" s="68" t="s">
        <v>116</v>
      </c>
      <c r="H1398" s="451"/>
      <c r="J1398" s="23" t="e">
        <f>H1398*J1414/H1414</f>
        <v>#DIV/0!</v>
      </c>
      <c r="L1398" s="41">
        <f t="shared" si="211"/>
        <v>20</v>
      </c>
      <c r="M1398" s="39">
        <f t="shared" si="205"/>
        <v>3</v>
      </c>
      <c r="N1398" s="39" t="str">
        <f t="shared" si="212"/>
        <v>Чай с сахаром</v>
      </c>
    </row>
    <row r="1399" spans="1:14" s="1" customFormat="1" ht="11.5" hidden="1" customHeight="1" x14ac:dyDescent="0.35">
      <c r="A1399" s="54" t="s">
        <v>16</v>
      </c>
      <c r="B1399" s="51">
        <v>3.95</v>
      </c>
      <c r="C1399" s="51">
        <v>0.5</v>
      </c>
      <c r="D1399" s="51">
        <v>24.15</v>
      </c>
      <c r="E1399" s="50">
        <v>118</v>
      </c>
      <c r="F1399" s="52" t="s">
        <v>134</v>
      </c>
      <c r="G1399" s="69">
        <v>50</v>
      </c>
      <c r="H1399" s="451"/>
      <c r="J1399" s="23" t="e">
        <f>H1399*J1414/H1414</f>
        <v>#DIV/0!</v>
      </c>
      <c r="L1399" s="41">
        <f t="shared" si="211"/>
        <v>20</v>
      </c>
      <c r="M1399" s="39">
        <f t="shared" si="205"/>
        <v>3</v>
      </c>
      <c r="N1399" s="39" t="str">
        <f t="shared" si="212"/>
        <v>Хлеб пшеничный</v>
      </c>
    </row>
    <row r="1400" spans="1:14" s="1" customFormat="1" ht="11.5" hidden="1" customHeight="1" x14ac:dyDescent="0.35">
      <c r="A1400" s="17"/>
      <c r="B1400" s="18"/>
      <c r="C1400" s="18"/>
      <c r="D1400" s="19"/>
      <c r="E1400" s="17"/>
      <c r="F1400" s="20"/>
      <c r="G1400" s="21"/>
      <c r="H1400" s="451"/>
      <c r="J1400" s="23" t="e">
        <f>H1400*J1414/H1414</f>
        <v>#DIV/0!</v>
      </c>
      <c r="L1400" s="41">
        <f t="shared" si="211"/>
        <v>20</v>
      </c>
      <c r="M1400" s="39">
        <f t="shared" si="205"/>
        <v>3</v>
      </c>
      <c r="N1400" s="39">
        <f t="shared" si="212"/>
        <v>0</v>
      </c>
    </row>
    <row r="1401" spans="1:14" s="1" customFormat="1" ht="11.5" hidden="1" customHeight="1" x14ac:dyDescent="0.35">
      <c r="A1401" s="17"/>
      <c r="B1401" s="18"/>
      <c r="C1401" s="18"/>
      <c r="D1401" s="18"/>
      <c r="E1401" s="17"/>
      <c r="F1401" s="20"/>
      <c r="G1401" s="21"/>
      <c r="H1401" s="451"/>
      <c r="J1401" s="23" t="e">
        <f>H1401*J1414/H1414</f>
        <v>#DIV/0!</v>
      </c>
      <c r="L1401" s="41">
        <f t="shared" si="211"/>
        <v>20</v>
      </c>
      <c r="M1401" s="39">
        <f t="shared" si="205"/>
        <v>3</v>
      </c>
      <c r="N1401" s="39">
        <f t="shared" si="212"/>
        <v>0</v>
      </c>
    </row>
    <row r="1402" spans="1:14" s="1" customFormat="1" ht="11.5" hidden="1" customHeight="1" x14ac:dyDescent="0.35">
      <c r="A1402" s="17"/>
      <c r="B1402" s="18"/>
      <c r="C1402" s="18"/>
      <c r="D1402" s="18"/>
      <c r="E1402" s="17"/>
      <c r="F1402" s="20"/>
      <c r="G1402" s="24"/>
      <c r="H1402" s="451"/>
      <c r="J1402" s="23" t="e">
        <f>H1402*J1414/H1414</f>
        <v>#DIV/0!</v>
      </c>
      <c r="L1402" s="41">
        <f t="shared" si="211"/>
        <v>20</v>
      </c>
      <c r="M1402" s="39">
        <f t="shared" si="205"/>
        <v>3</v>
      </c>
      <c r="N1402" s="39">
        <f t="shared" si="212"/>
        <v>0</v>
      </c>
    </row>
    <row r="1403" spans="1:14" s="1" customFormat="1" ht="11.5" hidden="1" customHeight="1" x14ac:dyDescent="0.35">
      <c r="A1403" s="19"/>
      <c r="B1403" s="18"/>
      <c r="C1403" s="18"/>
      <c r="D1403" s="18"/>
      <c r="E1403" s="17"/>
      <c r="F1403" s="20"/>
      <c r="G1403" s="21"/>
      <c r="H1403" s="451"/>
      <c r="J1403" s="23" t="e">
        <f>H1403*J1414/H1414</f>
        <v>#DIV/0!</v>
      </c>
      <c r="L1403" s="41">
        <f t="shared" si="211"/>
        <v>20</v>
      </c>
      <c r="M1403" s="39">
        <f t="shared" si="205"/>
        <v>3</v>
      </c>
      <c r="N1403" s="39">
        <f t="shared" si="212"/>
        <v>0</v>
      </c>
    </row>
    <row r="1404" spans="1:14" s="1" customFormat="1" ht="11.5" hidden="1" customHeight="1" x14ac:dyDescent="0.35">
      <c r="A1404" s="19"/>
      <c r="B1404" s="25"/>
      <c r="C1404" s="25"/>
      <c r="D1404" s="25"/>
      <c r="E1404" s="26"/>
      <c r="F1404" s="112"/>
      <c r="G1404" s="112"/>
      <c r="H1404" s="451"/>
      <c r="J1404" s="23" t="e">
        <f>H1404*J1414/H1414</f>
        <v>#DIV/0!</v>
      </c>
      <c r="L1404" s="41">
        <f t="shared" si="211"/>
        <v>20</v>
      </c>
      <c r="M1404" s="39">
        <f t="shared" si="205"/>
        <v>3</v>
      </c>
      <c r="N1404" s="39">
        <f t="shared" si="212"/>
        <v>0</v>
      </c>
    </row>
    <row r="1405" spans="1:14" s="1" customFormat="1" ht="11.5" hidden="1" customHeight="1" x14ac:dyDescent="0.35">
      <c r="A1405" s="17"/>
      <c r="B1405" s="18"/>
      <c r="C1405" s="18"/>
      <c r="D1405" s="18"/>
      <c r="E1405" s="17"/>
      <c r="F1405" s="20"/>
      <c r="G1405" s="21"/>
      <c r="H1405" s="451"/>
      <c r="J1405" s="23" t="e">
        <f>H1405*J1414/H1414</f>
        <v>#DIV/0!</v>
      </c>
      <c r="L1405" s="41">
        <f t="shared" si="211"/>
        <v>20</v>
      </c>
      <c r="M1405" s="39">
        <f t="shared" si="205"/>
        <v>3</v>
      </c>
      <c r="N1405" s="39">
        <f t="shared" si="212"/>
        <v>0</v>
      </c>
    </row>
    <row r="1406" spans="1:14" s="1" customFormat="1" ht="11.5" hidden="1" customHeight="1" x14ac:dyDescent="0.35">
      <c r="A1406" s="17"/>
      <c r="B1406" s="18"/>
      <c r="C1406" s="18"/>
      <c r="D1406" s="18"/>
      <c r="E1406" s="17"/>
      <c r="F1406" s="20"/>
      <c r="G1406" s="24"/>
      <c r="H1406" s="451"/>
      <c r="J1406" s="23" t="e">
        <f>H1406*J1414/H1414</f>
        <v>#DIV/0!</v>
      </c>
      <c r="L1406" s="41">
        <f t="shared" si="211"/>
        <v>20</v>
      </c>
      <c r="M1406" s="39">
        <f t="shared" si="205"/>
        <v>3</v>
      </c>
      <c r="N1406" s="39">
        <f t="shared" si="212"/>
        <v>0</v>
      </c>
    </row>
    <row r="1407" spans="1:14" s="1" customFormat="1" ht="11.5" hidden="1" customHeight="1" x14ac:dyDescent="0.35">
      <c r="A1407" s="17"/>
      <c r="B1407" s="18"/>
      <c r="C1407" s="18"/>
      <c r="D1407" s="18"/>
      <c r="E1407" s="17"/>
      <c r="F1407" s="20"/>
      <c r="G1407" s="24"/>
      <c r="H1407" s="451"/>
      <c r="J1407" s="23" t="e">
        <f>H1407*J1414/H1414</f>
        <v>#DIV/0!</v>
      </c>
      <c r="L1407" s="41">
        <f t="shared" si="211"/>
        <v>20</v>
      </c>
      <c r="M1407" s="39">
        <f t="shared" si="205"/>
        <v>3</v>
      </c>
      <c r="N1407" s="39">
        <f t="shared" si="212"/>
        <v>0</v>
      </c>
    </row>
    <row r="1408" spans="1:14" s="1" customFormat="1" ht="11.5" hidden="1" customHeight="1" x14ac:dyDescent="0.35">
      <c r="A1408" s="19"/>
      <c r="B1408" s="18"/>
      <c r="C1408" s="18"/>
      <c r="D1408" s="18"/>
      <c r="E1408" s="17"/>
      <c r="F1408" s="20"/>
      <c r="G1408" s="21"/>
      <c r="H1408" s="451"/>
      <c r="J1408" s="23" t="e">
        <f>H1408*J1414/H1414</f>
        <v>#DIV/0!</v>
      </c>
      <c r="L1408" s="41">
        <f t="shared" si="211"/>
        <v>20</v>
      </c>
      <c r="M1408" s="39">
        <f t="shared" si="205"/>
        <v>3</v>
      </c>
      <c r="N1408" s="39">
        <f t="shared" si="212"/>
        <v>0</v>
      </c>
    </row>
    <row r="1409" spans="1:14" s="1" customFormat="1" ht="11.5" hidden="1" customHeight="1" x14ac:dyDescent="0.25">
      <c r="A1409" s="17"/>
      <c r="B1409" s="18"/>
      <c r="C1409" s="18"/>
      <c r="D1409" s="18"/>
      <c r="E1409" s="17"/>
      <c r="F1409" s="28"/>
      <c r="G1409" s="21"/>
      <c r="H1409" s="451"/>
      <c r="J1409" s="23" t="e">
        <f>H1409*J1414/H1414</f>
        <v>#DIV/0!</v>
      </c>
      <c r="L1409" s="41">
        <f t="shared" si="211"/>
        <v>20</v>
      </c>
      <c r="M1409" s="39">
        <f t="shared" si="205"/>
        <v>3</v>
      </c>
      <c r="N1409" s="39">
        <f t="shared" si="212"/>
        <v>0</v>
      </c>
    </row>
    <row r="1410" spans="1:14" s="1" customFormat="1" ht="11.5" hidden="1" customHeight="1" x14ac:dyDescent="0.35">
      <c r="A1410" s="19"/>
      <c r="B1410" s="18"/>
      <c r="C1410" s="18"/>
      <c r="D1410" s="18"/>
      <c r="E1410" s="17"/>
      <c r="F1410" s="20"/>
      <c r="G1410" s="21"/>
      <c r="H1410" s="451"/>
      <c r="J1410" s="23" t="e">
        <f>H1410*J1414/H1414</f>
        <v>#DIV/0!</v>
      </c>
      <c r="L1410" s="41">
        <f t="shared" si="211"/>
        <v>20</v>
      </c>
      <c r="M1410" s="39">
        <f t="shared" si="205"/>
        <v>3</v>
      </c>
      <c r="N1410" s="39">
        <f t="shared" si="212"/>
        <v>0</v>
      </c>
    </row>
    <row r="1411" spans="1:14" s="1" customFormat="1" ht="11.5" hidden="1" customHeight="1" x14ac:dyDescent="0.25">
      <c r="A1411" s="17"/>
      <c r="B1411" s="18"/>
      <c r="C1411" s="18"/>
      <c r="D1411" s="18"/>
      <c r="E1411" s="17"/>
      <c r="F1411" s="28"/>
      <c r="G1411" s="21"/>
      <c r="H1411" s="451"/>
      <c r="J1411" s="23" t="e">
        <f>H1411*J1414/H1414</f>
        <v>#DIV/0!</v>
      </c>
      <c r="L1411" s="41">
        <f t="shared" si="211"/>
        <v>20</v>
      </c>
      <c r="M1411" s="39">
        <f t="shared" si="205"/>
        <v>3</v>
      </c>
      <c r="N1411" s="39">
        <f t="shared" si="212"/>
        <v>0</v>
      </c>
    </row>
    <row r="1412" spans="1:14" s="1" customFormat="1" ht="11.5" hidden="1" customHeight="1" x14ac:dyDescent="0.35">
      <c r="A1412" s="19"/>
      <c r="B1412" s="18"/>
      <c r="C1412" s="18"/>
      <c r="D1412" s="18"/>
      <c r="E1412" s="17"/>
      <c r="F1412" s="20"/>
      <c r="G1412" s="21"/>
      <c r="H1412" s="451"/>
      <c r="J1412" s="23" t="e">
        <f>H1412*J1414/H1414</f>
        <v>#DIV/0!</v>
      </c>
      <c r="L1412" s="41">
        <f t="shared" si="211"/>
        <v>20</v>
      </c>
      <c r="M1412" s="39">
        <f t="shared" si="205"/>
        <v>3</v>
      </c>
      <c r="N1412" s="39">
        <f t="shared" si="212"/>
        <v>0</v>
      </c>
    </row>
    <row r="1413" spans="1:14" s="1" customFormat="1" ht="11.5" hidden="1" customHeight="1" x14ac:dyDescent="0.35">
      <c r="A1413" s="19"/>
      <c r="B1413" s="18"/>
      <c r="C1413" s="18"/>
      <c r="D1413" s="18"/>
      <c r="E1413" s="17"/>
      <c r="F1413" s="20"/>
      <c r="G1413" s="21"/>
      <c r="H1413" s="451"/>
      <c r="J1413" s="23" t="e">
        <f>H1413*J1414/H1414</f>
        <v>#DIV/0!</v>
      </c>
      <c r="L1413" s="41">
        <f t="shared" si="211"/>
        <v>20</v>
      </c>
      <c r="M1413" s="39">
        <f t="shared" si="205"/>
        <v>3</v>
      </c>
      <c r="N1413" s="39">
        <f t="shared" si="212"/>
        <v>0</v>
      </c>
    </row>
    <row r="1414" spans="1:14" s="1" customFormat="1" ht="11.5" hidden="1" customHeight="1" x14ac:dyDescent="0.35">
      <c r="A1414" s="19"/>
      <c r="B1414" s="25">
        <f>SUBTOTAL(9,B1396:B1413)</f>
        <v>0</v>
      </c>
      <c r="C1414" s="25">
        <f t="shared" ref="C1414" si="213">SUBTOTAL(9,C1396:C1413)</f>
        <v>0</v>
      </c>
      <c r="D1414" s="25">
        <f t="shared" ref="D1414" si="214">SUBTOTAL(9,D1396:D1413)</f>
        <v>0</v>
      </c>
      <c r="E1414" s="26">
        <f t="shared" ref="E1414" si="215">SUBTOTAL(9,E1396:E1413)</f>
        <v>0</v>
      </c>
      <c r="F1414" s="29" t="s">
        <v>18</v>
      </c>
      <c r="G1414" s="112"/>
      <c r="H1414" s="454"/>
      <c r="J1414" s="32">
        <f>D1393</f>
        <v>64.739999999999995</v>
      </c>
      <c r="L1414" s="41">
        <f t="shared" si="211"/>
        <v>20</v>
      </c>
      <c r="M1414" s="39">
        <f t="shared" si="205"/>
        <v>3</v>
      </c>
      <c r="N1414" s="39">
        <v>1</v>
      </c>
    </row>
    <row r="1415" spans="1:14" ht="11.5" customHeight="1" x14ac:dyDescent="0.35">
      <c r="L1415" s="290">
        <v>0</v>
      </c>
      <c r="M1415" s="287">
        <f t="shared" si="205"/>
        <v>3</v>
      </c>
      <c r="N1415" s="287">
        <v>1</v>
      </c>
    </row>
    <row r="1416" spans="1:14" ht="11.5" customHeight="1" x14ac:dyDescent="0.35">
      <c r="L1416" s="290">
        <v>0</v>
      </c>
      <c r="M1416" s="287">
        <f t="shared" si="205"/>
        <v>3</v>
      </c>
      <c r="N1416" s="287">
        <v>1</v>
      </c>
    </row>
    <row r="1417" spans="1:14" ht="11.5" customHeight="1" x14ac:dyDescent="0.35">
      <c r="A1417" s="309" t="s">
        <v>458</v>
      </c>
      <c r="B1417" s="310"/>
      <c r="C1417" s="310"/>
      <c r="D1417" s="311"/>
      <c r="E1417" s="311"/>
      <c r="F1417" s="312"/>
      <c r="G1417" s="313"/>
      <c r="H1417" s="314"/>
      <c r="L1417" s="290">
        <v>0</v>
      </c>
      <c r="M1417" s="287">
        <f t="shared" si="205"/>
        <v>3</v>
      </c>
      <c r="N1417" s="287">
        <v>1</v>
      </c>
    </row>
    <row r="1418" spans="1:14" ht="11.5" customHeight="1" x14ac:dyDescent="0.35">
      <c r="A1418" s="309"/>
      <c r="B1418" s="310"/>
      <c r="C1418" s="310"/>
      <c r="D1418" s="311"/>
      <c r="E1418" s="311"/>
      <c r="F1418" s="315"/>
      <c r="G1418" s="313"/>
      <c r="H1418" s="314"/>
      <c r="L1418" s="290">
        <v>0</v>
      </c>
      <c r="M1418" s="287">
        <f t="shared" si="205"/>
        <v>3</v>
      </c>
      <c r="N1418" s="287">
        <v>1</v>
      </c>
    </row>
    <row r="1419" spans="1:14" ht="11.5" customHeight="1" x14ac:dyDescent="0.35">
      <c r="A1419" s="309"/>
      <c r="B1419" s="310"/>
      <c r="C1419" s="310"/>
      <c r="D1419" s="311"/>
      <c r="E1419" s="311"/>
      <c r="F1419" s="315"/>
      <c r="G1419" s="313"/>
      <c r="H1419" s="314"/>
      <c r="L1419" s="290">
        <v>0</v>
      </c>
      <c r="M1419" s="287">
        <f t="shared" si="205"/>
        <v>3</v>
      </c>
      <c r="N1419" s="287">
        <v>1</v>
      </c>
    </row>
    <row r="1420" spans="1:14" ht="11.5" customHeight="1" x14ac:dyDescent="0.35">
      <c r="A1420" s="309" t="s">
        <v>24</v>
      </c>
      <c r="B1420" s="310"/>
      <c r="C1420" s="310"/>
      <c r="D1420" s="311"/>
      <c r="E1420" s="311"/>
      <c r="F1420" s="312"/>
      <c r="G1420" s="313"/>
      <c r="H1420" s="314"/>
      <c r="L1420" s="290">
        <v>0</v>
      </c>
      <c r="M1420" s="287">
        <f t="shared" si="205"/>
        <v>3</v>
      </c>
      <c r="N1420" s="287">
        <v>1</v>
      </c>
    </row>
    <row r="1421" spans="1:14" ht="11.5" customHeight="1" x14ac:dyDescent="0.35">
      <c r="A1421" s="309"/>
      <c r="B1421" s="310"/>
      <c r="C1421" s="310"/>
      <c r="D1421" s="311"/>
      <c r="E1421" s="311"/>
      <c r="F1421" s="315"/>
      <c r="G1421" s="313"/>
      <c r="H1421" s="314"/>
      <c r="L1421" s="290">
        <v>0</v>
      </c>
      <c r="M1421" s="287">
        <f t="shared" si="205"/>
        <v>3</v>
      </c>
      <c r="N1421" s="287">
        <v>1</v>
      </c>
    </row>
    <row r="1422" spans="1:14" ht="11.5" customHeight="1" x14ac:dyDescent="0.35">
      <c r="A1422" s="309"/>
      <c r="B1422" s="310"/>
      <c r="C1422" s="310"/>
      <c r="D1422" s="311"/>
      <c r="E1422" s="311"/>
      <c r="F1422" s="315"/>
      <c r="G1422" s="313"/>
      <c r="H1422" s="314"/>
      <c r="L1422" s="290">
        <v>0</v>
      </c>
      <c r="M1422" s="287">
        <f t="shared" si="205"/>
        <v>3</v>
      </c>
      <c r="N1422" s="287">
        <v>1</v>
      </c>
    </row>
    <row r="1423" spans="1:14" ht="11.5" customHeight="1" x14ac:dyDescent="0.35">
      <c r="A1423" s="424" t="s">
        <v>25</v>
      </c>
      <c r="B1423" s="424"/>
      <c r="C1423" s="424"/>
      <c r="D1423" s="424"/>
      <c r="E1423" s="424"/>
      <c r="F1423" s="312"/>
      <c r="G1423" s="313"/>
      <c r="H1423" s="314"/>
      <c r="L1423" s="290">
        <v>0</v>
      </c>
      <c r="M1423" s="287">
        <f t="shared" si="205"/>
        <v>3</v>
      </c>
      <c r="N1423" s="287">
        <v>1</v>
      </c>
    </row>
    <row r="1424" spans="1:14" ht="11.5" customHeight="1" x14ac:dyDescent="0.35">
      <c r="A1424" s="316"/>
      <c r="B1424" s="316"/>
      <c r="C1424" s="316"/>
      <c r="D1424" s="316"/>
      <c r="E1424" s="316"/>
      <c r="F1424" s="315"/>
      <c r="G1424" s="313"/>
      <c r="H1424" s="314"/>
      <c r="L1424" s="290">
        <v>0</v>
      </c>
      <c r="M1424" s="287">
        <f t="shared" si="205"/>
        <v>3</v>
      </c>
      <c r="N1424" s="287">
        <v>1</v>
      </c>
    </row>
    <row r="1425" spans="1:14" ht="11.5" customHeight="1" x14ac:dyDescent="0.35">
      <c r="A1425" s="316"/>
      <c r="B1425" s="316"/>
      <c r="C1425" s="316"/>
      <c r="D1425" s="316"/>
      <c r="E1425" s="316"/>
      <c r="F1425" s="315"/>
      <c r="G1425" s="313"/>
      <c r="H1425" s="314"/>
      <c r="L1425" s="290">
        <v>0</v>
      </c>
      <c r="M1425" s="287">
        <f t="shared" si="205"/>
        <v>3</v>
      </c>
      <c r="N1425" s="287">
        <v>1</v>
      </c>
    </row>
    <row r="1426" spans="1:14" ht="11.5" customHeight="1" x14ac:dyDescent="0.35">
      <c r="A1426" s="425" t="s">
        <v>26</v>
      </c>
      <c r="B1426" s="425"/>
      <c r="C1426" s="425"/>
      <c r="D1426" s="425"/>
      <c r="E1426" s="425"/>
      <c r="F1426" s="425"/>
      <c r="G1426" s="425"/>
      <c r="H1426" s="425"/>
      <c r="L1426" s="290">
        <v>0</v>
      </c>
      <c r="M1426" s="287">
        <f t="shared" si="205"/>
        <v>3</v>
      </c>
      <c r="N1426" s="287">
        <v>1</v>
      </c>
    </row>
    <row r="1427" spans="1:14" ht="11.5" customHeight="1" x14ac:dyDescent="0.35">
      <c r="A1427" s="426"/>
      <c r="B1427" s="426"/>
      <c r="C1427" s="426"/>
      <c r="D1427" s="426"/>
      <c r="E1427" s="426"/>
      <c r="F1427" s="426"/>
      <c r="G1427" s="426"/>
      <c r="H1427" s="426"/>
      <c r="L1427" s="290">
        <v>0</v>
      </c>
      <c r="M1427" s="287">
        <f t="shared" si="205"/>
        <v>3</v>
      </c>
      <c r="N1427" s="287">
        <v>1</v>
      </c>
    </row>
    <row r="1428" spans="1:14" ht="11.5" customHeight="1" x14ac:dyDescent="0.35">
      <c r="A1428" s="426"/>
      <c r="B1428" s="426"/>
      <c r="C1428" s="426"/>
      <c r="D1428" s="426"/>
      <c r="E1428" s="426"/>
      <c r="F1428" s="426"/>
      <c r="G1428" s="426"/>
      <c r="H1428" s="426"/>
      <c r="L1428" s="290">
        <v>0</v>
      </c>
      <c r="M1428" s="287">
        <f t="shared" si="205"/>
        <v>3</v>
      </c>
      <c r="N1428" s="287">
        <v>1</v>
      </c>
    </row>
    <row r="1429" spans="1:14" ht="11.5" customHeight="1" x14ac:dyDescent="0.35">
      <c r="L1429" s="290">
        <v>0</v>
      </c>
      <c r="M1429" s="287">
        <f t="shared" si="205"/>
        <v>3</v>
      </c>
      <c r="N1429" s="287">
        <v>1</v>
      </c>
    </row>
    <row r="1430" spans="1:14" ht="21" x14ac:dyDescent="0.35">
      <c r="A1430" s="269" t="str">
        <f>х!X$1</f>
        <v>ОМС-Лечебное питание</v>
      </c>
      <c r="B1430" s="270"/>
      <c r="C1430" s="270"/>
      <c r="D1430" s="271"/>
      <c r="E1430" s="271"/>
      <c r="F1430" s="270"/>
      <c r="G1430" s="270"/>
      <c r="H1430" s="272"/>
      <c r="L1430" s="289">
        <v>0</v>
      </c>
      <c r="M1430" s="287">
        <f>M955+1</f>
        <v>4</v>
      </c>
      <c r="N1430" s="287">
        <v>1</v>
      </c>
    </row>
    <row r="1431" spans="1:14" ht="32.5" x14ac:dyDescent="0.35">
      <c r="A1431" s="447" t="str">
        <f>A955</f>
        <v>МЕНЮ МАОУ СОШ №138</v>
      </c>
      <c r="B1431" s="447"/>
      <c r="C1431" s="447"/>
      <c r="D1431" s="447"/>
      <c r="E1431" s="447"/>
      <c r="F1431" s="447"/>
      <c r="G1431" s="448">
        <f>х!A11</f>
        <v>46094</v>
      </c>
      <c r="H1431" s="448"/>
      <c r="L1431" s="318">
        <v>0</v>
      </c>
      <c r="M1431" s="287">
        <f t="shared" ref="M1431" si="216">M1430</f>
        <v>4</v>
      </c>
      <c r="N1431" s="287">
        <v>1</v>
      </c>
    </row>
    <row r="1432" spans="1:14" ht="21" x14ac:dyDescent="0.35">
      <c r="A1432" s="275"/>
      <c r="B1432" s="275"/>
      <c r="C1432" s="275"/>
      <c r="D1432" s="443">
        <f>х!H$3</f>
        <v>151.08000000000001</v>
      </c>
      <c r="E1432" s="444"/>
      <c r="F1432" s="445" t="str">
        <f>х!I$3</f>
        <v>Обед 1-4 (льготное питание)</v>
      </c>
      <c r="G1432" s="446"/>
      <c r="H1432" s="446"/>
      <c r="I1432" s="270"/>
      <c r="J1432" s="13"/>
      <c r="K1432" s="13"/>
      <c r="L1432" s="289">
        <v>1</v>
      </c>
      <c r="M1432" s="287">
        <f>M1431</f>
        <v>4</v>
      </c>
      <c r="N1432" s="287">
        <v>1</v>
      </c>
    </row>
    <row r="1433" spans="1:14" ht="11.5" customHeight="1" x14ac:dyDescent="0.35">
      <c r="A1433" s="437" t="s">
        <v>3</v>
      </c>
      <c r="B1433" s="438" t="s">
        <v>4</v>
      </c>
      <c r="C1433" s="438"/>
      <c r="D1433" s="438"/>
      <c r="E1433" s="439" t="s">
        <v>5</v>
      </c>
      <c r="F1433" s="440" t="s">
        <v>6</v>
      </c>
      <c r="G1433" s="441" t="s">
        <v>7</v>
      </c>
      <c r="H1433" s="442" t="s">
        <v>8</v>
      </c>
      <c r="L1433" s="290">
        <f>L1432</f>
        <v>1</v>
      </c>
      <c r="M1433" s="287">
        <f t="shared" ref="M1433:M1496" si="217">M1432</f>
        <v>4</v>
      </c>
      <c r="N1433" s="287">
        <v>1</v>
      </c>
    </row>
    <row r="1434" spans="1:14" ht="11.5" customHeight="1" x14ac:dyDescent="0.35">
      <c r="A1434" s="437"/>
      <c r="B1434" s="277" t="s">
        <v>9</v>
      </c>
      <c r="C1434" s="278" t="s">
        <v>10</v>
      </c>
      <c r="D1434" s="278" t="s">
        <v>11</v>
      </c>
      <c r="E1434" s="439"/>
      <c r="F1434" s="440"/>
      <c r="G1434" s="441"/>
      <c r="H1434" s="442"/>
      <c r="L1434" s="290">
        <f t="shared" ref="L1434:L1454" si="218">L1433</f>
        <v>1</v>
      </c>
      <c r="M1434" s="287">
        <f t="shared" si="217"/>
        <v>4</v>
      </c>
      <c r="N1434" s="287">
        <v>1</v>
      </c>
    </row>
    <row r="1435" spans="1:14" ht="11.5" customHeight="1" x14ac:dyDescent="0.35">
      <c r="A1435" s="422" t="s">
        <v>246</v>
      </c>
      <c r="B1435" s="225">
        <v>1.83</v>
      </c>
      <c r="C1435" s="225">
        <v>4.84</v>
      </c>
      <c r="D1435" s="225">
        <v>8.94</v>
      </c>
      <c r="E1435" s="226">
        <v>86</v>
      </c>
      <c r="F1435" s="235" t="s">
        <v>459</v>
      </c>
      <c r="G1435" s="357">
        <v>60</v>
      </c>
      <c r="H1435" s="281">
        <v>15</v>
      </c>
      <c r="J1435" s="23">
        <f>H1435*J1453/H1453</f>
        <v>22.859412231930104</v>
      </c>
      <c r="L1435" s="290">
        <f t="shared" si="218"/>
        <v>1</v>
      </c>
      <c r="M1435" s="287">
        <f t="shared" si="217"/>
        <v>4</v>
      </c>
      <c r="N1435" s="287" t="str">
        <f>F1435</f>
        <v>Икра свекольная</v>
      </c>
    </row>
    <row r="1436" spans="1:14" ht="11.5" customHeight="1" x14ac:dyDescent="0.35">
      <c r="A1436" s="234" t="s">
        <v>248</v>
      </c>
      <c r="B1436" s="282">
        <v>1.95</v>
      </c>
      <c r="C1436" s="282">
        <v>5.8</v>
      </c>
      <c r="D1436" s="282">
        <v>13.73</v>
      </c>
      <c r="E1436" s="238">
        <v>109</v>
      </c>
      <c r="F1436" s="229" t="s">
        <v>171</v>
      </c>
      <c r="G1436" s="362">
        <v>205</v>
      </c>
      <c r="H1436" s="281">
        <v>20</v>
      </c>
      <c r="J1436" s="23">
        <f>H1436*J1453/H1453</f>
        <v>30.479216309240137</v>
      </c>
      <c r="L1436" s="290">
        <f t="shared" si="218"/>
        <v>1</v>
      </c>
      <c r="M1436" s="287">
        <f t="shared" si="217"/>
        <v>4</v>
      </c>
      <c r="N1436" s="287" t="str">
        <f t="shared" ref="N1436:N1452" si="219">F1436</f>
        <v>Рассольник ленинградский со сметаной 200/5</v>
      </c>
    </row>
    <row r="1437" spans="1:14" ht="11.5" customHeight="1" x14ac:dyDescent="0.35">
      <c r="A1437" s="54" t="s">
        <v>262</v>
      </c>
      <c r="B1437" s="51">
        <v>10.25</v>
      </c>
      <c r="C1437" s="51">
        <v>13.21</v>
      </c>
      <c r="D1437" s="51">
        <v>9.75</v>
      </c>
      <c r="E1437" s="50">
        <v>199</v>
      </c>
      <c r="F1437" s="268" t="s">
        <v>424</v>
      </c>
      <c r="G1437" s="337">
        <v>90</v>
      </c>
      <c r="H1437" s="281">
        <f>5.37+80.81+5.59+5.81</f>
        <v>97.580000000000013</v>
      </c>
      <c r="J1437" s="23">
        <f>H1437*J1453/H1453</f>
        <v>148.70809637278265</v>
      </c>
      <c r="L1437" s="290">
        <f t="shared" si="218"/>
        <v>1</v>
      </c>
      <c r="M1437" s="287">
        <f t="shared" si="217"/>
        <v>4</v>
      </c>
      <c r="N1437" s="287" t="str">
        <f t="shared" si="219"/>
        <v>Котлета особая из кур с соусом сметанно-томатным 60/30 (кура)</v>
      </c>
    </row>
    <row r="1438" spans="1:14" ht="11.5" customHeight="1" x14ac:dyDescent="0.35">
      <c r="A1438" s="234" t="s">
        <v>266</v>
      </c>
      <c r="B1438" s="280">
        <v>7.22</v>
      </c>
      <c r="C1438" s="280">
        <v>12.6</v>
      </c>
      <c r="D1438" s="280">
        <v>35.380000000000003</v>
      </c>
      <c r="E1438" s="240">
        <v>272</v>
      </c>
      <c r="F1438" s="235" t="s">
        <v>267</v>
      </c>
      <c r="G1438" s="383">
        <v>150</v>
      </c>
      <c r="H1438" s="281">
        <v>11</v>
      </c>
      <c r="J1438" s="23">
        <f>H1438*J1453/H1453</f>
        <v>16.763568970082076</v>
      </c>
      <c r="L1438" s="290">
        <f t="shared" si="218"/>
        <v>1</v>
      </c>
      <c r="M1438" s="287">
        <f t="shared" si="217"/>
        <v>4</v>
      </c>
      <c r="N1438" s="287" t="str">
        <f t="shared" si="219"/>
        <v xml:space="preserve">Каша гречневая рассыпчатая </v>
      </c>
    </row>
    <row r="1439" spans="1:14" ht="11.5" customHeight="1" x14ac:dyDescent="0.35">
      <c r="A1439" s="234" t="s">
        <v>279</v>
      </c>
      <c r="B1439" s="280">
        <v>1.04</v>
      </c>
      <c r="C1439" s="279"/>
      <c r="D1439" s="280">
        <v>30.96</v>
      </c>
      <c r="E1439" s="240">
        <v>127</v>
      </c>
      <c r="F1439" s="235" t="s">
        <v>174</v>
      </c>
      <c r="G1439" s="357">
        <v>200</v>
      </c>
      <c r="H1439" s="281">
        <v>3</v>
      </c>
      <c r="J1439" s="23">
        <f>H1439*J1453/H1453</f>
        <v>4.5718824463860201</v>
      </c>
      <c r="L1439" s="290">
        <f t="shared" si="218"/>
        <v>1</v>
      </c>
      <c r="M1439" s="287">
        <f t="shared" si="217"/>
        <v>4</v>
      </c>
      <c r="N1439" s="287" t="str">
        <f t="shared" si="219"/>
        <v>Компот из кураги</v>
      </c>
    </row>
    <row r="1440" spans="1:14" ht="11.5" customHeight="1" x14ac:dyDescent="0.35">
      <c r="A1440" s="185" t="s">
        <v>235</v>
      </c>
      <c r="B1440" s="285">
        <v>3.95</v>
      </c>
      <c r="C1440" s="285">
        <v>0.5</v>
      </c>
      <c r="D1440" s="285">
        <v>24.15</v>
      </c>
      <c r="E1440" s="191">
        <v>118</v>
      </c>
      <c r="F1440" s="173" t="s">
        <v>148</v>
      </c>
      <c r="G1440" s="337">
        <v>50</v>
      </c>
      <c r="H1440" s="281">
        <v>3</v>
      </c>
      <c r="J1440" s="23">
        <f>H1440*J1453/H1453</f>
        <v>4.5718824463860201</v>
      </c>
      <c r="L1440" s="290">
        <f t="shared" si="218"/>
        <v>1</v>
      </c>
      <c r="M1440" s="287">
        <f t="shared" si="217"/>
        <v>4</v>
      </c>
      <c r="N1440" s="287" t="str">
        <f t="shared" si="219"/>
        <v>Батон витаминизированный</v>
      </c>
    </row>
    <row r="1441" spans="1:14" ht="11.5" customHeight="1" x14ac:dyDescent="0.35">
      <c r="A1441" s="185" t="s">
        <v>235</v>
      </c>
      <c r="B1441" s="285">
        <v>1.65</v>
      </c>
      <c r="C1441" s="285">
        <v>0.3</v>
      </c>
      <c r="D1441" s="285">
        <v>8.35</v>
      </c>
      <c r="E1441" s="191">
        <v>44</v>
      </c>
      <c r="F1441" s="173" t="s">
        <v>236</v>
      </c>
      <c r="G1441" s="337">
        <v>25</v>
      </c>
      <c r="H1441" s="281">
        <v>1.5</v>
      </c>
      <c r="J1441" s="23">
        <f>H1441*J1453/H1453</f>
        <v>2.2859412231930101</v>
      </c>
      <c r="L1441" s="290">
        <f t="shared" si="218"/>
        <v>1</v>
      </c>
      <c r="M1441" s="287">
        <f t="shared" si="217"/>
        <v>4</v>
      </c>
      <c r="N1441" s="287" t="str">
        <f t="shared" si="219"/>
        <v xml:space="preserve">Хлеб ржаной </v>
      </c>
    </row>
    <row r="1442" spans="1:14" s="1" customFormat="1" ht="11.5" hidden="1" customHeight="1" x14ac:dyDescent="0.35">
      <c r="A1442" s="19"/>
      <c r="B1442" s="18"/>
      <c r="C1442" s="18"/>
      <c r="D1442" s="18"/>
      <c r="E1442" s="17"/>
      <c r="F1442" s="20"/>
      <c r="G1442" s="21"/>
      <c r="H1442" s="22"/>
      <c r="J1442" s="23">
        <f>H1442*J1453/H1453</f>
        <v>0</v>
      </c>
      <c r="L1442" s="41">
        <f t="shared" si="218"/>
        <v>1</v>
      </c>
      <c r="M1442" s="39">
        <f t="shared" si="217"/>
        <v>4</v>
      </c>
      <c r="N1442" s="39">
        <f t="shared" si="219"/>
        <v>0</v>
      </c>
    </row>
    <row r="1443" spans="1:14" s="1" customFormat="1" ht="11.5" hidden="1" customHeight="1" x14ac:dyDescent="0.35">
      <c r="A1443" s="19"/>
      <c r="B1443" s="25"/>
      <c r="C1443" s="25"/>
      <c r="D1443" s="25"/>
      <c r="E1443" s="26"/>
      <c r="F1443" s="42"/>
      <c r="G1443" s="42"/>
      <c r="H1443" s="22"/>
      <c r="J1443" s="23">
        <f>H1443*J1453/H1453</f>
        <v>0</v>
      </c>
      <c r="L1443" s="41">
        <f t="shared" si="218"/>
        <v>1</v>
      </c>
      <c r="M1443" s="39">
        <f t="shared" si="217"/>
        <v>4</v>
      </c>
      <c r="N1443" s="39">
        <f t="shared" si="219"/>
        <v>0</v>
      </c>
    </row>
    <row r="1444" spans="1:14" s="1" customFormat="1" ht="11.5" hidden="1" customHeight="1" x14ac:dyDescent="0.35">
      <c r="A1444" s="17"/>
      <c r="B1444" s="18"/>
      <c r="C1444" s="18"/>
      <c r="D1444" s="18"/>
      <c r="E1444" s="17"/>
      <c r="F1444" s="20"/>
      <c r="G1444" s="21"/>
      <c r="H1444" s="22"/>
      <c r="J1444" s="23">
        <f>H1444*J1453/H1453</f>
        <v>0</v>
      </c>
      <c r="L1444" s="41">
        <f t="shared" si="218"/>
        <v>1</v>
      </c>
      <c r="M1444" s="39">
        <f t="shared" si="217"/>
        <v>4</v>
      </c>
      <c r="N1444" s="39">
        <f t="shared" si="219"/>
        <v>0</v>
      </c>
    </row>
    <row r="1445" spans="1:14" s="1" customFormat="1" ht="11.5" hidden="1" customHeight="1" x14ac:dyDescent="0.35">
      <c r="A1445" s="17"/>
      <c r="B1445" s="18"/>
      <c r="C1445" s="18"/>
      <c r="D1445" s="18"/>
      <c r="E1445" s="17"/>
      <c r="F1445" s="20"/>
      <c r="G1445" s="24"/>
      <c r="H1445" s="22"/>
      <c r="J1445" s="23">
        <f>H1445*J1453/H1453</f>
        <v>0</v>
      </c>
      <c r="L1445" s="41">
        <f t="shared" si="218"/>
        <v>1</v>
      </c>
      <c r="M1445" s="39">
        <f t="shared" si="217"/>
        <v>4</v>
      </c>
      <c r="N1445" s="39">
        <f t="shared" si="219"/>
        <v>0</v>
      </c>
    </row>
    <row r="1446" spans="1:14" s="1" customFormat="1" ht="11.5" hidden="1" customHeight="1" x14ac:dyDescent="0.35">
      <c r="A1446" s="17"/>
      <c r="B1446" s="18"/>
      <c r="C1446" s="18"/>
      <c r="D1446" s="18"/>
      <c r="E1446" s="17"/>
      <c r="F1446" s="20"/>
      <c r="G1446" s="24"/>
      <c r="H1446" s="22"/>
      <c r="J1446" s="23">
        <f>H1446*J1453/H1453</f>
        <v>0</v>
      </c>
      <c r="L1446" s="41">
        <f t="shared" si="218"/>
        <v>1</v>
      </c>
      <c r="M1446" s="39">
        <f t="shared" si="217"/>
        <v>4</v>
      </c>
      <c r="N1446" s="39">
        <f t="shared" si="219"/>
        <v>0</v>
      </c>
    </row>
    <row r="1447" spans="1:14" s="1" customFormat="1" ht="11.5" hidden="1" customHeight="1" x14ac:dyDescent="0.35">
      <c r="A1447" s="19"/>
      <c r="B1447" s="18"/>
      <c r="C1447" s="18"/>
      <c r="D1447" s="18"/>
      <c r="E1447" s="17"/>
      <c r="F1447" s="20"/>
      <c r="G1447" s="21"/>
      <c r="H1447" s="22"/>
      <c r="J1447" s="23">
        <f>H1447*J1453/H1453</f>
        <v>0</v>
      </c>
      <c r="L1447" s="41">
        <f t="shared" si="218"/>
        <v>1</v>
      </c>
      <c r="M1447" s="39">
        <f t="shared" si="217"/>
        <v>4</v>
      </c>
      <c r="N1447" s="39">
        <f t="shared" si="219"/>
        <v>0</v>
      </c>
    </row>
    <row r="1448" spans="1:14" s="1" customFormat="1" ht="11.5" hidden="1" customHeight="1" x14ac:dyDescent="0.25">
      <c r="A1448" s="17"/>
      <c r="B1448" s="18"/>
      <c r="C1448" s="18"/>
      <c r="D1448" s="18"/>
      <c r="E1448" s="17"/>
      <c r="F1448" s="28"/>
      <c r="G1448" s="21"/>
      <c r="H1448" s="22"/>
      <c r="J1448" s="23">
        <f>H1448*J1453/H1453</f>
        <v>0</v>
      </c>
      <c r="L1448" s="41">
        <f t="shared" si="218"/>
        <v>1</v>
      </c>
      <c r="M1448" s="39">
        <f t="shared" si="217"/>
        <v>4</v>
      </c>
      <c r="N1448" s="39">
        <f t="shared" si="219"/>
        <v>0</v>
      </c>
    </row>
    <row r="1449" spans="1:14" s="1" customFormat="1" ht="11.5" hidden="1" customHeight="1" x14ac:dyDescent="0.35">
      <c r="A1449" s="19"/>
      <c r="B1449" s="18"/>
      <c r="C1449" s="18"/>
      <c r="D1449" s="18"/>
      <c r="E1449" s="17"/>
      <c r="F1449" s="20"/>
      <c r="G1449" s="21"/>
      <c r="H1449" s="22"/>
      <c r="J1449" s="23">
        <f>H1449*J1453/H1453</f>
        <v>0</v>
      </c>
      <c r="L1449" s="41">
        <f t="shared" si="218"/>
        <v>1</v>
      </c>
      <c r="M1449" s="39">
        <f t="shared" si="217"/>
        <v>4</v>
      </c>
      <c r="N1449" s="39">
        <f t="shared" si="219"/>
        <v>0</v>
      </c>
    </row>
    <row r="1450" spans="1:14" s="1" customFormat="1" ht="11.5" hidden="1" customHeight="1" x14ac:dyDescent="0.25">
      <c r="A1450" s="17"/>
      <c r="B1450" s="18"/>
      <c r="C1450" s="18"/>
      <c r="D1450" s="18"/>
      <c r="E1450" s="17"/>
      <c r="F1450" s="28"/>
      <c r="G1450" s="21"/>
      <c r="H1450" s="22"/>
      <c r="J1450" s="23">
        <f>H1450*J1453/H1453</f>
        <v>0</v>
      </c>
      <c r="L1450" s="41">
        <f t="shared" si="218"/>
        <v>1</v>
      </c>
      <c r="M1450" s="39">
        <f t="shared" si="217"/>
        <v>4</v>
      </c>
      <c r="N1450" s="39">
        <f t="shared" si="219"/>
        <v>0</v>
      </c>
    </row>
    <row r="1451" spans="1:14" s="1" customFormat="1" ht="11.5" hidden="1" customHeight="1" x14ac:dyDescent="0.35">
      <c r="A1451" s="19"/>
      <c r="B1451" s="18"/>
      <c r="C1451" s="18"/>
      <c r="D1451" s="18"/>
      <c r="E1451" s="17"/>
      <c r="F1451" s="20"/>
      <c r="G1451" s="21"/>
      <c r="H1451" s="22"/>
      <c r="J1451" s="23">
        <f>H1451*J1453/H1453</f>
        <v>0</v>
      </c>
      <c r="L1451" s="41">
        <f t="shared" si="218"/>
        <v>1</v>
      </c>
      <c r="M1451" s="39">
        <f t="shared" si="217"/>
        <v>4</v>
      </c>
      <c r="N1451" s="39">
        <f t="shared" si="219"/>
        <v>0</v>
      </c>
    </row>
    <row r="1452" spans="1:14" s="1" customFormat="1" ht="11.5" hidden="1" customHeight="1" x14ac:dyDescent="0.35">
      <c r="A1452" s="19"/>
      <c r="B1452" s="18"/>
      <c r="C1452" s="18"/>
      <c r="D1452" s="18"/>
      <c r="E1452" s="17"/>
      <c r="F1452" s="20"/>
      <c r="G1452" s="21"/>
      <c r="H1452" s="22"/>
      <c r="J1452" s="23">
        <f>H1452*J1453/H1453</f>
        <v>0</v>
      </c>
      <c r="L1452" s="41">
        <f t="shared" si="218"/>
        <v>1</v>
      </c>
      <c r="M1452" s="39">
        <f t="shared" si="217"/>
        <v>4</v>
      </c>
      <c r="N1452" s="39">
        <f t="shared" si="219"/>
        <v>0</v>
      </c>
    </row>
    <row r="1453" spans="1:14" ht="11.5" customHeight="1" x14ac:dyDescent="0.35">
      <c r="A1453" s="291"/>
      <c r="B1453" s="292">
        <f>SUBTOTAL(9,B1435:B1452)</f>
        <v>27.889999999999997</v>
      </c>
      <c r="C1453" s="292">
        <f t="shared" ref="C1453:E1453" si="220">SUBTOTAL(9,C1435:C1452)</f>
        <v>37.25</v>
      </c>
      <c r="D1453" s="292">
        <f t="shared" si="220"/>
        <v>131.26000000000002</v>
      </c>
      <c r="E1453" s="293">
        <f t="shared" si="220"/>
        <v>955</v>
      </c>
      <c r="F1453" s="294" t="s">
        <v>18</v>
      </c>
      <c r="G1453" s="295"/>
      <c r="H1453" s="296">
        <f>SUM(H1435:H1452)</f>
        <v>151.08000000000001</v>
      </c>
      <c r="J1453" s="2">
        <v>230.24</v>
      </c>
      <c r="L1453" s="290">
        <f t="shared" si="218"/>
        <v>1</v>
      </c>
      <c r="M1453" s="287">
        <f t="shared" si="217"/>
        <v>4</v>
      </c>
      <c r="N1453" s="287">
        <v>1</v>
      </c>
    </row>
    <row r="1454" spans="1:14" ht="11.5" customHeight="1" x14ac:dyDescent="0.35">
      <c r="A1454" s="297"/>
      <c r="B1454" s="298"/>
      <c r="C1454" s="298"/>
      <c r="D1454" s="298"/>
      <c r="E1454" s="299"/>
      <c r="F1454" s="300"/>
      <c r="G1454" s="301"/>
      <c r="H1454" s="302"/>
      <c r="J1454" s="37"/>
      <c r="L1454" s="290">
        <f t="shared" si="218"/>
        <v>1</v>
      </c>
      <c r="M1454" s="287">
        <f t="shared" si="217"/>
        <v>4</v>
      </c>
      <c r="N1454" s="287">
        <v>1</v>
      </c>
    </row>
    <row r="1455" spans="1:14" ht="21" x14ac:dyDescent="0.35">
      <c r="A1455" s="275"/>
      <c r="B1455" s="275"/>
      <c r="C1455" s="275"/>
      <c r="D1455" s="443">
        <f>х!H$4</f>
        <v>176.93</v>
      </c>
      <c r="E1455" s="444"/>
      <c r="F1455" s="445" t="str">
        <f>х!I$4</f>
        <v>Обед 5-11 (льготное питание)</v>
      </c>
      <c r="G1455" s="446"/>
      <c r="H1455" s="446"/>
      <c r="I1455" s="270"/>
      <c r="J1455" s="13"/>
      <c r="K1455" s="13"/>
      <c r="L1455" s="289">
        <f>L1432+1</f>
        <v>2</v>
      </c>
      <c r="M1455" s="287">
        <f t="shared" si="217"/>
        <v>4</v>
      </c>
      <c r="N1455" s="287">
        <v>1</v>
      </c>
    </row>
    <row r="1456" spans="1:14" ht="11.5" customHeight="1" x14ac:dyDescent="0.35">
      <c r="A1456" s="437" t="s">
        <v>3</v>
      </c>
      <c r="B1456" s="438" t="s">
        <v>4</v>
      </c>
      <c r="C1456" s="438"/>
      <c r="D1456" s="438"/>
      <c r="E1456" s="439" t="s">
        <v>5</v>
      </c>
      <c r="F1456" s="440" t="s">
        <v>6</v>
      </c>
      <c r="G1456" s="441" t="s">
        <v>7</v>
      </c>
      <c r="H1456" s="442" t="s">
        <v>8</v>
      </c>
      <c r="L1456" s="290">
        <f>L1455</f>
        <v>2</v>
      </c>
      <c r="M1456" s="287">
        <f t="shared" si="217"/>
        <v>4</v>
      </c>
      <c r="N1456" s="287">
        <v>1</v>
      </c>
    </row>
    <row r="1457" spans="1:14" ht="11.5" customHeight="1" x14ac:dyDescent="0.35">
      <c r="A1457" s="437"/>
      <c r="B1457" s="277" t="s">
        <v>9</v>
      </c>
      <c r="C1457" s="278" t="s">
        <v>10</v>
      </c>
      <c r="D1457" s="278" t="s">
        <v>11</v>
      </c>
      <c r="E1457" s="439"/>
      <c r="F1457" s="440"/>
      <c r="G1457" s="441"/>
      <c r="H1457" s="442"/>
      <c r="L1457" s="290">
        <f t="shared" ref="L1457:L1477" si="221">L1456</f>
        <v>2</v>
      </c>
      <c r="M1457" s="287">
        <f t="shared" si="217"/>
        <v>4</v>
      </c>
      <c r="N1457" s="287">
        <v>1</v>
      </c>
    </row>
    <row r="1458" spans="1:14" ht="11.5" customHeight="1" x14ac:dyDescent="0.35">
      <c r="A1458" s="422" t="s">
        <v>246</v>
      </c>
      <c r="B1458" s="225">
        <v>1.83</v>
      </c>
      <c r="C1458" s="225">
        <v>4.84</v>
      </c>
      <c r="D1458" s="225">
        <v>8.94</v>
      </c>
      <c r="E1458" s="226">
        <v>86</v>
      </c>
      <c r="F1458" s="235" t="s">
        <v>459</v>
      </c>
      <c r="G1458" s="357">
        <v>100</v>
      </c>
      <c r="H1458" s="281">
        <v>25</v>
      </c>
      <c r="J1458" s="23">
        <f>H1458*J1476/H1476</f>
        <v>24.31292255263013</v>
      </c>
      <c r="L1458" s="290">
        <f t="shared" si="221"/>
        <v>2</v>
      </c>
      <c r="M1458" s="287">
        <f t="shared" si="217"/>
        <v>4</v>
      </c>
      <c r="N1458" s="287" t="str">
        <f>F1458</f>
        <v>Икра свекольная</v>
      </c>
    </row>
    <row r="1459" spans="1:14" ht="11.5" customHeight="1" x14ac:dyDescent="0.35">
      <c r="A1459" s="234" t="s">
        <v>248</v>
      </c>
      <c r="B1459" s="282">
        <v>2.41</v>
      </c>
      <c r="C1459" s="282">
        <v>6.88</v>
      </c>
      <c r="D1459" s="282">
        <v>17.12</v>
      </c>
      <c r="E1459" s="238">
        <v>134</v>
      </c>
      <c r="F1459" s="229" t="s">
        <v>253</v>
      </c>
      <c r="G1459" s="362">
        <v>255</v>
      </c>
      <c r="H1459" s="281">
        <v>25</v>
      </c>
      <c r="J1459" s="23">
        <f>H1459*J1476/H1476</f>
        <v>24.31292255263013</v>
      </c>
      <c r="L1459" s="290">
        <f t="shared" si="221"/>
        <v>2</v>
      </c>
      <c r="M1459" s="287">
        <f t="shared" si="217"/>
        <v>4</v>
      </c>
      <c r="N1459" s="287" t="str">
        <f t="shared" ref="N1459:N1475" si="222">F1459</f>
        <v>Рассольник ленинградский со сметаной 250/5</v>
      </c>
    </row>
    <row r="1460" spans="1:14" ht="11.5" customHeight="1" x14ac:dyDescent="0.35">
      <c r="A1460" s="54" t="s">
        <v>262</v>
      </c>
      <c r="B1460" s="51">
        <v>11.34</v>
      </c>
      <c r="C1460" s="51">
        <v>13.66</v>
      </c>
      <c r="D1460" s="51">
        <v>8.92</v>
      </c>
      <c r="E1460" s="50">
        <v>204</v>
      </c>
      <c r="F1460" s="268" t="s">
        <v>425</v>
      </c>
      <c r="G1460" s="337">
        <v>100</v>
      </c>
      <c r="H1460" s="281">
        <f>6.29+93.79+6.54+6.81</f>
        <v>113.43000000000002</v>
      </c>
      <c r="J1460" s="23">
        <f>H1460*J1476/H1476</f>
        <v>110.31259220579345</v>
      </c>
      <c r="L1460" s="290">
        <f t="shared" si="221"/>
        <v>2</v>
      </c>
      <c r="M1460" s="287">
        <f t="shared" si="217"/>
        <v>4</v>
      </c>
      <c r="N1460" s="287" t="str">
        <f t="shared" si="222"/>
        <v>Котлета особая из кур с соусом сметанно-томатным 70/30 (кура)</v>
      </c>
    </row>
    <row r="1461" spans="1:14" ht="11.5" customHeight="1" x14ac:dyDescent="0.35">
      <c r="A1461" s="234" t="s">
        <v>266</v>
      </c>
      <c r="B1461" s="280">
        <v>8.67</v>
      </c>
      <c r="C1461" s="280">
        <v>15.12</v>
      </c>
      <c r="D1461" s="280">
        <v>42.45</v>
      </c>
      <c r="E1461" s="240">
        <v>327</v>
      </c>
      <c r="F1461" s="235" t="s">
        <v>267</v>
      </c>
      <c r="G1461" s="383">
        <v>180</v>
      </c>
      <c r="H1461" s="281">
        <v>11</v>
      </c>
      <c r="J1461" s="23">
        <f>H1461*J1476/H1476</f>
        <v>10.697685923157257</v>
      </c>
      <c r="L1461" s="290">
        <f t="shared" si="221"/>
        <v>2</v>
      </c>
      <c r="M1461" s="287">
        <f t="shared" si="217"/>
        <v>4</v>
      </c>
      <c r="N1461" s="287" t="str">
        <f t="shared" si="222"/>
        <v xml:space="preserve">Каша гречневая рассыпчатая </v>
      </c>
    </row>
    <row r="1462" spans="1:14" ht="11.5" customHeight="1" x14ac:dyDescent="0.35">
      <c r="A1462" s="234" t="s">
        <v>279</v>
      </c>
      <c r="B1462" s="280">
        <v>1.04</v>
      </c>
      <c r="C1462" s="279"/>
      <c r="D1462" s="280">
        <v>30.96</v>
      </c>
      <c r="E1462" s="240">
        <v>127</v>
      </c>
      <c r="F1462" s="235" t="s">
        <v>174</v>
      </c>
      <c r="G1462" s="357">
        <v>200</v>
      </c>
      <c r="H1462" s="281">
        <v>3</v>
      </c>
      <c r="J1462" s="23">
        <f>H1462*J1476/H1476</f>
        <v>2.9175507063156156</v>
      </c>
      <c r="L1462" s="290">
        <f t="shared" si="221"/>
        <v>2</v>
      </c>
      <c r="M1462" s="287">
        <f t="shared" si="217"/>
        <v>4</v>
      </c>
      <c r="N1462" s="287" t="str">
        <f t="shared" si="222"/>
        <v>Компот из кураги</v>
      </c>
    </row>
    <row r="1463" spans="1:14" ht="11.5" customHeight="1" x14ac:dyDescent="0.35">
      <c r="A1463" s="185" t="s">
        <v>235</v>
      </c>
      <c r="B1463" s="285">
        <v>3.95</v>
      </c>
      <c r="C1463" s="285">
        <v>0.5</v>
      </c>
      <c r="D1463" s="285">
        <v>24.15</v>
      </c>
      <c r="E1463" s="191">
        <v>118</v>
      </c>
      <c r="F1463" s="173" t="s">
        <v>148</v>
      </c>
      <c r="G1463" s="337">
        <v>50</v>
      </c>
      <c r="H1463" s="281">
        <v>3</v>
      </c>
      <c r="J1463" s="23">
        <f>H1463*J1476/H1476</f>
        <v>2.9175507063156156</v>
      </c>
      <c r="L1463" s="290">
        <f t="shared" si="221"/>
        <v>2</v>
      </c>
      <c r="M1463" s="287">
        <f t="shared" si="217"/>
        <v>4</v>
      </c>
      <c r="N1463" s="287" t="str">
        <f t="shared" si="222"/>
        <v>Батон витаминизированный</v>
      </c>
    </row>
    <row r="1464" spans="1:14" ht="11.5" customHeight="1" x14ac:dyDescent="0.35">
      <c r="A1464" s="185" t="s">
        <v>235</v>
      </c>
      <c r="B1464" s="285">
        <v>1.65</v>
      </c>
      <c r="C1464" s="285">
        <v>0.3</v>
      </c>
      <c r="D1464" s="285">
        <v>8.35</v>
      </c>
      <c r="E1464" s="191">
        <v>44</v>
      </c>
      <c r="F1464" s="173" t="s">
        <v>236</v>
      </c>
      <c r="G1464" s="337">
        <v>25</v>
      </c>
      <c r="H1464" s="281">
        <v>1.5</v>
      </c>
      <c r="J1464" s="23">
        <f>H1464*J1476/H1476</f>
        <v>1.4587753531578078</v>
      </c>
      <c r="L1464" s="290">
        <f t="shared" si="221"/>
        <v>2</v>
      </c>
      <c r="M1464" s="287">
        <f t="shared" si="217"/>
        <v>4</v>
      </c>
      <c r="N1464" s="287" t="str">
        <f t="shared" si="222"/>
        <v xml:space="preserve">Хлеб ржаной </v>
      </c>
    </row>
    <row r="1465" spans="1:14" s="1" customFormat="1" ht="11.5" hidden="1" customHeight="1" x14ac:dyDescent="0.35">
      <c r="A1465" s="19"/>
      <c r="B1465" s="18"/>
      <c r="C1465" s="18"/>
      <c r="D1465" s="18"/>
      <c r="E1465" s="17"/>
      <c r="F1465" s="20"/>
      <c r="G1465" s="21"/>
      <c r="H1465" s="22"/>
      <c r="J1465" s="23">
        <f>H1465*J1476/H1476</f>
        <v>0</v>
      </c>
      <c r="L1465" s="41">
        <f t="shared" si="221"/>
        <v>2</v>
      </c>
      <c r="M1465" s="39">
        <f t="shared" si="217"/>
        <v>4</v>
      </c>
      <c r="N1465" s="39">
        <f t="shared" si="222"/>
        <v>0</v>
      </c>
    </row>
    <row r="1466" spans="1:14" s="1" customFormat="1" ht="11.5" hidden="1" customHeight="1" x14ac:dyDescent="0.35">
      <c r="A1466" s="19"/>
      <c r="B1466" s="25"/>
      <c r="C1466" s="25"/>
      <c r="D1466" s="25"/>
      <c r="E1466" s="26"/>
      <c r="F1466" s="42"/>
      <c r="G1466" s="42"/>
      <c r="H1466" s="22"/>
      <c r="J1466" s="23">
        <f>H1466*J1476/H1476</f>
        <v>0</v>
      </c>
      <c r="L1466" s="41">
        <f t="shared" si="221"/>
        <v>2</v>
      </c>
      <c r="M1466" s="39">
        <f t="shared" si="217"/>
        <v>4</v>
      </c>
      <c r="N1466" s="39">
        <f t="shared" si="222"/>
        <v>0</v>
      </c>
    </row>
    <row r="1467" spans="1:14" s="1" customFormat="1" ht="11.5" hidden="1" customHeight="1" x14ac:dyDescent="0.35">
      <c r="A1467" s="17"/>
      <c r="B1467" s="18"/>
      <c r="C1467" s="18"/>
      <c r="D1467" s="18"/>
      <c r="E1467" s="17"/>
      <c r="F1467" s="20"/>
      <c r="G1467" s="21"/>
      <c r="H1467" s="22"/>
      <c r="J1467" s="23">
        <f>H1467*J1476/H1476</f>
        <v>0</v>
      </c>
      <c r="L1467" s="41">
        <f t="shared" si="221"/>
        <v>2</v>
      </c>
      <c r="M1467" s="39">
        <f t="shared" si="217"/>
        <v>4</v>
      </c>
      <c r="N1467" s="39">
        <f t="shared" si="222"/>
        <v>0</v>
      </c>
    </row>
    <row r="1468" spans="1:14" s="1" customFormat="1" ht="11.5" hidden="1" customHeight="1" x14ac:dyDescent="0.35">
      <c r="A1468" s="17"/>
      <c r="B1468" s="18"/>
      <c r="C1468" s="18"/>
      <c r="D1468" s="18"/>
      <c r="E1468" s="17"/>
      <c r="F1468" s="20"/>
      <c r="G1468" s="24"/>
      <c r="H1468" s="22"/>
      <c r="J1468" s="23">
        <f>H1468*J1476/H1476</f>
        <v>0</v>
      </c>
      <c r="L1468" s="41">
        <f t="shared" si="221"/>
        <v>2</v>
      </c>
      <c r="M1468" s="39">
        <f t="shared" si="217"/>
        <v>4</v>
      </c>
      <c r="N1468" s="39">
        <f t="shared" si="222"/>
        <v>0</v>
      </c>
    </row>
    <row r="1469" spans="1:14" s="1" customFormat="1" ht="11.5" hidden="1" customHeight="1" x14ac:dyDescent="0.35">
      <c r="A1469" s="17"/>
      <c r="B1469" s="18"/>
      <c r="C1469" s="18"/>
      <c r="D1469" s="18"/>
      <c r="E1469" s="17"/>
      <c r="F1469" s="20"/>
      <c r="G1469" s="24"/>
      <c r="H1469" s="22"/>
      <c r="J1469" s="23">
        <f>H1469*J1476/H1476</f>
        <v>0</v>
      </c>
      <c r="L1469" s="41">
        <f t="shared" si="221"/>
        <v>2</v>
      </c>
      <c r="M1469" s="39">
        <f t="shared" si="217"/>
        <v>4</v>
      </c>
      <c r="N1469" s="39">
        <f t="shared" si="222"/>
        <v>0</v>
      </c>
    </row>
    <row r="1470" spans="1:14" s="1" customFormat="1" ht="11.5" hidden="1" customHeight="1" x14ac:dyDescent="0.35">
      <c r="A1470" s="19"/>
      <c r="B1470" s="18"/>
      <c r="C1470" s="18"/>
      <c r="D1470" s="18"/>
      <c r="E1470" s="17"/>
      <c r="F1470" s="20"/>
      <c r="G1470" s="21"/>
      <c r="H1470" s="22"/>
      <c r="J1470" s="23">
        <f>H1470*J1476/H1476</f>
        <v>0</v>
      </c>
      <c r="L1470" s="41">
        <f t="shared" si="221"/>
        <v>2</v>
      </c>
      <c r="M1470" s="39">
        <f t="shared" si="217"/>
        <v>4</v>
      </c>
      <c r="N1470" s="39">
        <f t="shared" si="222"/>
        <v>0</v>
      </c>
    </row>
    <row r="1471" spans="1:14" s="1" customFormat="1" ht="11.5" hidden="1" customHeight="1" x14ac:dyDescent="0.25">
      <c r="A1471" s="17"/>
      <c r="B1471" s="18"/>
      <c r="C1471" s="18"/>
      <c r="D1471" s="18"/>
      <c r="E1471" s="17"/>
      <c r="F1471" s="28"/>
      <c r="G1471" s="21"/>
      <c r="H1471" s="22"/>
      <c r="J1471" s="23">
        <f>H1471*J1476/H1476</f>
        <v>0</v>
      </c>
      <c r="L1471" s="41">
        <f t="shared" si="221"/>
        <v>2</v>
      </c>
      <c r="M1471" s="39">
        <f t="shared" si="217"/>
        <v>4</v>
      </c>
      <c r="N1471" s="39">
        <f t="shared" si="222"/>
        <v>0</v>
      </c>
    </row>
    <row r="1472" spans="1:14" s="1" customFormat="1" ht="11.5" hidden="1" customHeight="1" x14ac:dyDescent="0.35">
      <c r="A1472" s="19"/>
      <c r="B1472" s="18"/>
      <c r="C1472" s="18"/>
      <c r="D1472" s="18"/>
      <c r="E1472" s="17"/>
      <c r="F1472" s="20"/>
      <c r="G1472" s="21"/>
      <c r="H1472" s="22"/>
      <c r="J1472" s="23">
        <f>H1472*J1476/H1476</f>
        <v>0</v>
      </c>
      <c r="L1472" s="41">
        <f t="shared" si="221"/>
        <v>2</v>
      </c>
      <c r="M1472" s="39">
        <f t="shared" si="217"/>
        <v>4</v>
      </c>
      <c r="N1472" s="39">
        <f t="shared" si="222"/>
        <v>0</v>
      </c>
    </row>
    <row r="1473" spans="1:14" s="1" customFormat="1" ht="11.5" hidden="1" customHeight="1" x14ac:dyDescent="0.25">
      <c r="A1473" s="17"/>
      <c r="B1473" s="18"/>
      <c r="C1473" s="18"/>
      <c r="D1473" s="18"/>
      <c r="E1473" s="17"/>
      <c r="F1473" s="28"/>
      <c r="G1473" s="21"/>
      <c r="H1473" s="22"/>
      <c r="J1473" s="23">
        <f>H1473*J1476/H1476</f>
        <v>0</v>
      </c>
      <c r="L1473" s="41">
        <f t="shared" si="221"/>
        <v>2</v>
      </c>
      <c r="M1473" s="39">
        <f t="shared" si="217"/>
        <v>4</v>
      </c>
      <c r="N1473" s="39">
        <f t="shared" si="222"/>
        <v>0</v>
      </c>
    </row>
    <row r="1474" spans="1:14" s="1" customFormat="1" ht="11.5" hidden="1" customHeight="1" x14ac:dyDescent="0.35">
      <c r="A1474" s="19"/>
      <c r="B1474" s="18"/>
      <c r="C1474" s="18"/>
      <c r="D1474" s="18"/>
      <c r="E1474" s="17"/>
      <c r="F1474" s="20"/>
      <c r="G1474" s="21"/>
      <c r="H1474" s="22"/>
      <c r="J1474" s="23">
        <f>H1474*J1476/H1476</f>
        <v>0</v>
      </c>
      <c r="L1474" s="41">
        <f t="shared" si="221"/>
        <v>2</v>
      </c>
      <c r="M1474" s="39">
        <f t="shared" si="217"/>
        <v>4</v>
      </c>
      <c r="N1474" s="39">
        <f t="shared" si="222"/>
        <v>0</v>
      </c>
    </row>
    <row r="1475" spans="1:14" s="1" customFormat="1" ht="11.5" hidden="1" customHeight="1" x14ac:dyDescent="0.35">
      <c r="A1475" s="19"/>
      <c r="B1475" s="18"/>
      <c r="C1475" s="18"/>
      <c r="D1475" s="18"/>
      <c r="E1475" s="17"/>
      <c r="F1475" s="20"/>
      <c r="G1475" s="21"/>
      <c r="H1475" s="22"/>
      <c r="J1475" s="23">
        <f>H1475*J1476/H1476</f>
        <v>0</v>
      </c>
      <c r="L1475" s="41">
        <f t="shared" si="221"/>
        <v>2</v>
      </c>
      <c r="M1475" s="39">
        <f t="shared" si="217"/>
        <v>4</v>
      </c>
      <c r="N1475" s="39">
        <f t="shared" si="222"/>
        <v>0</v>
      </c>
    </row>
    <row r="1476" spans="1:14" ht="11.5" customHeight="1" x14ac:dyDescent="0.35">
      <c r="A1476" s="291"/>
      <c r="B1476" s="292">
        <f>SUBTOTAL(9,B1458:B1475)</f>
        <v>30.889999999999997</v>
      </c>
      <c r="C1476" s="292">
        <f t="shared" ref="C1476:E1476" si="223">SUBTOTAL(9,C1458:C1475)</f>
        <v>41.3</v>
      </c>
      <c r="D1476" s="292">
        <f t="shared" si="223"/>
        <v>140.89000000000001</v>
      </c>
      <c r="E1476" s="293">
        <f t="shared" si="223"/>
        <v>1040</v>
      </c>
      <c r="F1476" s="294" t="s">
        <v>18</v>
      </c>
      <c r="G1476" s="382"/>
      <c r="H1476" s="296">
        <f>SUM(H1458:H1475)</f>
        <v>181.93</v>
      </c>
      <c r="J1476" s="32">
        <f>D1455</f>
        <v>176.93</v>
      </c>
      <c r="L1476" s="290">
        <f t="shared" si="221"/>
        <v>2</v>
      </c>
      <c r="M1476" s="287">
        <f t="shared" si="217"/>
        <v>4</v>
      </c>
      <c r="N1476" s="287">
        <v>1</v>
      </c>
    </row>
    <row r="1477" spans="1:14" ht="11.5" customHeight="1" x14ac:dyDescent="0.35">
      <c r="A1477" s="297"/>
      <c r="B1477" s="298"/>
      <c r="C1477" s="298"/>
      <c r="D1477" s="298"/>
      <c r="E1477" s="299"/>
      <c r="F1477" s="300"/>
      <c r="G1477" s="301"/>
      <c r="H1477" s="302"/>
      <c r="J1477" s="38"/>
      <c r="L1477" s="290">
        <f t="shared" si="221"/>
        <v>2</v>
      </c>
      <c r="M1477" s="287">
        <f t="shared" si="217"/>
        <v>4</v>
      </c>
      <c r="N1477" s="287">
        <v>1</v>
      </c>
    </row>
    <row r="1478" spans="1:14" ht="21" x14ac:dyDescent="0.35">
      <c r="A1478" s="275"/>
      <c r="B1478" s="275"/>
      <c r="C1478" s="275"/>
      <c r="D1478" s="443">
        <f>х!H$5</f>
        <v>259</v>
      </c>
      <c r="E1478" s="444"/>
      <c r="F1478" s="445" t="str">
        <f>х!I$5</f>
        <v>ДОВЗ (1-4)</v>
      </c>
      <c r="G1478" s="446"/>
      <c r="H1478" s="446"/>
      <c r="I1478" s="270"/>
      <c r="J1478" s="13"/>
      <c r="K1478" s="13"/>
      <c r="L1478" s="289">
        <f>L1455+1</f>
        <v>3</v>
      </c>
      <c r="M1478" s="287">
        <f t="shared" si="217"/>
        <v>4</v>
      </c>
      <c r="N1478" s="287">
        <v>1</v>
      </c>
    </row>
    <row r="1479" spans="1:14" ht="11.5" customHeight="1" x14ac:dyDescent="0.35">
      <c r="A1479" s="437" t="s">
        <v>3</v>
      </c>
      <c r="B1479" s="438" t="s">
        <v>4</v>
      </c>
      <c r="C1479" s="438"/>
      <c r="D1479" s="438"/>
      <c r="E1479" s="439" t="s">
        <v>5</v>
      </c>
      <c r="F1479" s="440" t="s">
        <v>6</v>
      </c>
      <c r="G1479" s="441" t="s">
        <v>7</v>
      </c>
      <c r="H1479" s="442" t="s">
        <v>8</v>
      </c>
      <c r="L1479" s="290">
        <f>L1478</f>
        <v>3</v>
      </c>
      <c r="M1479" s="287">
        <f t="shared" si="217"/>
        <v>4</v>
      </c>
      <c r="N1479" s="287">
        <v>1</v>
      </c>
    </row>
    <row r="1480" spans="1:14" ht="11.5" customHeight="1" x14ac:dyDescent="0.35">
      <c r="A1480" s="437"/>
      <c r="B1480" s="277" t="s">
        <v>9</v>
      </c>
      <c r="C1480" s="278" t="s">
        <v>10</v>
      </c>
      <c r="D1480" s="278" t="s">
        <v>11</v>
      </c>
      <c r="E1480" s="439"/>
      <c r="F1480" s="440"/>
      <c r="G1480" s="441"/>
      <c r="H1480" s="442"/>
      <c r="L1480" s="290">
        <f t="shared" ref="L1480:M1500" si="224">L1479</f>
        <v>3</v>
      </c>
      <c r="M1480" s="287">
        <f t="shared" si="217"/>
        <v>4</v>
      </c>
      <c r="N1480" s="287">
        <v>1</v>
      </c>
    </row>
    <row r="1481" spans="1:14" ht="11.5" customHeight="1" x14ac:dyDescent="0.35">
      <c r="A1481" s="185" t="s">
        <v>238</v>
      </c>
      <c r="B1481" s="285">
        <v>0.4</v>
      </c>
      <c r="C1481" s="285">
        <v>0.4</v>
      </c>
      <c r="D1481" s="285">
        <v>9.8000000000000007</v>
      </c>
      <c r="E1481" s="191">
        <v>47</v>
      </c>
      <c r="F1481" s="173" t="s">
        <v>240</v>
      </c>
      <c r="G1481" s="337">
        <v>100</v>
      </c>
      <c r="H1481" s="281">
        <v>30</v>
      </c>
      <c r="J1481" s="23">
        <f>H1481*J1499/H1499</f>
        <v>30</v>
      </c>
      <c r="L1481" s="290">
        <f t="shared" si="224"/>
        <v>3</v>
      </c>
      <c r="M1481" s="287">
        <f t="shared" si="217"/>
        <v>4</v>
      </c>
      <c r="N1481" s="287" t="str">
        <f>F1481</f>
        <v>Яблоко</v>
      </c>
    </row>
    <row r="1482" spans="1:14" ht="11.5" customHeight="1" x14ac:dyDescent="0.35">
      <c r="A1482" s="180" t="s">
        <v>270</v>
      </c>
      <c r="B1482" s="181">
        <v>6.14</v>
      </c>
      <c r="C1482" s="181">
        <v>11.76</v>
      </c>
      <c r="D1482" s="181">
        <v>31.76</v>
      </c>
      <c r="E1482" s="191">
        <v>262</v>
      </c>
      <c r="F1482" s="254" t="s">
        <v>320</v>
      </c>
      <c r="G1482" s="204">
        <v>210</v>
      </c>
      <c r="H1482" s="281">
        <f>3.84+42.93+3.99+4.16</f>
        <v>54.92</v>
      </c>
      <c r="J1482" s="23">
        <f>H1482*J1499/H1499</f>
        <v>54.92</v>
      </c>
      <c r="L1482" s="290">
        <f t="shared" si="224"/>
        <v>3</v>
      </c>
      <c r="M1482" s="287">
        <f t="shared" si="217"/>
        <v>4</v>
      </c>
      <c r="N1482" s="287" t="str">
        <f t="shared" ref="N1482:N1498" si="225">F1482</f>
        <v>Каша молочная манная  с маслом сливочным 200/10</v>
      </c>
    </row>
    <row r="1483" spans="1:14" ht="11.5" customHeight="1" x14ac:dyDescent="0.35">
      <c r="A1483" s="228" t="s">
        <v>271</v>
      </c>
      <c r="B1483" s="225">
        <v>3.87</v>
      </c>
      <c r="C1483" s="225">
        <v>3.9</v>
      </c>
      <c r="D1483" s="225">
        <v>25.78</v>
      </c>
      <c r="E1483" s="226">
        <v>151</v>
      </c>
      <c r="F1483" s="367" t="s">
        <v>272</v>
      </c>
      <c r="G1483" s="207">
        <v>200</v>
      </c>
      <c r="H1483" s="281">
        <v>20</v>
      </c>
      <c r="J1483" s="23">
        <f>H1483*J1499/H1499</f>
        <v>20</v>
      </c>
      <c r="L1483" s="290">
        <f t="shared" si="224"/>
        <v>3</v>
      </c>
      <c r="M1483" s="287">
        <f t="shared" si="217"/>
        <v>4</v>
      </c>
      <c r="N1483" s="287" t="str">
        <f t="shared" si="225"/>
        <v>Какао с молоком</v>
      </c>
    </row>
    <row r="1484" spans="1:14" ht="11.5" customHeight="1" x14ac:dyDescent="0.35">
      <c r="A1484" s="185" t="s">
        <v>235</v>
      </c>
      <c r="B1484" s="285">
        <v>3.95</v>
      </c>
      <c r="C1484" s="285">
        <v>0.5</v>
      </c>
      <c r="D1484" s="285">
        <v>24.15</v>
      </c>
      <c r="E1484" s="191">
        <v>118</v>
      </c>
      <c r="F1484" s="173" t="s">
        <v>148</v>
      </c>
      <c r="G1484" s="337">
        <v>50</v>
      </c>
      <c r="H1484" s="281">
        <v>3</v>
      </c>
      <c r="J1484" s="23">
        <f>H1484*J1499/H1499</f>
        <v>3</v>
      </c>
      <c r="L1484" s="290">
        <f t="shared" si="224"/>
        <v>3</v>
      </c>
      <c r="M1484" s="287">
        <f t="shared" si="217"/>
        <v>4</v>
      </c>
      <c r="N1484" s="287" t="str">
        <f t="shared" si="225"/>
        <v>Батон витаминизированный</v>
      </c>
    </row>
    <row r="1485" spans="1:14" s="1" customFormat="1" ht="11.5" hidden="1" customHeight="1" x14ac:dyDescent="0.35">
      <c r="A1485" s="47"/>
      <c r="B1485" s="44"/>
      <c r="C1485" s="44"/>
      <c r="D1485" s="44"/>
      <c r="E1485" s="43"/>
      <c r="F1485" s="45"/>
      <c r="G1485" s="46"/>
      <c r="H1485" s="22"/>
      <c r="J1485" s="23">
        <f>H1485*J1499/H1499</f>
        <v>0</v>
      </c>
      <c r="L1485" s="41">
        <f t="shared" si="224"/>
        <v>3</v>
      </c>
      <c r="M1485" s="39">
        <f t="shared" si="217"/>
        <v>4</v>
      </c>
      <c r="N1485" s="39">
        <f t="shared" si="225"/>
        <v>0</v>
      </c>
    </row>
    <row r="1486" spans="1:14" ht="11.5" customHeight="1" x14ac:dyDescent="0.35">
      <c r="A1486" s="54"/>
      <c r="B1486" s="65">
        <f>SUM(B1481:B1485)</f>
        <v>14.36</v>
      </c>
      <c r="C1486" s="65">
        <f>SUM(C1481:C1485)</f>
        <v>16.559999999999999</v>
      </c>
      <c r="D1486" s="65">
        <f>SUM(D1481:D1485)</f>
        <v>91.490000000000009</v>
      </c>
      <c r="E1486" s="66">
        <f>SUM(E1481:E1485)</f>
        <v>578</v>
      </c>
      <c r="F1486" s="264" t="s">
        <v>18</v>
      </c>
      <c r="G1486" s="67"/>
      <c r="H1486" s="334"/>
      <c r="J1486" s="23">
        <f>H1486*J1499/H1499</f>
        <v>0</v>
      </c>
      <c r="L1486" s="290">
        <f t="shared" si="224"/>
        <v>3</v>
      </c>
      <c r="M1486" s="287">
        <f t="shared" si="217"/>
        <v>4</v>
      </c>
      <c r="N1486" s="287" t="str">
        <f t="shared" si="225"/>
        <v>Итого</v>
      </c>
    </row>
    <row r="1487" spans="1:14" ht="11.5" customHeight="1" x14ac:dyDescent="0.35">
      <c r="A1487" s="422" t="s">
        <v>246</v>
      </c>
      <c r="B1487" s="225">
        <v>1.83</v>
      </c>
      <c r="C1487" s="225">
        <v>4.84</v>
      </c>
      <c r="D1487" s="225">
        <v>8.94</v>
      </c>
      <c r="E1487" s="226">
        <v>86</v>
      </c>
      <c r="F1487" s="235" t="s">
        <v>459</v>
      </c>
      <c r="G1487" s="357">
        <v>60</v>
      </c>
      <c r="H1487" s="281">
        <v>15</v>
      </c>
      <c r="J1487" s="23">
        <f>H1487*J1499/H1499</f>
        <v>15</v>
      </c>
      <c r="L1487" s="290">
        <f t="shared" si="224"/>
        <v>3</v>
      </c>
      <c r="M1487" s="287">
        <f t="shared" si="217"/>
        <v>4</v>
      </c>
      <c r="N1487" s="287" t="str">
        <f t="shared" si="225"/>
        <v>Икра свекольная</v>
      </c>
    </row>
    <row r="1488" spans="1:14" ht="11.5" customHeight="1" x14ac:dyDescent="0.35">
      <c r="A1488" s="234" t="s">
        <v>248</v>
      </c>
      <c r="B1488" s="282">
        <v>1.95</v>
      </c>
      <c r="C1488" s="282">
        <v>5.8</v>
      </c>
      <c r="D1488" s="282">
        <v>13.73</v>
      </c>
      <c r="E1488" s="238">
        <v>109</v>
      </c>
      <c r="F1488" s="229" t="s">
        <v>171</v>
      </c>
      <c r="G1488" s="362">
        <v>205</v>
      </c>
      <c r="H1488" s="281">
        <v>20</v>
      </c>
      <c r="J1488" s="23">
        <f>H1488*J1499/H1499</f>
        <v>20</v>
      </c>
      <c r="L1488" s="290">
        <f t="shared" si="224"/>
        <v>3</v>
      </c>
      <c r="M1488" s="287">
        <f t="shared" si="217"/>
        <v>4</v>
      </c>
      <c r="N1488" s="287" t="str">
        <f t="shared" si="225"/>
        <v>Рассольник ленинградский со сметаной 200/5</v>
      </c>
    </row>
    <row r="1489" spans="1:21" ht="11.5" customHeight="1" x14ac:dyDescent="0.35">
      <c r="A1489" s="54" t="s">
        <v>262</v>
      </c>
      <c r="B1489" s="51">
        <v>10.25</v>
      </c>
      <c r="C1489" s="51">
        <v>13.21</v>
      </c>
      <c r="D1489" s="51">
        <v>9.75</v>
      </c>
      <c r="E1489" s="50">
        <v>199</v>
      </c>
      <c r="F1489" s="268" t="s">
        <v>424</v>
      </c>
      <c r="G1489" s="337">
        <v>90</v>
      </c>
      <c r="H1489" s="281">
        <f>5.37+80.81+5.59+5.81</f>
        <v>97.580000000000013</v>
      </c>
      <c r="J1489" s="23">
        <f>H1489*J1499/H1499</f>
        <v>97.580000000000013</v>
      </c>
      <c r="L1489" s="290">
        <f t="shared" si="224"/>
        <v>3</v>
      </c>
      <c r="M1489" s="287">
        <f t="shared" si="217"/>
        <v>4</v>
      </c>
      <c r="N1489" s="287" t="str">
        <f t="shared" si="225"/>
        <v>Котлета особая из кур с соусом сметанно-томатным 60/30 (кура)</v>
      </c>
    </row>
    <row r="1490" spans="1:21" ht="11.5" customHeight="1" x14ac:dyDescent="0.35">
      <c r="A1490" s="234" t="s">
        <v>266</v>
      </c>
      <c r="B1490" s="280">
        <v>7.22</v>
      </c>
      <c r="C1490" s="280">
        <v>12.6</v>
      </c>
      <c r="D1490" s="280">
        <v>35.380000000000003</v>
      </c>
      <c r="E1490" s="240">
        <v>272</v>
      </c>
      <c r="F1490" s="235" t="s">
        <v>267</v>
      </c>
      <c r="G1490" s="383">
        <v>150</v>
      </c>
      <c r="H1490" s="281">
        <v>11</v>
      </c>
      <c r="J1490" s="23">
        <f>H1490*J1499/H1499</f>
        <v>11</v>
      </c>
      <c r="L1490" s="290">
        <f t="shared" si="224"/>
        <v>3</v>
      </c>
      <c r="M1490" s="287">
        <f t="shared" si="217"/>
        <v>4</v>
      </c>
      <c r="N1490" s="287" t="str">
        <f t="shared" si="225"/>
        <v xml:space="preserve">Каша гречневая рассыпчатая </v>
      </c>
    </row>
    <row r="1491" spans="1:21" ht="11.5" customHeight="1" x14ac:dyDescent="0.35">
      <c r="A1491" s="234" t="s">
        <v>279</v>
      </c>
      <c r="B1491" s="280">
        <v>1.04</v>
      </c>
      <c r="C1491" s="279"/>
      <c r="D1491" s="280">
        <v>30.96</v>
      </c>
      <c r="E1491" s="240">
        <v>127</v>
      </c>
      <c r="F1491" s="235" t="s">
        <v>174</v>
      </c>
      <c r="G1491" s="357">
        <v>200</v>
      </c>
      <c r="H1491" s="281">
        <v>3</v>
      </c>
      <c r="J1491" s="23">
        <f>H1491*J1499/H1499</f>
        <v>3</v>
      </c>
      <c r="L1491" s="290">
        <f t="shared" si="224"/>
        <v>3</v>
      </c>
      <c r="M1491" s="287">
        <f t="shared" si="217"/>
        <v>4</v>
      </c>
      <c r="N1491" s="287" t="str">
        <f t="shared" si="225"/>
        <v>Компот из кураги</v>
      </c>
    </row>
    <row r="1492" spans="1:21" ht="11.5" customHeight="1" x14ac:dyDescent="0.35">
      <c r="A1492" s="185" t="s">
        <v>235</v>
      </c>
      <c r="B1492" s="285">
        <v>3.95</v>
      </c>
      <c r="C1492" s="285">
        <v>0.5</v>
      </c>
      <c r="D1492" s="285">
        <v>24.15</v>
      </c>
      <c r="E1492" s="191">
        <v>118</v>
      </c>
      <c r="F1492" s="173" t="s">
        <v>148</v>
      </c>
      <c r="G1492" s="337">
        <v>50</v>
      </c>
      <c r="H1492" s="281">
        <v>3</v>
      </c>
      <c r="J1492" s="23">
        <f>H1492*J1499/H1499</f>
        <v>3</v>
      </c>
      <c r="L1492" s="290">
        <f t="shared" si="224"/>
        <v>3</v>
      </c>
      <c r="M1492" s="287">
        <f t="shared" si="217"/>
        <v>4</v>
      </c>
      <c r="N1492" s="287" t="str">
        <f t="shared" si="225"/>
        <v>Батон витаминизированный</v>
      </c>
    </row>
    <row r="1493" spans="1:21" ht="11.5" customHeight="1" x14ac:dyDescent="0.35">
      <c r="A1493" s="185" t="s">
        <v>235</v>
      </c>
      <c r="B1493" s="285">
        <v>1.65</v>
      </c>
      <c r="C1493" s="285">
        <v>0.3</v>
      </c>
      <c r="D1493" s="285">
        <v>8.35</v>
      </c>
      <c r="E1493" s="191">
        <v>44</v>
      </c>
      <c r="F1493" s="173" t="s">
        <v>236</v>
      </c>
      <c r="G1493" s="337">
        <v>25</v>
      </c>
      <c r="H1493" s="281">
        <v>1.5</v>
      </c>
      <c r="J1493" s="23">
        <f>H1493*J1499/H1499</f>
        <v>1.5</v>
      </c>
      <c r="L1493" s="290">
        <f t="shared" si="224"/>
        <v>3</v>
      </c>
      <c r="M1493" s="287">
        <f t="shared" si="217"/>
        <v>4</v>
      </c>
      <c r="N1493" s="287" t="str">
        <f t="shared" si="225"/>
        <v xml:space="preserve">Хлеб ржаной </v>
      </c>
    </row>
    <row r="1494" spans="1:21" s="1" customFormat="1" ht="11.5" hidden="1" customHeight="1" x14ac:dyDescent="0.25">
      <c r="A1494" s="17"/>
      <c r="B1494" s="18"/>
      <c r="C1494" s="18"/>
      <c r="D1494" s="18"/>
      <c r="E1494" s="17"/>
      <c r="F1494" s="28"/>
      <c r="G1494" s="21"/>
      <c r="H1494" s="22"/>
      <c r="J1494" s="23">
        <f>H1494*J1499/H1499</f>
        <v>0</v>
      </c>
      <c r="L1494" s="41">
        <f t="shared" si="224"/>
        <v>3</v>
      </c>
      <c r="M1494" s="39">
        <f t="shared" si="217"/>
        <v>4</v>
      </c>
      <c r="N1494" s="39">
        <f t="shared" si="225"/>
        <v>0</v>
      </c>
    </row>
    <row r="1495" spans="1:21" s="1" customFormat="1" ht="11.5" hidden="1" customHeight="1" x14ac:dyDescent="0.35">
      <c r="A1495" s="19"/>
      <c r="B1495" s="18"/>
      <c r="C1495" s="18"/>
      <c r="D1495" s="18"/>
      <c r="E1495" s="17"/>
      <c r="F1495" s="20"/>
      <c r="G1495" s="21"/>
      <c r="H1495" s="22"/>
      <c r="J1495" s="23">
        <f>H1495*J1499/H1499</f>
        <v>0</v>
      </c>
      <c r="L1495" s="41">
        <f t="shared" si="224"/>
        <v>3</v>
      </c>
      <c r="M1495" s="39">
        <f t="shared" si="217"/>
        <v>4</v>
      </c>
      <c r="N1495" s="39">
        <f t="shared" si="225"/>
        <v>0</v>
      </c>
    </row>
    <row r="1496" spans="1:21" s="1" customFormat="1" ht="11.5" hidden="1" customHeight="1" x14ac:dyDescent="0.25">
      <c r="A1496" s="17"/>
      <c r="B1496" s="18"/>
      <c r="C1496" s="18"/>
      <c r="D1496" s="18"/>
      <c r="E1496" s="17"/>
      <c r="F1496" s="28"/>
      <c r="G1496" s="21"/>
      <c r="H1496" s="22"/>
      <c r="J1496" s="23">
        <f>H1496*J1499/H1499</f>
        <v>0</v>
      </c>
      <c r="L1496" s="41">
        <f t="shared" si="224"/>
        <v>3</v>
      </c>
      <c r="M1496" s="39">
        <f t="shared" si="217"/>
        <v>4</v>
      </c>
      <c r="N1496" s="39">
        <f t="shared" si="225"/>
        <v>0</v>
      </c>
    </row>
    <row r="1497" spans="1:21" s="1" customFormat="1" ht="11.5" hidden="1" customHeight="1" x14ac:dyDescent="0.35">
      <c r="A1497" s="19"/>
      <c r="B1497" s="18"/>
      <c r="C1497" s="18"/>
      <c r="D1497" s="18"/>
      <c r="E1497" s="17"/>
      <c r="F1497" s="20"/>
      <c r="G1497" s="21"/>
      <c r="H1497" s="22"/>
      <c r="J1497" s="23">
        <f>H1497*J1499/H1499</f>
        <v>0</v>
      </c>
      <c r="L1497" s="41">
        <f t="shared" si="224"/>
        <v>3</v>
      </c>
      <c r="M1497" s="39">
        <f t="shared" si="224"/>
        <v>4</v>
      </c>
      <c r="N1497" s="39">
        <f t="shared" si="225"/>
        <v>0</v>
      </c>
    </row>
    <row r="1498" spans="1:21" s="1" customFormat="1" ht="11.5" hidden="1" customHeight="1" x14ac:dyDescent="0.35">
      <c r="A1498" s="19"/>
      <c r="B1498" s="18"/>
      <c r="C1498" s="18"/>
      <c r="D1498" s="18"/>
      <c r="E1498" s="17"/>
      <c r="F1498" s="20"/>
      <c r="G1498" s="21"/>
      <c r="H1498" s="22"/>
      <c r="J1498" s="23">
        <f>H1498*J1499/H1499</f>
        <v>0</v>
      </c>
      <c r="L1498" s="41">
        <f t="shared" si="224"/>
        <v>3</v>
      </c>
      <c r="M1498" s="39">
        <f t="shared" si="224"/>
        <v>4</v>
      </c>
      <c r="N1498" s="39">
        <f t="shared" si="225"/>
        <v>0</v>
      </c>
    </row>
    <row r="1499" spans="1:21" ht="11.5" customHeight="1" x14ac:dyDescent="0.35">
      <c r="A1499" s="291"/>
      <c r="B1499" s="292">
        <f>SUBTOTAL(9,B1487:B1498)</f>
        <v>27.889999999999997</v>
      </c>
      <c r="C1499" s="292">
        <f t="shared" ref="C1499:E1499" si="226">SUBTOTAL(9,C1487:C1498)</f>
        <v>37.25</v>
      </c>
      <c r="D1499" s="292">
        <f t="shared" si="226"/>
        <v>131.26000000000002</v>
      </c>
      <c r="E1499" s="293">
        <f t="shared" si="226"/>
        <v>955</v>
      </c>
      <c r="F1499" s="294" t="s">
        <v>18</v>
      </c>
      <c r="G1499" s="295"/>
      <c r="H1499" s="296">
        <f>SUM(H1481:H1498)</f>
        <v>259</v>
      </c>
      <c r="J1499" s="32">
        <f>D1478</f>
        <v>259</v>
      </c>
      <c r="L1499" s="290">
        <f t="shared" si="224"/>
        <v>3</v>
      </c>
      <c r="M1499" s="287">
        <f t="shared" si="224"/>
        <v>4</v>
      </c>
      <c r="N1499" s="287">
        <v>1</v>
      </c>
    </row>
    <row r="1500" spans="1:21" ht="11.5" customHeight="1" x14ac:dyDescent="0.35">
      <c r="A1500" s="297"/>
      <c r="B1500" s="298"/>
      <c r="C1500" s="298"/>
      <c r="D1500" s="298"/>
      <c r="E1500" s="299"/>
      <c r="F1500" s="300"/>
      <c r="G1500" s="301"/>
      <c r="H1500" s="302"/>
      <c r="J1500" s="38"/>
      <c r="L1500" s="290">
        <f t="shared" si="224"/>
        <v>3</v>
      </c>
      <c r="M1500" s="287">
        <f t="shared" si="224"/>
        <v>4</v>
      </c>
      <c r="N1500" s="287">
        <v>1</v>
      </c>
    </row>
    <row r="1501" spans="1:21" ht="21" x14ac:dyDescent="0.35">
      <c r="A1501" s="275"/>
      <c r="B1501" s="275"/>
      <c r="C1501" s="275"/>
      <c r="D1501" s="443">
        <f>х!H$6</f>
        <v>303.32</v>
      </c>
      <c r="E1501" s="444"/>
      <c r="F1501" s="445" t="str">
        <f>х!I$6</f>
        <v>ДОВЗ (5-11)</v>
      </c>
      <c r="G1501" s="446"/>
      <c r="H1501" s="446"/>
      <c r="I1501" s="270"/>
      <c r="J1501" s="13"/>
      <c r="K1501" s="13"/>
      <c r="L1501" s="289">
        <f>L1478+1</f>
        <v>4</v>
      </c>
      <c r="M1501" s="287">
        <f t="shared" ref="M1501:M1564" si="227">M1500</f>
        <v>4</v>
      </c>
      <c r="N1501" s="287">
        <v>1</v>
      </c>
    </row>
    <row r="1502" spans="1:21" ht="11.5" customHeight="1" x14ac:dyDescent="0.35">
      <c r="A1502" s="437" t="s">
        <v>3</v>
      </c>
      <c r="B1502" s="438" t="s">
        <v>4</v>
      </c>
      <c r="C1502" s="438"/>
      <c r="D1502" s="438"/>
      <c r="E1502" s="439" t="s">
        <v>5</v>
      </c>
      <c r="F1502" s="440" t="s">
        <v>6</v>
      </c>
      <c r="G1502" s="441" t="s">
        <v>7</v>
      </c>
      <c r="H1502" s="442" t="s">
        <v>8</v>
      </c>
      <c r="L1502" s="290">
        <f>L1501</f>
        <v>4</v>
      </c>
      <c r="M1502" s="287">
        <f t="shared" si="227"/>
        <v>4</v>
      </c>
      <c r="N1502" s="287">
        <v>1</v>
      </c>
    </row>
    <row r="1503" spans="1:21" ht="11.5" customHeight="1" x14ac:dyDescent="0.35">
      <c r="A1503" s="437"/>
      <c r="B1503" s="277" t="s">
        <v>9</v>
      </c>
      <c r="C1503" s="278" t="s">
        <v>10</v>
      </c>
      <c r="D1503" s="278" t="s">
        <v>11</v>
      </c>
      <c r="E1503" s="439"/>
      <c r="F1503" s="440"/>
      <c r="G1503" s="441"/>
      <c r="H1503" s="442"/>
      <c r="L1503" s="290">
        <f t="shared" ref="L1503:L1523" si="228">L1502</f>
        <v>4</v>
      </c>
      <c r="M1503" s="287">
        <f t="shared" si="227"/>
        <v>4</v>
      </c>
      <c r="N1503" s="287">
        <v>1</v>
      </c>
    </row>
    <row r="1504" spans="1:21" ht="11.5" customHeight="1" x14ac:dyDescent="0.35">
      <c r="A1504" s="185" t="s">
        <v>238</v>
      </c>
      <c r="B1504" s="285">
        <v>0.4</v>
      </c>
      <c r="C1504" s="285">
        <v>0.4</v>
      </c>
      <c r="D1504" s="285">
        <v>9.8000000000000007</v>
      </c>
      <c r="E1504" s="191">
        <v>47</v>
      </c>
      <c r="F1504" s="173" t="s">
        <v>240</v>
      </c>
      <c r="G1504" s="337">
        <v>100</v>
      </c>
      <c r="H1504" s="281">
        <v>30</v>
      </c>
      <c r="J1504" s="23">
        <f>H1504*J1522/H1522</f>
        <v>29.513492475350283</v>
      </c>
      <c r="L1504" s="290">
        <f t="shared" si="228"/>
        <v>4</v>
      </c>
      <c r="M1504" s="287">
        <f t="shared" si="227"/>
        <v>4</v>
      </c>
      <c r="N1504" s="287" t="str">
        <f>F1504</f>
        <v>Яблоко</v>
      </c>
      <c r="O1504" s="345"/>
      <c r="P1504" s="346"/>
      <c r="Q1504" s="346"/>
      <c r="R1504" s="346"/>
      <c r="S1504" s="345"/>
      <c r="T1504" s="347"/>
      <c r="U1504" s="348"/>
    </row>
    <row r="1505" spans="1:14" ht="11.5" customHeight="1" x14ac:dyDescent="0.35">
      <c r="A1505" s="228" t="s">
        <v>270</v>
      </c>
      <c r="B1505" s="358">
        <v>7.67</v>
      </c>
      <c r="C1505" s="358">
        <v>12.64</v>
      </c>
      <c r="D1505" s="358">
        <v>40.799999999999997</v>
      </c>
      <c r="E1505" s="238">
        <v>309</v>
      </c>
      <c r="F1505" s="359" t="s">
        <v>450</v>
      </c>
      <c r="G1505" s="204">
        <v>260</v>
      </c>
      <c r="H1505" s="281">
        <f>4.49+59.35+4.68+4.87</f>
        <v>73.390000000000015</v>
      </c>
      <c r="J1505" s="23">
        <f>H1505*J1522/H1522</f>
        <v>72.199840425531917</v>
      </c>
      <c r="L1505" s="290">
        <f t="shared" si="228"/>
        <v>4</v>
      </c>
      <c r="M1505" s="287">
        <f t="shared" si="227"/>
        <v>4</v>
      </c>
      <c r="N1505" s="287" t="str">
        <f t="shared" ref="N1505:N1521" si="229">F1505</f>
        <v>Каша молочная манная  с маслом сливочным 250/10</v>
      </c>
    </row>
    <row r="1506" spans="1:14" ht="11.5" customHeight="1" x14ac:dyDescent="0.35">
      <c r="A1506" s="228" t="s">
        <v>271</v>
      </c>
      <c r="B1506" s="225">
        <v>3.87</v>
      </c>
      <c r="C1506" s="225">
        <v>3.9</v>
      </c>
      <c r="D1506" s="225">
        <v>25.78</v>
      </c>
      <c r="E1506" s="226">
        <v>151</v>
      </c>
      <c r="F1506" s="367" t="s">
        <v>272</v>
      </c>
      <c r="G1506" s="207">
        <v>200</v>
      </c>
      <c r="H1506" s="281">
        <v>20</v>
      </c>
      <c r="J1506" s="23">
        <f>H1506*J1522/H1522</f>
        <v>19.675661650233518</v>
      </c>
      <c r="L1506" s="290">
        <f t="shared" si="228"/>
        <v>4</v>
      </c>
      <c r="M1506" s="287">
        <f t="shared" si="227"/>
        <v>4</v>
      </c>
      <c r="N1506" s="287" t="str">
        <f t="shared" si="229"/>
        <v>Какао с молоком</v>
      </c>
    </row>
    <row r="1507" spans="1:14" ht="11.5" customHeight="1" x14ac:dyDescent="0.35">
      <c r="A1507" s="185" t="s">
        <v>235</v>
      </c>
      <c r="B1507" s="285">
        <v>3.95</v>
      </c>
      <c r="C1507" s="285">
        <v>0.5</v>
      </c>
      <c r="D1507" s="285">
        <v>24.15</v>
      </c>
      <c r="E1507" s="191">
        <v>118</v>
      </c>
      <c r="F1507" s="173" t="s">
        <v>148</v>
      </c>
      <c r="G1507" s="337">
        <v>50</v>
      </c>
      <c r="H1507" s="281">
        <v>3</v>
      </c>
      <c r="J1507" s="23">
        <f>H1507*J1522/H1522</f>
        <v>2.951349247535028</v>
      </c>
      <c r="L1507" s="290">
        <f t="shared" si="228"/>
        <v>4</v>
      </c>
      <c r="M1507" s="287">
        <f t="shared" si="227"/>
        <v>4</v>
      </c>
      <c r="N1507" s="287" t="str">
        <f t="shared" si="229"/>
        <v>Батон витаминизированный</v>
      </c>
    </row>
    <row r="1508" spans="1:14" s="1" customFormat="1" ht="11.5" hidden="1" customHeight="1" x14ac:dyDescent="0.35">
      <c r="A1508" s="47"/>
      <c r="B1508" s="44"/>
      <c r="C1508" s="44"/>
      <c r="D1508" s="44"/>
      <c r="E1508" s="43"/>
      <c r="F1508" s="45"/>
      <c r="G1508" s="46"/>
      <c r="H1508" s="22"/>
      <c r="J1508" s="23">
        <f>H1508*J1522/H1522</f>
        <v>0</v>
      </c>
      <c r="L1508" s="41">
        <f t="shared" si="228"/>
        <v>4</v>
      </c>
      <c r="M1508" s="39">
        <f t="shared" si="227"/>
        <v>4</v>
      </c>
      <c r="N1508" s="39">
        <f t="shared" si="229"/>
        <v>0</v>
      </c>
    </row>
    <row r="1509" spans="1:14" ht="11.5" customHeight="1" x14ac:dyDescent="0.35">
      <c r="A1509" s="54"/>
      <c r="B1509" s="65">
        <f>SUM(B1504:B1508)</f>
        <v>15.89</v>
      </c>
      <c r="C1509" s="65">
        <f>SUM(C1504:C1508)</f>
        <v>17.440000000000001</v>
      </c>
      <c r="D1509" s="65">
        <f>SUM(D1504:D1508)</f>
        <v>100.53</v>
      </c>
      <c r="E1509" s="66">
        <f>SUM(E1504:E1508)</f>
        <v>625</v>
      </c>
      <c r="F1509" s="264" t="s">
        <v>18</v>
      </c>
      <c r="G1509" s="67"/>
      <c r="H1509" s="331"/>
      <c r="J1509" s="23">
        <f>H1509*J1522/H1522</f>
        <v>0</v>
      </c>
      <c r="L1509" s="290">
        <f t="shared" si="228"/>
        <v>4</v>
      </c>
      <c r="M1509" s="287">
        <f t="shared" si="227"/>
        <v>4</v>
      </c>
      <c r="N1509" s="287" t="str">
        <f t="shared" si="229"/>
        <v>Итого</v>
      </c>
    </row>
    <row r="1510" spans="1:14" ht="11.5" customHeight="1" x14ac:dyDescent="0.35">
      <c r="A1510" s="422" t="s">
        <v>246</v>
      </c>
      <c r="B1510" s="225">
        <v>1.83</v>
      </c>
      <c r="C1510" s="225">
        <v>4.84</v>
      </c>
      <c r="D1510" s="225">
        <v>8.94</v>
      </c>
      <c r="E1510" s="226">
        <v>86</v>
      </c>
      <c r="F1510" s="235" t="s">
        <v>459</v>
      </c>
      <c r="G1510" s="357">
        <v>100</v>
      </c>
      <c r="H1510" s="281">
        <v>25</v>
      </c>
      <c r="J1510" s="23">
        <f>H1510*J1522/H1522</f>
        <v>24.594577062791899</v>
      </c>
      <c r="L1510" s="290">
        <f t="shared" si="228"/>
        <v>4</v>
      </c>
      <c r="M1510" s="287">
        <f t="shared" si="227"/>
        <v>4</v>
      </c>
      <c r="N1510" s="287" t="str">
        <f t="shared" si="229"/>
        <v>Икра свекольная</v>
      </c>
    </row>
    <row r="1511" spans="1:14" ht="11.5" customHeight="1" x14ac:dyDescent="0.35">
      <c r="A1511" s="234" t="s">
        <v>248</v>
      </c>
      <c r="B1511" s="282">
        <v>2.41</v>
      </c>
      <c r="C1511" s="282">
        <v>6.88</v>
      </c>
      <c r="D1511" s="282">
        <v>17.12</v>
      </c>
      <c r="E1511" s="238">
        <v>134</v>
      </c>
      <c r="F1511" s="229" t="s">
        <v>253</v>
      </c>
      <c r="G1511" s="362">
        <v>255</v>
      </c>
      <c r="H1511" s="281">
        <v>25</v>
      </c>
      <c r="J1511" s="23">
        <f>H1511*J1522/H1522</f>
        <v>24.594577062791899</v>
      </c>
      <c r="L1511" s="290">
        <f t="shared" si="228"/>
        <v>4</v>
      </c>
      <c r="M1511" s="287">
        <f t="shared" si="227"/>
        <v>4</v>
      </c>
      <c r="N1511" s="287" t="str">
        <f t="shared" si="229"/>
        <v>Рассольник ленинградский со сметаной 250/5</v>
      </c>
    </row>
    <row r="1512" spans="1:14" ht="11.5" customHeight="1" x14ac:dyDescent="0.35">
      <c r="A1512" s="54" t="s">
        <v>262</v>
      </c>
      <c r="B1512" s="51">
        <v>11.34</v>
      </c>
      <c r="C1512" s="51">
        <v>13.66</v>
      </c>
      <c r="D1512" s="51">
        <v>8.92</v>
      </c>
      <c r="E1512" s="50">
        <v>204</v>
      </c>
      <c r="F1512" s="268" t="s">
        <v>425</v>
      </c>
      <c r="G1512" s="337">
        <v>100</v>
      </c>
      <c r="H1512" s="281">
        <f>6.29+93.79+6.54+6.81</f>
        <v>113.43000000000002</v>
      </c>
      <c r="J1512" s="23">
        <f>H1512*J1522/H1522</f>
        <v>111.59051504929943</v>
      </c>
      <c r="L1512" s="290">
        <f t="shared" si="228"/>
        <v>4</v>
      </c>
      <c r="M1512" s="287">
        <f t="shared" si="227"/>
        <v>4</v>
      </c>
      <c r="N1512" s="287" t="str">
        <f t="shared" si="229"/>
        <v>Котлета особая из кур с соусом сметанно-томатным 70/30 (кура)</v>
      </c>
    </row>
    <row r="1513" spans="1:14" ht="11.5" customHeight="1" x14ac:dyDescent="0.35">
      <c r="A1513" s="234" t="s">
        <v>266</v>
      </c>
      <c r="B1513" s="280">
        <v>8.67</v>
      </c>
      <c r="C1513" s="280">
        <v>15.12</v>
      </c>
      <c r="D1513" s="280">
        <v>42.45</v>
      </c>
      <c r="E1513" s="240">
        <v>327</v>
      </c>
      <c r="F1513" s="235" t="s">
        <v>267</v>
      </c>
      <c r="G1513" s="383">
        <v>180</v>
      </c>
      <c r="H1513" s="281">
        <v>11</v>
      </c>
      <c r="J1513" s="23">
        <f>H1513*J1522/H1522</f>
        <v>10.821613907628436</v>
      </c>
      <c r="L1513" s="290">
        <f t="shared" si="228"/>
        <v>4</v>
      </c>
      <c r="M1513" s="287">
        <f t="shared" si="227"/>
        <v>4</v>
      </c>
      <c r="N1513" s="287" t="str">
        <f t="shared" si="229"/>
        <v xml:space="preserve">Каша гречневая рассыпчатая </v>
      </c>
    </row>
    <row r="1514" spans="1:14" ht="11.5" customHeight="1" x14ac:dyDescent="0.35">
      <c r="A1514" s="234" t="s">
        <v>279</v>
      </c>
      <c r="B1514" s="280">
        <v>1.04</v>
      </c>
      <c r="C1514" s="279"/>
      <c r="D1514" s="280">
        <v>30.96</v>
      </c>
      <c r="E1514" s="240">
        <v>127</v>
      </c>
      <c r="F1514" s="235" t="s">
        <v>174</v>
      </c>
      <c r="G1514" s="357">
        <v>200</v>
      </c>
      <c r="H1514" s="281">
        <v>3</v>
      </c>
      <c r="J1514" s="23">
        <f>H1514*J1522/H1522</f>
        <v>2.951349247535028</v>
      </c>
      <c r="L1514" s="290">
        <f t="shared" si="228"/>
        <v>4</v>
      </c>
      <c r="M1514" s="287">
        <f t="shared" si="227"/>
        <v>4</v>
      </c>
      <c r="N1514" s="287" t="str">
        <f t="shared" si="229"/>
        <v>Компот из кураги</v>
      </c>
    </row>
    <row r="1515" spans="1:14" ht="11.5" customHeight="1" x14ac:dyDescent="0.35">
      <c r="A1515" s="185" t="s">
        <v>235</v>
      </c>
      <c r="B1515" s="285">
        <v>3.95</v>
      </c>
      <c r="C1515" s="285">
        <v>0.5</v>
      </c>
      <c r="D1515" s="285">
        <v>24.15</v>
      </c>
      <c r="E1515" s="191">
        <v>118</v>
      </c>
      <c r="F1515" s="173" t="s">
        <v>148</v>
      </c>
      <c r="G1515" s="337">
        <v>50</v>
      </c>
      <c r="H1515" s="281">
        <v>3</v>
      </c>
      <c r="J1515" s="23">
        <f>H1515*J1522/H1522</f>
        <v>2.951349247535028</v>
      </c>
      <c r="L1515" s="290">
        <f t="shared" si="228"/>
        <v>4</v>
      </c>
      <c r="M1515" s="287">
        <f t="shared" si="227"/>
        <v>4</v>
      </c>
      <c r="N1515" s="287" t="str">
        <f t="shared" si="229"/>
        <v>Батон витаминизированный</v>
      </c>
    </row>
    <row r="1516" spans="1:14" ht="11.5" customHeight="1" x14ac:dyDescent="0.35">
      <c r="A1516" s="185" t="s">
        <v>235</v>
      </c>
      <c r="B1516" s="285">
        <v>1.65</v>
      </c>
      <c r="C1516" s="285">
        <v>0.3</v>
      </c>
      <c r="D1516" s="285">
        <v>8.35</v>
      </c>
      <c r="E1516" s="191">
        <v>44</v>
      </c>
      <c r="F1516" s="173" t="s">
        <v>236</v>
      </c>
      <c r="G1516" s="337">
        <v>25</v>
      </c>
      <c r="H1516" s="281">
        <v>1.5</v>
      </c>
      <c r="J1516" s="23">
        <f>H1516*J1522/H1522</f>
        <v>1.475674623767514</v>
      </c>
      <c r="L1516" s="290">
        <f t="shared" si="228"/>
        <v>4</v>
      </c>
      <c r="M1516" s="287">
        <f t="shared" si="227"/>
        <v>4</v>
      </c>
      <c r="N1516" s="287" t="str">
        <f t="shared" si="229"/>
        <v xml:space="preserve">Хлеб ржаной </v>
      </c>
    </row>
    <row r="1517" spans="1:14" s="1" customFormat="1" ht="11.5" hidden="1" customHeight="1" x14ac:dyDescent="0.25">
      <c r="A1517" s="17"/>
      <c r="B1517" s="18"/>
      <c r="C1517" s="18"/>
      <c r="D1517" s="18"/>
      <c r="E1517" s="17"/>
      <c r="F1517" s="28"/>
      <c r="G1517" s="21"/>
      <c r="H1517" s="22"/>
      <c r="J1517" s="23">
        <f>H1517*J1522/H1522</f>
        <v>0</v>
      </c>
      <c r="L1517" s="41">
        <f t="shared" si="228"/>
        <v>4</v>
      </c>
      <c r="M1517" s="39">
        <f t="shared" si="227"/>
        <v>4</v>
      </c>
      <c r="N1517" s="39">
        <f t="shared" si="229"/>
        <v>0</v>
      </c>
    </row>
    <row r="1518" spans="1:14" s="1" customFormat="1" ht="11.5" hidden="1" customHeight="1" x14ac:dyDescent="0.35">
      <c r="A1518" s="19"/>
      <c r="B1518" s="18"/>
      <c r="C1518" s="18"/>
      <c r="D1518" s="18"/>
      <c r="E1518" s="17"/>
      <c r="F1518" s="20"/>
      <c r="G1518" s="21"/>
      <c r="H1518" s="22"/>
      <c r="J1518" s="23">
        <f>H1518*J1522/H1522</f>
        <v>0</v>
      </c>
      <c r="L1518" s="41">
        <f t="shared" si="228"/>
        <v>4</v>
      </c>
      <c r="M1518" s="39">
        <f t="shared" si="227"/>
        <v>4</v>
      </c>
      <c r="N1518" s="39">
        <f t="shared" si="229"/>
        <v>0</v>
      </c>
    </row>
    <row r="1519" spans="1:14" s="1" customFormat="1" ht="11.5" hidden="1" customHeight="1" x14ac:dyDescent="0.25">
      <c r="A1519" s="17"/>
      <c r="B1519" s="18"/>
      <c r="C1519" s="18"/>
      <c r="D1519" s="18"/>
      <c r="E1519" s="17"/>
      <c r="F1519" s="28"/>
      <c r="G1519" s="21"/>
      <c r="H1519" s="22"/>
      <c r="J1519" s="23">
        <f>H1519*J1522/H1522</f>
        <v>0</v>
      </c>
      <c r="L1519" s="41">
        <f t="shared" si="228"/>
        <v>4</v>
      </c>
      <c r="M1519" s="39">
        <f t="shared" si="227"/>
        <v>4</v>
      </c>
      <c r="N1519" s="39">
        <f t="shared" si="229"/>
        <v>0</v>
      </c>
    </row>
    <row r="1520" spans="1:14" s="1" customFormat="1" ht="11.5" hidden="1" customHeight="1" x14ac:dyDescent="0.35">
      <c r="A1520" s="19"/>
      <c r="B1520" s="18"/>
      <c r="C1520" s="18"/>
      <c r="D1520" s="18"/>
      <c r="E1520" s="17"/>
      <c r="F1520" s="20"/>
      <c r="G1520" s="21"/>
      <c r="H1520" s="22"/>
      <c r="J1520" s="23">
        <f>H1520*J1522/H1522</f>
        <v>0</v>
      </c>
      <c r="L1520" s="41">
        <f t="shared" si="228"/>
        <v>4</v>
      </c>
      <c r="M1520" s="39">
        <f t="shared" si="227"/>
        <v>4</v>
      </c>
      <c r="N1520" s="39">
        <f t="shared" si="229"/>
        <v>0</v>
      </c>
    </row>
    <row r="1521" spans="1:14" s="1" customFormat="1" ht="11.5" hidden="1" customHeight="1" x14ac:dyDescent="0.35">
      <c r="A1521" s="19"/>
      <c r="B1521" s="18"/>
      <c r="C1521" s="18"/>
      <c r="D1521" s="18"/>
      <c r="E1521" s="17"/>
      <c r="F1521" s="20"/>
      <c r="G1521" s="21"/>
      <c r="H1521" s="22"/>
      <c r="J1521" s="23">
        <f>H1521*J1522/H1522</f>
        <v>0</v>
      </c>
      <c r="L1521" s="41">
        <f t="shared" si="228"/>
        <v>4</v>
      </c>
      <c r="M1521" s="39">
        <f t="shared" si="227"/>
        <v>4</v>
      </c>
      <c r="N1521" s="39">
        <f t="shared" si="229"/>
        <v>0</v>
      </c>
    </row>
    <row r="1522" spans="1:14" ht="11.5" customHeight="1" x14ac:dyDescent="0.35">
      <c r="A1522" s="291"/>
      <c r="B1522" s="292">
        <f>SUBTOTAL(9,B1510:B1521)</f>
        <v>30.889999999999997</v>
      </c>
      <c r="C1522" s="292">
        <f t="shared" ref="C1522:E1522" si="230">SUBTOTAL(9,C1510:C1521)</f>
        <v>41.3</v>
      </c>
      <c r="D1522" s="292">
        <f t="shared" si="230"/>
        <v>140.89000000000001</v>
      </c>
      <c r="E1522" s="293">
        <f t="shared" si="230"/>
        <v>1040</v>
      </c>
      <c r="F1522" s="294" t="s">
        <v>18</v>
      </c>
      <c r="G1522" s="295"/>
      <c r="H1522" s="296">
        <f>SUM(H1504:H1521)</f>
        <v>308.32000000000005</v>
      </c>
      <c r="J1522" s="32">
        <f>D1501</f>
        <v>303.32</v>
      </c>
      <c r="L1522" s="290">
        <f t="shared" si="228"/>
        <v>4</v>
      </c>
      <c r="M1522" s="287">
        <f t="shared" si="227"/>
        <v>4</v>
      </c>
      <c r="N1522" s="287">
        <v>1</v>
      </c>
    </row>
    <row r="1523" spans="1:14" ht="11.5" customHeight="1" x14ac:dyDescent="0.35">
      <c r="A1523" s="297"/>
      <c r="B1523" s="298"/>
      <c r="C1523" s="298"/>
      <c r="D1523" s="298"/>
      <c r="E1523" s="299"/>
      <c r="F1523" s="300"/>
      <c r="G1523" s="301"/>
      <c r="H1523" s="302"/>
      <c r="J1523" s="38"/>
      <c r="L1523" s="290">
        <f t="shared" si="228"/>
        <v>4</v>
      </c>
      <c r="M1523" s="287">
        <f t="shared" si="227"/>
        <v>4</v>
      </c>
      <c r="N1523" s="287">
        <v>1</v>
      </c>
    </row>
    <row r="1524" spans="1:14" ht="21" x14ac:dyDescent="0.35">
      <c r="A1524" s="275"/>
      <c r="B1524" s="275"/>
      <c r="C1524" s="275"/>
      <c r="D1524" s="443">
        <f>х!H$7</f>
        <v>107.91</v>
      </c>
      <c r="E1524" s="444"/>
      <c r="F1524" s="445" t="str">
        <f>х!I$7</f>
        <v>Завтрак 1-4 (льготное питание)</v>
      </c>
      <c r="G1524" s="446"/>
      <c r="H1524" s="446"/>
      <c r="I1524" s="270"/>
      <c r="J1524" s="13"/>
      <c r="K1524" s="13"/>
      <c r="L1524" s="289">
        <f>L1501+1</f>
        <v>5</v>
      </c>
      <c r="M1524" s="287">
        <f t="shared" si="227"/>
        <v>4</v>
      </c>
      <c r="N1524" s="287">
        <v>1</v>
      </c>
    </row>
    <row r="1525" spans="1:14" ht="11.5" customHeight="1" x14ac:dyDescent="0.35">
      <c r="A1525" s="437" t="s">
        <v>3</v>
      </c>
      <c r="B1525" s="438" t="s">
        <v>4</v>
      </c>
      <c r="C1525" s="438"/>
      <c r="D1525" s="438"/>
      <c r="E1525" s="439" t="s">
        <v>5</v>
      </c>
      <c r="F1525" s="440" t="s">
        <v>6</v>
      </c>
      <c r="G1525" s="441" t="s">
        <v>7</v>
      </c>
      <c r="H1525" s="442" t="s">
        <v>8</v>
      </c>
      <c r="L1525" s="290">
        <f>L1524</f>
        <v>5</v>
      </c>
      <c r="M1525" s="287">
        <f t="shared" si="227"/>
        <v>4</v>
      </c>
      <c r="N1525" s="287">
        <v>1</v>
      </c>
    </row>
    <row r="1526" spans="1:14" ht="11.5" customHeight="1" x14ac:dyDescent="0.35">
      <c r="A1526" s="437"/>
      <c r="B1526" s="277" t="s">
        <v>9</v>
      </c>
      <c r="C1526" s="278" t="s">
        <v>10</v>
      </c>
      <c r="D1526" s="278" t="s">
        <v>11</v>
      </c>
      <c r="E1526" s="439"/>
      <c r="F1526" s="440"/>
      <c r="G1526" s="441"/>
      <c r="H1526" s="442"/>
      <c r="L1526" s="290">
        <f t="shared" ref="L1526:L1546" si="231">L1525</f>
        <v>5</v>
      </c>
      <c r="M1526" s="287">
        <f t="shared" si="227"/>
        <v>4</v>
      </c>
      <c r="N1526" s="287">
        <v>1</v>
      </c>
    </row>
    <row r="1527" spans="1:14" ht="11.5" customHeight="1" x14ac:dyDescent="0.35">
      <c r="A1527" s="185" t="s">
        <v>238</v>
      </c>
      <c r="B1527" s="285">
        <v>0.4</v>
      </c>
      <c r="C1527" s="285">
        <v>0.4</v>
      </c>
      <c r="D1527" s="285">
        <v>9.8000000000000007</v>
      </c>
      <c r="E1527" s="191">
        <v>47</v>
      </c>
      <c r="F1527" s="173" t="s">
        <v>240</v>
      </c>
      <c r="G1527" s="337">
        <v>100</v>
      </c>
      <c r="H1527" s="281">
        <v>30</v>
      </c>
      <c r="J1527" s="23">
        <f>H1527*J1545/H1545</f>
        <v>30</v>
      </c>
      <c r="L1527" s="290">
        <f t="shared" si="231"/>
        <v>5</v>
      </c>
      <c r="M1527" s="287">
        <f t="shared" si="227"/>
        <v>4</v>
      </c>
      <c r="N1527" s="287" t="str">
        <f>F1527</f>
        <v>Яблоко</v>
      </c>
    </row>
    <row r="1528" spans="1:14" ht="11.5" customHeight="1" x14ac:dyDescent="0.35">
      <c r="A1528" s="180" t="s">
        <v>270</v>
      </c>
      <c r="B1528" s="181">
        <v>6.14</v>
      </c>
      <c r="C1528" s="181">
        <v>11.76</v>
      </c>
      <c r="D1528" s="181">
        <v>31.76</v>
      </c>
      <c r="E1528" s="191">
        <v>262</v>
      </c>
      <c r="F1528" s="254" t="s">
        <v>320</v>
      </c>
      <c r="G1528" s="204">
        <v>210</v>
      </c>
      <c r="H1528" s="281">
        <f>3.84+42.93+3.99+4.15</f>
        <v>54.91</v>
      </c>
      <c r="J1528" s="23">
        <f>H1528*J1545/H1545</f>
        <v>54.909999999999989</v>
      </c>
      <c r="L1528" s="290">
        <f t="shared" si="231"/>
        <v>5</v>
      </c>
      <c r="M1528" s="287">
        <f t="shared" si="227"/>
        <v>4</v>
      </c>
      <c r="N1528" s="287" t="str">
        <f t="shared" ref="N1528:N1544" si="232">F1528</f>
        <v>Каша молочная манная  с маслом сливочным 200/10</v>
      </c>
    </row>
    <row r="1529" spans="1:14" ht="11.5" customHeight="1" x14ac:dyDescent="0.35">
      <c r="A1529" s="228" t="s">
        <v>271</v>
      </c>
      <c r="B1529" s="225">
        <v>3.87</v>
      </c>
      <c r="C1529" s="225">
        <v>3.9</v>
      </c>
      <c r="D1529" s="225">
        <v>25.78</v>
      </c>
      <c r="E1529" s="226">
        <v>151</v>
      </c>
      <c r="F1529" s="367" t="s">
        <v>272</v>
      </c>
      <c r="G1529" s="207">
        <v>200</v>
      </c>
      <c r="H1529" s="281">
        <v>20</v>
      </c>
      <c r="J1529" s="23">
        <f>H1529*J1545/H1545</f>
        <v>20</v>
      </c>
      <c r="L1529" s="290">
        <f t="shared" si="231"/>
        <v>5</v>
      </c>
      <c r="M1529" s="287">
        <f t="shared" si="227"/>
        <v>4</v>
      </c>
      <c r="N1529" s="287" t="str">
        <f t="shared" si="232"/>
        <v>Какао с молоком</v>
      </c>
    </row>
    <row r="1530" spans="1:14" ht="11.5" customHeight="1" x14ac:dyDescent="0.35">
      <c r="A1530" s="185" t="s">
        <v>235</v>
      </c>
      <c r="B1530" s="285">
        <v>3.95</v>
      </c>
      <c r="C1530" s="285">
        <v>0.5</v>
      </c>
      <c r="D1530" s="285">
        <v>24.15</v>
      </c>
      <c r="E1530" s="191">
        <v>118</v>
      </c>
      <c r="F1530" s="173" t="s">
        <v>148</v>
      </c>
      <c r="G1530" s="337">
        <v>50</v>
      </c>
      <c r="H1530" s="281">
        <v>3</v>
      </c>
      <c r="J1530" s="23">
        <f>H1530*J1545/H1545</f>
        <v>3.0000000000000004</v>
      </c>
      <c r="L1530" s="290">
        <f t="shared" si="231"/>
        <v>5</v>
      </c>
      <c r="M1530" s="287">
        <f t="shared" si="227"/>
        <v>4</v>
      </c>
      <c r="N1530" s="287" t="str">
        <f t="shared" si="232"/>
        <v>Батон витаминизированный</v>
      </c>
    </row>
    <row r="1531" spans="1:14" s="1" customFormat="1" ht="11.5" hidden="1" customHeight="1" x14ac:dyDescent="0.35">
      <c r="A1531" s="47"/>
      <c r="B1531" s="44"/>
      <c r="C1531" s="44"/>
      <c r="D1531" s="44"/>
      <c r="E1531" s="43"/>
      <c r="F1531" s="45"/>
      <c r="G1531" s="46"/>
      <c r="H1531" s="22"/>
      <c r="J1531" s="23">
        <f>H1531*J1545/H1545</f>
        <v>0</v>
      </c>
      <c r="L1531" s="41">
        <f t="shared" si="231"/>
        <v>5</v>
      </c>
      <c r="M1531" s="39">
        <f t="shared" si="227"/>
        <v>4</v>
      </c>
      <c r="N1531" s="39">
        <f t="shared" si="232"/>
        <v>0</v>
      </c>
    </row>
    <row r="1532" spans="1:14" s="1" customFormat="1" ht="11.5" hidden="1" customHeight="1" x14ac:dyDescent="0.35">
      <c r="A1532" s="17"/>
      <c r="B1532" s="18"/>
      <c r="C1532" s="18"/>
      <c r="D1532" s="18"/>
      <c r="E1532" s="17"/>
      <c r="F1532" s="20"/>
      <c r="G1532" s="21"/>
      <c r="H1532" s="22"/>
      <c r="J1532" s="23">
        <f>H1532*J1545/H1545</f>
        <v>0</v>
      </c>
      <c r="L1532" s="41">
        <f t="shared" si="231"/>
        <v>5</v>
      </c>
      <c r="M1532" s="39">
        <f t="shared" si="227"/>
        <v>4</v>
      </c>
      <c r="N1532" s="39">
        <f t="shared" si="232"/>
        <v>0</v>
      </c>
    </row>
    <row r="1533" spans="1:14" s="1" customFormat="1" ht="11.5" hidden="1" customHeight="1" x14ac:dyDescent="0.35">
      <c r="A1533" s="17"/>
      <c r="B1533" s="18"/>
      <c r="C1533" s="18"/>
      <c r="D1533" s="18"/>
      <c r="E1533" s="17"/>
      <c r="F1533" s="20"/>
      <c r="G1533" s="24"/>
      <c r="H1533" s="22"/>
      <c r="J1533" s="23">
        <f>H1533*J1545/H1545</f>
        <v>0</v>
      </c>
      <c r="L1533" s="41">
        <f t="shared" si="231"/>
        <v>5</v>
      </c>
      <c r="M1533" s="39">
        <f t="shared" si="227"/>
        <v>4</v>
      </c>
      <c r="N1533" s="39">
        <f t="shared" si="232"/>
        <v>0</v>
      </c>
    </row>
    <row r="1534" spans="1:14" s="1" customFormat="1" ht="11.5" hidden="1" customHeight="1" x14ac:dyDescent="0.35">
      <c r="A1534" s="19"/>
      <c r="B1534" s="18"/>
      <c r="C1534" s="18"/>
      <c r="D1534" s="18"/>
      <c r="E1534" s="17"/>
      <c r="F1534" s="20"/>
      <c r="G1534" s="21"/>
      <c r="H1534" s="22"/>
      <c r="J1534" s="23">
        <f>H1534*J1545/H1545</f>
        <v>0</v>
      </c>
      <c r="L1534" s="41">
        <f t="shared" si="231"/>
        <v>5</v>
      </c>
      <c r="M1534" s="39">
        <f t="shared" si="227"/>
        <v>4</v>
      </c>
      <c r="N1534" s="39">
        <f t="shared" si="232"/>
        <v>0</v>
      </c>
    </row>
    <row r="1535" spans="1:14" s="1" customFormat="1" ht="11.5" hidden="1" customHeight="1" x14ac:dyDescent="0.35">
      <c r="A1535" s="19"/>
      <c r="B1535" s="25"/>
      <c r="C1535" s="25"/>
      <c r="D1535" s="25"/>
      <c r="E1535" s="26"/>
      <c r="F1535" s="27"/>
      <c r="G1535" s="27"/>
      <c r="H1535" s="22"/>
      <c r="J1535" s="23">
        <f>H1535*J1545/H1545</f>
        <v>0</v>
      </c>
      <c r="L1535" s="41">
        <f t="shared" si="231"/>
        <v>5</v>
      </c>
      <c r="M1535" s="39">
        <f t="shared" si="227"/>
        <v>4</v>
      </c>
      <c r="N1535" s="39">
        <f t="shared" si="232"/>
        <v>0</v>
      </c>
    </row>
    <row r="1536" spans="1:14" s="1" customFormat="1" ht="11.5" hidden="1" customHeight="1" x14ac:dyDescent="0.35">
      <c r="A1536" s="17"/>
      <c r="B1536" s="18"/>
      <c r="C1536" s="18"/>
      <c r="D1536" s="18"/>
      <c r="E1536" s="17"/>
      <c r="F1536" s="20"/>
      <c r="G1536" s="21"/>
      <c r="H1536" s="22"/>
      <c r="J1536" s="23">
        <f>H1536*J1545/H1545</f>
        <v>0</v>
      </c>
      <c r="L1536" s="41">
        <f t="shared" si="231"/>
        <v>5</v>
      </c>
      <c r="M1536" s="39">
        <f t="shared" si="227"/>
        <v>4</v>
      </c>
      <c r="N1536" s="39">
        <f t="shared" si="232"/>
        <v>0</v>
      </c>
    </row>
    <row r="1537" spans="1:14" s="1" customFormat="1" ht="11.5" hidden="1" customHeight="1" x14ac:dyDescent="0.35">
      <c r="A1537" s="17"/>
      <c r="B1537" s="18"/>
      <c r="C1537" s="18"/>
      <c r="D1537" s="18"/>
      <c r="E1537" s="17"/>
      <c r="F1537" s="20"/>
      <c r="G1537" s="24"/>
      <c r="H1537" s="22"/>
      <c r="J1537" s="23">
        <f>H1537*J1545/H1545</f>
        <v>0</v>
      </c>
      <c r="L1537" s="41">
        <f t="shared" si="231"/>
        <v>5</v>
      </c>
      <c r="M1537" s="39">
        <f t="shared" si="227"/>
        <v>4</v>
      </c>
      <c r="N1537" s="39">
        <f t="shared" si="232"/>
        <v>0</v>
      </c>
    </row>
    <row r="1538" spans="1:14" s="1" customFormat="1" ht="11.5" hidden="1" customHeight="1" x14ac:dyDescent="0.35">
      <c r="A1538" s="17"/>
      <c r="B1538" s="18"/>
      <c r="C1538" s="18"/>
      <c r="D1538" s="18"/>
      <c r="E1538" s="17"/>
      <c r="F1538" s="20"/>
      <c r="G1538" s="24"/>
      <c r="H1538" s="22"/>
      <c r="J1538" s="23">
        <f>H1538*J1545/H1545</f>
        <v>0</v>
      </c>
      <c r="L1538" s="41">
        <f t="shared" si="231"/>
        <v>5</v>
      </c>
      <c r="M1538" s="39">
        <f t="shared" si="227"/>
        <v>4</v>
      </c>
      <c r="N1538" s="39">
        <f t="shared" si="232"/>
        <v>0</v>
      </c>
    </row>
    <row r="1539" spans="1:14" s="1" customFormat="1" ht="11.5" hidden="1" customHeight="1" x14ac:dyDescent="0.35">
      <c r="A1539" s="19"/>
      <c r="B1539" s="18"/>
      <c r="C1539" s="18"/>
      <c r="D1539" s="18"/>
      <c r="E1539" s="17"/>
      <c r="F1539" s="20"/>
      <c r="G1539" s="21"/>
      <c r="H1539" s="22"/>
      <c r="J1539" s="23">
        <f>H1539*J1545/H1545</f>
        <v>0</v>
      </c>
      <c r="L1539" s="41">
        <f t="shared" si="231"/>
        <v>5</v>
      </c>
      <c r="M1539" s="39">
        <f t="shared" si="227"/>
        <v>4</v>
      </c>
      <c r="N1539" s="39">
        <f t="shared" si="232"/>
        <v>0</v>
      </c>
    </row>
    <row r="1540" spans="1:14" s="1" customFormat="1" ht="11.5" hidden="1" customHeight="1" x14ac:dyDescent="0.25">
      <c r="A1540" s="17"/>
      <c r="B1540" s="18"/>
      <c r="C1540" s="18"/>
      <c r="D1540" s="18"/>
      <c r="E1540" s="17"/>
      <c r="F1540" s="28"/>
      <c r="G1540" s="21"/>
      <c r="H1540" s="22"/>
      <c r="J1540" s="23">
        <f>H1540*J1545/H1545</f>
        <v>0</v>
      </c>
      <c r="L1540" s="41">
        <f t="shared" si="231"/>
        <v>5</v>
      </c>
      <c r="M1540" s="39">
        <f t="shared" si="227"/>
        <v>4</v>
      </c>
      <c r="N1540" s="39">
        <f t="shared" si="232"/>
        <v>0</v>
      </c>
    </row>
    <row r="1541" spans="1:14" s="1" customFormat="1" ht="11.5" hidden="1" customHeight="1" x14ac:dyDescent="0.35">
      <c r="A1541" s="19"/>
      <c r="B1541" s="18"/>
      <c r="C1541" s="18"/>
      <c r="D1541" s="18"/>
      <c r="E1541" s="17"/>
      <c r="F1541" s="20"/>
      <c r="G1541" s="21"/>
      <c r="H1541" s="22"/>
      <c r="J1541" s="23">
        <f>H1541*J1545/H1545</f>
        <v>0</v>
      </c>
      <c r="L1541" s="41">
        <f t="shared" si="231"/>
        <v>5</v>
      </c>
      <c r="M1541" s="39">
        <f t="shared" si="227"/>
        <v>4</v>
      </c>
      <c r="N1541" s="39">
        <f t="shared" si="232"/>
        <v>0</v>
      </c>
    </row>
    <row r="1542" spans="1:14" s="1" customFormat="1" ht="11.5" hidden="1" customHeight="1" x14ac:dyDescent="0.25">
      <c r="A1542" s="17"/>
      <c r="B1542" s="18"/>
      <c r="C1542" s="18"/>
      <c r="D1542" s="18"/>
      <c r="E1542" s="17"/>
      <c r="F1542" s="28"/>
      <c r="G1542" s="21"/>
      <c r="H1542" s="22"/>
      <c r="J1542" s="23">
        <f>H1542*J1545/H1545</f>
        <v>0</v>
      </c>
      <c r="L1542" s="41">
        <f t="shared" si="231"/>
        <v>5</v>
      </c>
      <c r="M1542" s="39">
        <f t="shared" si="227"/>
        <v>4</v>
      </c>
      <c r="N1542" s="39">
        <f t="shared" si="232"/>
        <v>0</v>
      </c>
    </row>
    <row r="1543" spans="1:14" s="1" customFormat="1" ht="11.5" hidden="1" customHeight="1" x14ac:dyDescent="0.35">
      <c r="A1543" s="19"/>
      <c r="B1543" s="18"/>
      <c r="C1543" s="18"/>
      <c r="D1543" s="18"/>
      <c r="E1543" s="17"/>
      <c r="F1543" s="20"/>
      <c r="G1543" s="21"/>
      <c r="H1543" s="22"/>
      <c r="J1543" s="23">
        <f>H1543*J1545/H1545</f>
        <v>0</v>
      </c>
      <c r="L1543" s="41">
        <f t="shared" si="231"/>
        <v>5</v>
      </c>
      <c r="M1543" s="39">
        <f t="shared" si="227"/>
        <v>4</v>
      </c>
      <c r="N1543" s="39">
        <f t="shared" si="232"/>
        <v>0</v>
      </c>
    </row>
    <row r="1544" spans="1:14" s="1" customFormat="1" ht="11.5" hidden="1" customHeight="1" x14ac:dyDescent="0.35">
      <c r="A1544" s="19"/>
      <c r="B1544" s="18"/>
      <c r="C1544" s="18"/>
      <c r="D1544" s="18"/>
      <c r="E1544" s="17"/>
      <c r="F1544" s="20"/>
      <c r="G1544" s="21"/>
      <c r="H1544" s="22"/>
      <c r="J1544" s="23">
        <f>H1544*J1545/H1545</f>
        <v>0</v>
      </c>
      <c r="L1544" s="41">
        <f t="shared" si="231"/>
        <v>5</v>
      </c>
      <c r="M1544" s="39">
        <f t="shared" si="227"/>
        <v>4</v>
      </c>
      <c r="N1544" s="39">
        <f t="shared" si="232"/>
        <v>0</v>
      </c>
    </row>
    <row r="1545" spans="1:14" ht="11.5" customHeight="1" x14ac:dyDescent="0.35">
      <c r="A1545" s="291"/>
      <c r="B1545" s="292">
        <f>SUBTOTAL(9,B1527:B1544)</f>
        <v>14.36</v>
      </c>
      <c r="C1545" s="292">
        <f t="shared" ref="C1545:E1545" si="233">SUBTOTAL(9,C1527:C1544)</f>
        <v>16.559999999999999</v>
      </c>
      <c r="D1545" s="292">
        <f t="shared" si="233"/>
        <v>91.490000000000009</v>
      </c>
      <c r="E1545" s="293">
        <f t="shared" si="233"/>
        <v>578</v>
      </c>
      <c r="F1545" s="294" t="s">
        <v>18</v>
      </c>
      <c r="G1545" s="382"/>
      <c r="H1545" s="296">
        <f>SUM(H1527:H1544)</f>
        <v>107.91</v>
      </c>
      <c r="J1545" s="32">
        <f>D1524</f>
        <v>107.91</v>
      </c>
      <c r="L1545" s="290">
        <f t="shared" si="231"/>
        <v>5</v>
      </c>
      <c r="M1545" s="287">
        <f t="shared" si="227"/>
        <v>4</v>
      </c>
      <c r="N1545" s="287">
        <v>1</v>
      </c>
    </row>
    <row r="1546" spans="1:14" ht="11.5" customHeight="1" x14ac:dyDescent="0.35">
      <c r="A1546" s="297"/>
      <c r="B1546" s="298"/>
      <c r="C1546" s="298"/>
      <c r="D1546" s="298"/>
      <c r="E1546" s="299"/>
      <c r="F1546" s="300"/>
      <c r="G1546" s="301"/>
      <c r="H1546" s="302"/>
      <c r="J1546" s="38"/>
      <c r="L1546" s="290">
        <f t="shared" si="231"/>
        <v>5</v>
      </c>
      <c r="M1546" s="287">
        <f t="shared" si="227"/>
        <v>4</v>
      </c>
      <c r="N1546" s="287">
        <v>1</v>
      </c>
    </row>
    <row r="1547" spans="1:14" ht="21" x14ac:dyDescent="0.35">
      <c r="A1547" s="275"/>
      <c r="B1547" s="275"/>
      <c r="C1547" s="275"/>
      <c r="D1547" s="443">
        <f>х!H$8</f>
        <v>126.38</v>
      </c>
      <c r="E1547" s="444"/>
      <c r="F1547" s="445" t="str">
        <f>х!I$8</f>
        <v>Завтрак 5-11 (льготное питание)</v>
      </c>
      <c r="G1547" s="446"/>
      <c r="H1547" s="446"/>
      <c r="I1547" s="270"/>
      <c r="J1547" s="13"/>
      <c r="K1547" s="13"/>
      <c r="L1547" s="289">
        <f>L1524+1</f>
        <v>6</v>
      </c>
      <c r="M1547" s="287">
        <f t="shared" si="227"/>
        <v>4</v>
      </c>
      <c r="N1547" s="287">
        <v>1</v>
      </c>
    </row>
    <row r="1548" spans="1:14" ht="11.5" customHeight="1" x14ac:dyDescent="0.35">
      <c r="A1548" s="437" t="s">
        <v>3</v>
      </c>
      <c r="B1548" s="438" t="s">
        <v>4</v>
      </c>
      <c r="C1548" s="438"/>
      <c r="D1548" s="438"/>
      <c r="E1548" s="439" t="s">
        <v>5</v>
      </c>
      <c r="F1548" s="440" t="s">
        <v>6</v>
      </c>
      <c r="G1548" s="441" t="s">
        <v>7</v>
      </c>
      <c r="H1548" s="442" t="s">
        <v>8</v>
      </c>
      <c r="L1548" s="290">
        <f>L1547</f>
        <v>6</v>
      </c>
      <c r="M1548" s="287">
        <f t="shared" si="227"/>
        <v>4</v>
      </c>
      <c r="N1548" s="287">
        <v>1</v>
      </c>
    </row>
    <row r="1549" spans="1:14" ht="11.5" customHeight="1" x14ac:dyDescent="0.35">
      <c r="A1549" s="437"/>
      <c r="B1549" s="277" t="s">
        <v>9</v>
      </c>
      <c r="C1549" s="278" t="s">
        <v>10</v>
      </c>
      <c r="D1549" s="278" t="s">
        <v>11</v>
      </c>
      <c r="E1549" s="439"/>
      <c r="F1549" s="440"/>
      <c r="G1549" s="441"/>
      <c r="H1549" s="442"/>
      <c r="L1549" s="290">
        <f t="shared" ref="L1549:M1569" si="234">L1548</f>
        <v>6</v>
      </c>
      <c r="M1549" s="287">
        <f t="shared" si="227"/>
        <v>4</v>
      </c>
      <c r="N1549" s="287">
        <v>1</v>
      </c>
    </row>
    <row r="1550" spans="1:14" ht="11.5" customHeight="1" x14ac:dyDescent="0.35">
      <c r="A1550" s="185" t="s">
        <v>238</v>
      </c>
      <c r="B1550" s="285">
        <v>0.4</v>
      </c>
      <c r="C1550" s="285">
        <v>0.4</v>
      </c>
      <c r="D1550" s="285">
        <v>9.8000000000000007</v>
      </c>
      <c r="E1550" s="191">
        <v>47</v>
      </c>
      <c r="F1550" s="173" t="s">
        <v>240</v>
      </c>
      <c r="G1550" s="337">
        <v>100</v>
      </c>
      <c r="H1550" s="281">
        <v>30</v>
      </c>
      <c r="J1550" s="23">
        <f>H1550*J1568/H1568</f>
        <v>29.999999999999996</v>
      </c>
      <c r="L1550" s="290">
        <f t="shared" si="234"/>
        <v>6</v>
      </c>
      <c r="M1550" s="287">
        <f t="shared" si="227"/>
        <v>4</v>
      </c>
      <c r="N1550" s="287" t="str">
        <f>F1550</f>
        <v>Яблоко</v>
      </c>
    </row>
    <row r="1551" spans="1:14" ht="11.5" customHeight="1" x14ac:dyDescent="0.35">
      <c r="A1551" s="228" t="s">
        <v>270</v>
      </c>
      <c r="B1551" s="358">
        <v>7.67</v>
      </c>
      <c r="C1551" s="358">
        <v>12.64</v>
      </c>
      <c r="D1551" s="358">
        <v>40.799999999999997</v>
      </c>
      <c r="E1551" s="238">
        <v>309</v>
      </c>
      <c r="F1551" s="359" t="s">
        <v>450</v>
      </c>
      <c r="G1551" s="204">
        <v>260</v>
      </c>
      <c r="H1551" s="281">
        <f>4.49+59.35+4.68+4.86</f>
        <v>73.38000000000001</v>
      </c>
      <c r="J1551" s="23">
        <f>H1551*J1568/H1568</f>
        <v>73.38</v>
      </c>
      <c r="L1551" s="290">
        <f t="shared" si="234"/>
        <v>6</v>
      </c>
      <c r="M1551" s="287">
        <f t="shared" si="227"/>
        <v>4</v>
      </c>
      <c r="N1551" s="287" t="str">
        <f t="shared" ref="N1551:N1567" si="235">F1551</f>
        <v>Каша молочная манная  с маслом сливочным 250/10</v>
      </c>
    </row>
    <row r="1552" spans="1:14" ht="11.5" customHeight="1" x14ac:dyDescent="0.35">
      <c r="A1552" s="228" t="s">
        <v>271</v>
      </c>
      <c r="B1552" s="225">
        <v>3.87</v>
      </c>
      <c r="C1552" s="225">
        <v>3.9</v>
      </c>
      <c r="D1552" s="225">
        <v>25.78</v>
      </c>
      <c r="E1552" s="226">
        <v>151</v>
      </c>
      <c r="F1552" s="367" t="s">
        <v>272</v>
      </c>
      <c r="G1552" s="207">
        <v>200</v>
      </c>
      <c r="H1552" s="281">
        <v>20</v>
      </c>
      <c r="J1552" s="23">
        <f>H1552*J1568/H1568</f>
        <v>19.999999999999996</v>
      </c>
      <c r="L1552" s="290">
        <f t="shared" si="234"/>
        <v>6</v>
      </c>
      <c r="M1552" s="287">
        <f t="shared" si="227"/>
        <v>4</v>
      </c>
      <c r="N1552" s="287" t="str">
        <f t="shared" si="235"/>
        <v>Какао с молоком</v>
      </c>
    </row>
    <row r="1553" spans="1:14" ht="11.5" customHeight="1" x14ac:dyDescent="0.35">
      <c r="A1553" s="185" t="s">
        <v>235</v>
      </c>
      <c r="B1553" s="285">
        <v>3.95</v>
      </c>
      <c r="C1553" s="285">
        <v>0.5</v>
      </c>
      <c r="D1553" s="285">
        <v>24.15</v>
      </c>
      <c r="E1553" s="191">
        <v>118</v>
      </c>
      <c r="F1553" s="173" t="s">
        <v>148</v>
      </c>
      <c r="G1553" s="337">
        <v>50</v>
      </c>
      <c r="H1553" s="281">
        <v>3</v>
      </c>
      <c r="J1553" s="23">
        <f>H1553*J1568/H1568</f>
        <v>2.9999999999999996</v>
      </c>
      <c r="L1553" s="290">
        <f t="shared" si="234"/>
        <v>6</v>
      </c>
      <c r="M1553" s="287">
        <f t="shared" si="227"/>
        <v>4</v>
      </c>
      <c r="N1553" s="287" t="str">
        <f t="shared" si="235"/>
        <v>Батон витаминизированный</v>
      </c>
    </row>
    <row r="1554" spans="1:14" s="1" customFormat="1" ht="11.5" hidden="1" customHeight="1" x14ac:dyDescent="0.35">
      <c r="A1554" s="47"/>
      <c r="B1554" s="44"/>
      <c r="C1554" s="44"/>
      <c r="D1554" s="44"/>
      <c r="E1554" s="43"/>
      <c r="F1554" s="45"/>
      <c r="G1554" s="46"/>
      <c r="H1554" s="22"/>
      <c r="J1554" s="23">
        <f>H1554*J1568/H1568</f>
        <v>0</v>
      </c>
      <c r="L1554" s="41">
        <f t="shared" si="234"/>
        <v>6</v>
      </c>
      <c r="M1554" s="39">
        <f t="shared" si="227"/>
        <v>4</v>
      </c>
      <c r="N1554" s="39">
        <f t="shared" si="235"/>
        <v>0</v>
      </c>
    </row>
    <row r="1555" spans="1:14" s="1" customFormat="1" ht="11.5" hidden="1" customHeight="1" x14ac:dyDescent="0.35">
      <c r="A1555" s="17"/>
      <c r="B1555" s="18"/>
      <c r="C1555" s="18"/>
      <c r="D1555" s="18"/>
      <c r="E1555" s="17"/>
      <c r="F1555" s="20"/>
      <c r="G1555" s="21"/>
      <c r="H1555" s="22"/>
      <c r="J1555" s="23">
        <f>H1555*J1568/H1568</f>
        <v>0</v>
      </c>
      <c r="L1555" s="41">
        <f t="shared" si="234"/>
        <v>6</v>
      </c>
      <c r="M1555" s="39">
        <f t="shared" si="227"/>
        <v>4</v>
      </c>
      <c r="N1555" s="39">
        <f t="shared" si="235"/>
        <v>0</v>
      </c>
    </row>
    <row r="1556" spans="1:14" s="1" customFormat="1" ht="11.5" hidden="1" customHeight="1" x14ac:dyDescent="0.35">
      <c r="A1556" s="17"/>
      <c r="B1556" s="18"/>
      <c r="C1556" s="18"/>
      <c r="D1556" s="18"/>
      <c r="E1556" s="17"/>
      <c r="F1556" s="20"/>
      <c r="G1556" s="24"/>
      <c r="H1556" s="22"/>
      <c r="J1556" s="23">
        <f>H1556*J1568/H1568</f>
        <v>0</v>
      </c>
      <c r="L1556" s="41">
        <f t="shared" si="234"/>
        <v>6</v>
      </c>
      <c r="M1556" s="39">
        <f t="shared" si="227"/>
        <v>4</v>
      </c>
      <c r="N1556" s="39">
        <f t="shared" si="235"/>
        <v>0</v>
      </c>
    </row>
    <row r="1557" spans="1:14" s="1" customFormat="1" ht="11.5" hidden="1" customHeight="1" x14ac:dyDescent="0.35">
      <c r="A1557" s="19"/>
      <c r="B1557" s="18"/>
      <c r="C1557" s="18"/>
      <c r="D1557" s="18"/>
      <c r="E1557" s="17"/>
      <c r="F1557" s="20"/>
      <c r="G1557" s="21"/>
      <c r="H1557" s="22"/>
      <c r="J1557" s="23">
        <f>H1557*J1568/H1568</f>
        <v>0</v>
      </c>
      <c r="L1557" s="41">
        <f t="shared" si="234"/>
        <v>6</v>
      </c>
      <c r="M1557" s="39">
        <f t="shared" si="227"/>
        <v>4</v>
      </c>
      <c r="N1557" s="39">
        <f t="shared" si="235"/>
        <v>0</v>
      </c>
    </row>
    <row r="1558" spans="1:14" s="1" customFormat="1" ht="11.5" hidden="1" customHeight="1" x14ac:dyDescent="0.35">
      <c r="A1558" s="19"/>
      <c r="B1558" s="25"/>
      <c r="C1558" s="25"/>
      <c r="D1558" s="25"/>
      <c r="E1558" s="26"/>
      <c r="F1558" s="27"/>
      <c r="G1558" s="27"/>
      <c r="H1558" s="22"/>
      <c r="J1558" s="23">
        <f>H1558*J1568/H1568</f>
        <v>0</v>
      </c>
      <c r="L1558" s="41">
        <f t="shared" si="234"/>
        <v>6</v>
      </c>
      <c r="M1558" s="39">
        <f t="shared" si="227"/>
        <v>4</v>
      </c>
      <c r="N1558" s="39">
        <f t="shared" si="235"/>
        <v>0</v>
      </c>
    </row>
    <row r="1559" spans="1:14" s="1" customFormat="1" ht="11.5" hidden="1" customHeight="1" x14ac:dyDescent="0.35">
      <c r="A1559" s="17"/>
      <c r="B1559" s="18"/>
      <c r="C1559" s="18"/>
      <c r="D1559" s="18"/>
      <c r="E1559" s="17"/>
      <c r="F1559" s="20"/>
      <c r="G1559" s="21"/>
      <c r="H1559" s="22"/>
      <c r="J1559" s="23">
        <f>H1559*J1568/H1568</f>
        <v>0</v>
      </c>
      <c r="L1559" s="41">
        <f t="shared" si="234"/>
        <v>6</v>
      </c>
      <c r="M1559" s="39">
        <f t="shared" si="227"/>
        <v>4</v>
      </c>
      <c r="N1559" s="39">
        <f t="shared" si="235"/>
        <v>0</v>
      </c>
    </row>
    <row r="1560" spans="1:14" s="1" customFormat="1" ht="11.5" hidden="1" customHeight="1" x14ac:dyDescent="0.35">
      <c r="A1560" s="17"/>
      <c r="B1560" s="18"/>
      <c r="C1560" s="18"/>
      <c r="D1560" s="18"/>
      <c r="E1560" s="17"/>
      <c r="F1560" s="20"/>
      <c r="G1560" s="24"/>
      <c r="H1560" s="22"/>
      <c r="J1560" s="23">
        <f>H1560*J1568/H1568</f>
        <v>0</v>
      </c>
      <c r="L1560" s="41">
        <f t="shared" si="234"/>
        <v>6</v>
      </c>
      <c r="M1560" s="39">
        <f t="shared" si="227"/>
        <v>4</v>
      </c>
      <c r="N1560" s="39">
        <f t="shared" si="235"/>
        <v>0</v>
      </c>
    </row>
    <row r="1561" spans="1:14" s="1" customFormat="1" ht="11.5" hidden="1" customHeight="1" x14ac:dyDescent="0.35">
      <c r="A1561" s="17"/>
      <c r="B1561" s="18"/>
      <c r="C1561" s="18"/>
      <c r="D1561" s="18"/>
      <c r="E1561" s="17"/>
      <c r="F1561" s="20"/>
      <c r="G1561" s="24"/>
      <c r="H1561" s="22"/>
      <c r="J1561" s="23">
        <f>H1561*J1568/H1568</f>
        <v>0</v>
      </c>
      <c r="L1561" s="41">
        <f t="shared" si="234"/>
        <v>6</v>
      </c>
      <c r="M1561" s="39">
        <f t="shared" si="227"/>
        <v>4</v>
      </c>
      <c r="N1561" s="39">
        <f t="shared" si="235"/>
        <v>0</v>
      </c>
    </row>
    <row r="1562" spans="1:14" s="1" customFormat="1" ht="11.5" hidden="1" customHeight="1" x14ac:dyDescent="0.35">
      <c r="A1562" s="19"/>
      <c r="B1562" s="18"/>
      <c r="C1562" s="18"/>
      <c r="D1562" s="18"/>
      <c r="E1562" s="17"/>
      <c r="F1562" s="20"/>
      <c r="G1562" s="21"/>
      <c r="H1562" s="22"/>
      <c r="J1562" s="23">
        <f>H1562*J1568/H1568</f>
        <v>0</v>
      </c>
      <c r="L1562" s="41">
        <f t="shared" si="234"/>
        <v>6</v>
      </c>
      <c r="M1562" s="39">
        <f t="shared" si="227"/>
        <v>4</v>
      </c>
      <c r="N1562" s="39">
        <f t="shared" si="235"/>
        <v>0</v>
      </c>
    </row>
    <row r="1563" spans="1:14" s="1" customFormat="1" ht="11.5" hidden="1" customHeight="1" x14ac:dyDescent="0.25">
      <c r="A1563" s="17"/>
      <c r="B1563" s="18"/>
      <c r="C1563" s="18"/>
      <c r="D1563" s="18"/>
      <c r="E1563" s="17"/>
      <c r="F1563" s="28"/>
      <c r="G1563" s="21"/>
      <c r="H1563" s="22"/>
      <c r="J1563" s="23">
        <f>H1563*J1568/H1568</f>
        <v>0</v>
      </c>
      <c r="L1563" s="41">
        <f t="shared" si="234"/>
        <v>6</v>
      </c>
      <c r="M1563" s="39">
        <f t="shared" si="227"/>
        <v>4</v>
      </c>
      <c r="N1563" s="39">
        <f t="shared" si="235"/>
        <v>0</v>
      </c>
    </row>
    <row r="1564" spans="1:14" s="1" customFormat="1" ht="11.5" hidden="1" customHeight="1" x14ac:dyDescent="0.35">
      <c r="A1564" s="19"/>
      <c r="B1564" s="18"/>
      <c r="C1564" s="18"/>
      <c r="D1564" s="18"/>
      <c r="E1564" s="17"/>
      <c r="F1564" s="20"/>
      <c r="G1564" s="21"/>
      <c r="H1564" s="22"/>
      <c r="J1564" s="23">
        <f>H1564*J1568/H1568</f>
        <v>0</v>
      </c>
      <c r="L1564" s="41">
        <f t="shared" si="234"/>
        <v>6</v>
      </c>
      <c r="M1564" s="39">
        <f t="shared" si="227"/>
        <v>4</v>
      </c>
      <c r="N1564" s="39">
        <f t="shared" si="235"/>
        <v>0</v>
      </c>
    </row>
    <row r="1565" spans="1:14" s="1" customFormat="1" ht="11.5" hidden="1" customHeight="1" x14ac:dyDescent="0.25">
      <c r="A1565" s="17"/>
      <c r="B1565" s="18"/>
      <c r="C1565" s="18"/>
      <c r="D1565" s="18"/>
      <c r="E1565" s="17"/>
      <c r="F1565" s="28"/>
      <c r="G1565" s="21"/>
      <c r="H1565" s="22"/>
      <c r="J1565" s="23">
        <f>H1565*J1568/H1568</f>
        <v>0</v>
      </c>
      <c r="L1565" s="41">
        <f t="shared" si="234"/>
        <v>6</v>
      </c>
      <c r="M1565" s="39">
        <f t="shared" si="234"/>
        <v>4</v>
      </c>
      <c r="N1565" s="39">
        <f t="shared" si="235"/>
        <v>0</v>
      </c>
    </row>
    <row r="1566" spans="1:14" s="1" customFormat="1" ht="11.5" hidden="1" customHeight="1" x14ac:dyDescent="0.35">
      <c r="A1566" s="19"/>
      <c r="B1566" s="18"/>
      <c r="C1566" s="18"/>
      <c r="D1566" s="18"/>
      <c r="E1566" s="17"/>
      <c r="F1566" s="20"/>
      <c r="G1566" s="21"/>
      <c r="H1566" s="22"/>
      <c r="J1566" s="23">
        <f>H1566*J1568/H1568</f>
        <v>0</v>
      </c>
      <c r="L1566" s="41">
        <f t="shared" si="234"/>
        <v>6</v>
      </c>
      <c r="M1566" s="39">
        <f t="shared" si="234"/>
        <v>4</v>
      </c>
      <c r="N1566" s="39">
        <f t="shared" si="235"/>
        <v>0</v>
      </c>
    </row>
    <row r="1567" spans="1:14" s="1" customFormat="1" ht="11.5" hidden="1" customHeight="1" x14ac:dyDescent="0.35">
      <c r="A1567" s="19"/>
      <c r="B1567" s="18"/>
      <c r="C1567" s="18"/>
      <c r="D1567" s="18"/>
      <c r="E1567" s="17"/>
      <c r="F1567" s="20"/>
      <c r="G1567" s="21"/>
      <c r="H1567" s="22"/>
      <c r="J1567" s="23">
        <f>H1567*J1568/H1568</f>
        <v>0</v>
      </c>
      <c r="L1567" s="41">
        <f t="shared" si="234"/>
        <v>6</v>
      </c>
      <c r="M1567" s="39">
        <f t="shared" si="234"/>
        <v>4</v>
      </c>
      <c r="N1567" s="39">
        <f t="shared" si="235"/>
        <v>0</v>
      </c>
    </row>
    <row r="1568" spans="1:14" ht="11.5" customHeight="1" x14ac:dyDescent="0.35">
      <c r="A1568" s="291"/>
      <c r="B1568" s="292">
        <f>SUBTOTAL(9,B1550:B1567)</f>
        <v>15.89</v>
      </c>
      <c r="C1568" s="292">
        <f t="shared" ref="C1568:D1568" si="236">SUBTOTAL(9,C1550:C1567)</f>
        <v>17.440000000000001</v>
      </c>
      <c r="D1568" s="292">
        <f t="shared" si="236"/>
        <v>100.53</v>
      </c>
      <c r="E1568" s="293">
        <f>SUBTOTAL(9,E1550:E1567)</f>
        <v>625</v>
      </c>
      <c r="F1568" s="294" t="s">
        <v>18</v>
      </c>
      <c r="G1568" s="382"/>
      <c r="H1568" s="296">
        <f>SUM(H1550:H1567)</f>
        <v>126.38000000000001</v>
      </c>
      <c r="J1568" s="32">
        <f>D1547</f>
        <v>126.38</v>
      </c>
      <c r="L1568" s="290">
        <f t="shared" si="234"/>
        <v>6</v>
      </c>
      <c r="M1568" s="287">
        <f t="shared" si="234"/>
        <v>4</v>
      </c>
      <c r="N1568" s="287">
        <v>1</v>
      </c>
    </row>
    <row r="1569" spans="1:14" ht="11.5" customHeight="1" x14ac:dyDescent="0.35">
      <c r="A1569" s="297"/>
      <c r="B1569" s="298"/>
      <c r="C1569" s="298"/>
      <c r="D1569" s="298"/>
      <c r="E1569" s="299"/>
      <c r="F1569" s="300"/>
      <c r="G1569" s="301"/>
      <c r="H1569" s="302"/>
      <c r="J1569" s="38"/>
      <c r="L1569" s="290">
        <f t="shared" si="234"/>
        <v>6</v>
      </c>
      <c r="M1569" s="287">
        <f t="shared" si="234"/>
        <v>4</v>
      </c>
      <c r="N1569" s="287">
        <v>1</v>
      </c>
    </row>
    <row r="1570" spans="1:14" ht="21" hidden="1" x14ac:dyDescent="0.35">
      <c r="A1570" s="275"/>
      <c r="B1570" s="275"/>
      <c r="C1570" s="275"/>
      <c r="D1570" s="443">
        <f>х!H$9</f>
        <v>86</v>
      </c>
      <c r="E1570" s="444"/>
      <c r="F1570" s="445" t="str">
        <f>х!I$9</f>
        <v>Абонемент платного питания №1 (Завтрак 1-4)</v>
      </c>
      <c r="G1570" s="446"/>
      <c r="H1570" s="446"/>
      <c r="I1570" s="270"/>
      <c r="J1570" s="13"/>
      <c r="K1570" s="13"/>
      <c r="L1570" s="289">
        <f>L1547+1</f>
        <v>7</v>
      </c>
      <c r="M1570" s="287">
        <f t="shared" ref="M1570:M1633" si="237">M1569</f>
        <v>4</v>
      </c>
      <c r="N1570" s="287">
        <v>1</v>
      </c>
    </row>
    <row r="1571" spans="1:14" ht="11.5" hidden="1" customHeight="1" x14ac:dyDescent="0.35">
      <c r="A1571" s="437" t="s">
        <v>3</v>
      </c>
      <c r="B1571" s="438" t="s">
        <v>4</v>
      </c>
      <c r="C1571" s="438"/>
      <c r="D1571" s="438"/>
      <c r="E1571" s="439" t="s">
        <v>5</v>
      </c>
      <c r="F1571" s="440" t="s">
        <v>6</v>
      </c>
      <c r="G1571" s="441" t="s">
        <v>7</v>
      </c>
      <c r="H1571" s="442" t="s">
        <v>8</v>
      </c>
      <c r="L1571" s="290">
        <f>L1570</f>
        <v>7</v>
      </c>
      <c r="M1571" s="287">
        <f t="shared" si="237"/>
        <v>4</v>
      </c>
      <c r="N1571" s="287">
        <v>1</v>
      </c>
    </row>
    <row r="1572" spans="1:14" ht="11.5" hidden="1" customHeight="1" x14ac:dyDescent="0.35">
      <c r="A1572" s="437"/>
      <c r="B1572" s="277" t="s">
        <v>9</v>
      </c>
      <c r="C1572" s="278" t="s">
        <v>10</v>
      </c>
      <c r="D1572" s="278" t="s">
        <v>11</v>
      </c>
      <c r="E1572" s="439"/>
      <c r="F1572" s="440"/>
      <c r="G1572" s="441"/>
      <c r="H1572" s="442"/>
      <c r="L1572" s="290">
        <f t="shared" ref="L1572:L1592" si="238">L1571</f>
        <v>7</v>
      </c>
      <c r="M1572" s="287">
        <f t="shared" si="237"/>
        <v>4</v>
      </c>
      <c r="N1572" s="287">
        <v>1</v>
      </c>
    </row>
    <row r="1573" spans="1:14" ht="11.5" hidden="1" customHeight="1" x14ac:dyDescent="0.35">
      <c r="A1573" s="50">
        <v>22</v>
      </c>
      <c r="B1573" s="51">
        <v>0.05</v>
      </c>
      <c r="C1573" s="51">
        <v>8.25</v>
      </c>
      <c r="D1573" s="51">
        <v>0.08</v>
      </c>
      <c r="E1573" s="50">
        <v>75</v>
      </c>
      <c r="F1573" s="52" t="s">
        <v>187</v>
      </c>
      <c r="G1573" s="147">
        <v>10</v>
      </c>
      <c r="H1573" s="449">
        <f>D1570</f>
        <v>86</v>
      </c>
      <c r="J1573" s="23" t="e">
        <f>H1573*J1591/H1591</f>
        <v>#DIV/0!</v>
      </c>
      <c r="L1573" s="290">
        <f t="shared" si="238"/>
        <v>7</v>
      </c>
      <c r="M1573" s="287">
        <f t="shared" si="237"/>
        <v>4</v>
      </c>
      <c r="N1573" s="287" t="str">
        <f>F1573</f>
        <v>Масло сливочное</v>
      </c>
    </row>
    <row r="1574" spans="1:14" ht="11.5" hidden="1" customHeight="1" x14ac:dyDescent="0.35">
      <c r="A1574" s="50">
        <v>257</v>
      </c>
      <c r="B1574" s="51">
        <v>4.62</v>
      </c>
      <c r="C1574" s="51">
        <v>10.88</v>
      </c>
      <c r="D1574" s="51">
        <v>23.87</v>
      </c>
      <c r="E1574" s="50">
        <v>215</v>
      </c>
      <c r="F1574" s="52" t="s">
        <v>189</v>
      </c>
      <c r="G1574" s="148">
        <v>160</v>
      </c>
      <c r="H1574" s="450"/>
      <c r="J1574" s="23" t="e">
        <f>H1574*J1591/H1591</f>
        <v>#DIV/0!</v>
      </c>
      <c r="L1574" s="290">
        <f t="shared" si="238"/>
        <v>7</v>
      </c>
      <c r="M1574" s="287">
        <f t="shared" si="237"/>
        <v>4</v>
      </c>
      <c r="N1574" s="287" t="str">
        <f t="shared" ref="N1574:N1590" si="239">F1574</f>
        <v>Каша молочная манная  с маслом сливочным 150/10</v>
      </c>
    </row>
    <row r="1575" spans="1:14" ht="11.5" hidden="1" customHeight="1" x14ac:dyDescent="0.35">
      <c r="A1575" s="50">
        <v>628</v>
      </c>
      <c r="B1575" s="51">
        <v>0.1</v>
      </c>
      <c r="C1575" s="51">
        <v>0.03</v>
      </c>
      <c r="D1575" s="51">
        <v>15.28</v>
      </c>
      <c r="E1575" s="50">
        <v>62</v>
      </c>
      <c r="F1575" s="52" t="s">
        <v>241</v>
      </c>
      <c r="G1575" s="148">
        <v>215</v>
      </c>
      <c r="H1575" s="450"/>
      <c r="J1575" s="23" t="e">
        <f>H1575*J1591/H1591</f>
        <v>#DIV/0!</v>
      </c>
      <c r="L1575" s="290">
        <f t="shared" si="238"/>
        <v>7</v>
      </c>
      <c r="M1575" s="287">
        <f t="shared" si="237"/>
        <v>4</v>
      </c>
      <c r="N1575" s="287" t="str">
        <f t="shared" si="239"/>
        <v>Чай с сахаром 200/15</v>
      </c>
    </row>
    <row r="1576" spans="1:14" ht="11.5" hidden="1" customHeight="1" x14ac:dyDescent="0.35">
      <c r="A1576" s="54" t="s">
        <v>16</v>
      </c>
      <c r="B1576" s="51">
        <v>3.95</v>
      </c>
      <c r="C1576" s="51">
        <v>0.5</v>
      </c>
      <c r="D1576" s="51">
        <v>24.15</v>
      </c>
      <c r="E1576" s="50">
        <v>118</v>
      </c>
      <c r="F1576" s="52" t="s">
        <v>348</v>
      </c>
      <c r="G1576" s="147">
        <v>50</v>
      </c>
      <c r="H1576" s="450"/>
      <c r="J1576" s="23" t="e">
        <f>H1576*J1591/H1591</f>
        <v>#DIV/0!</v>
      </c>
      <c r="L1576" s="290">
        <f t="shared" si="238"/>
        <v>7</v>
      </c>
      <c r="M1576" s="287">
        <f t="shared" si="237"/>
        <v>4</v>
      </c>
      <c r="N1576" s="287" t="str">
        <f t="shared" si="239"/>
        <v>Батон витаминизированный 50</v>
      </c>
    </row>
    <row r="1577" spans="1:14" s="1" customFormat="1" ht="11.5" hidden="1" customHeight="1" x14ac:dyDescent="0.35">
      <c r="A1577" s="17"/>
      <c r="B1577" s="18"/>
      <c r="C1577" s="18"/>
      <c r="D1577" s="19"/>
      <c r="E1577" s="17"/>
      <c r="F1577" s="20"/>
      <c r="G1577" s="21"/>
      <c r="H1577" s="451"/>
      <c r="J1577" s="23" t="e">
        <f>H1577*J1591/H1591</f>
        <v>#DIV/0!</v>
      </c>
      <c r="L1577" s="41">
        <f t="shared" si="238"/>
        <v>7</v>
      </c>
      <c r="M1577" s="39">
        <f t="shared" si="237"/>
        <v>4</v>
      </c>
      <c r="N1577" s="39">
        <f t="shared" si="239"/>
        <v>0</v>
      </c>
    </row>
    <row r="1578" spans="1:14" s="1" customFormat="1" ht="11.5" hidden="1" customHeight="1" x14ac:dyDescent="0.35">
      <c r="A1578" s="17"/>
      <c r="B1578" s="18"/>
      <c r="C1578" s="18"/>
      <c r="D1578" s="18"/>
      <c r="E1578" s="17"/>
      <c r="F1578" s="20"/>
      <c r="G1578" s="21"/>
      <c r="H1578" s="451"/>
      <c r="J1578" s="23" t="e">
        <f>H1578*J1591/H1591</f>
        <v>#DIV/0!</v>
      </c>
      <c r="L1578" s="41">
        <f t="shared" si="238"/>
        <v>7</v>
      </c>
      <c r="M1578" s="39">
        <f t="shared" si="237"/>
        <v>4</v>
      </c>
      <c r="N1578" s="39">
        <f t="shared" si="239"/>
        <v>0</v>
      </c>
    </row>
    <row r="1579" spans="1:14" s="1" customFormat="1" ht="11.5" hidden="1" customHeight="1" x14ac:dyDescent="0.35">
      <c r="A1579" s="17"/>
      <c r="B1579" s="18"/>
      <c r="C1579" s="18"/>
      <c r="D1579" s="18"/>
      <c r="E1579" s="17"/>
      <c r="F1579" s="20"/>
      <c r="G1579" s="24"/>
      <c r="H1579" s="451"/>
      <c r="J1579" s="23" t="e">
        <f>H1579*J1591/H1591</f>
        <v>#DIV/0!</v>
      </c>
      <c r="L1579" s="41">
        <f t="shared" si="238"/>
        <v>7</v>
      </c>
      <c r="M1579" s="39">
        <f t="shared" si="237"/>
        <v>4</v>
      </c>
      <c r="N1579" s="39">
        <f t="shared" si="239"/>
        <v>0</v>
      </c>
    </row>
    <row r="1580" spans="1:14" s="1" customFormat="1" ht="11.5" hidden="1" customHeight="1" x14ac:dyDescent="0.35">
      <c r="A1580" s="19"/>
      <c r="B1580" s="18"/>
      <c r="C1580" s="18"/>
      <c r="D1580" s="18"/>
      <c r="E1580" s="17"/>
      <c r="F1580" s="20"/>
      <c r="G1580" s="21"/>
      <c r="H1580" s="451"/>
      <c r="J1580" s="23" t="e">
        <f>H1580*J1591/H1591</f>
        <v>#DIV/0!</v>
      </c>
      <c r="L1580" s="41">
        <f t="shared" si="238"/>
        <v>7</v>
      </c>
      <c r="M1580" s="39">
        <f t="shared" si="237"/>
        <v>4</v>
      </c>
      <c r="N1580" s="39">
        <f t="shared" si="239"/>
        <v>0</v>
      </c>
    </row>
    <row r="1581" spans="1:14" s="1" customFormat="1" ht="11.5" hidden="1" customHeight="1" x14ac:dyDescent="0.35">
      <c r="A1581" s="19"/>
      <c r="B1581" s="25"/>
      <c r="C1581" s="25"/>
      <c r="D1581" s="25"/>
      <c r="E1581" s="26"/>
      <c r="F1581" s="27"/>
      <c r="G1581" s="27"/>
      <c r="H1581" s="451"/>
      <c r="J1581" s="23" t="e">
        <f>H1581*J1591/H1591</f>
        <v>#DIV/0!</v>
      </c>
      <c r="L1581" s="41">
        <f t="shared" si="238"/>
        <v>7</v>
      </c>
      <c r="M1581" s="39">
        <f t="shared" si="237"/>
        <v>4</v>
      </c>
      <c r="N1581" s="39">
        <f t="shared" si="239"/>
        <v>0</v>
      </c>
    </row>
    <row r="1582" spans="1:14" s="1" customFormat="1" ht="11.5" hidden="1" customHeight="1" x14ac:dyDescent="0.35">
      <c r="A1582" s="17"/>
      <c r="B1582" s="18"/>
      <c r="C1582" s="18"/>
      <c r="D1582" s="18"/>
      <c r="E1582" s="17"/>
      <c r="F1582" s="20"/>
      <c r="G1582" s="21"/>
      <c r="H1582" s="451"/>
      <c r="J1582" s="23" t="e">
        <f>H1582*J1591/H1591</f>
        <v>#DIV/0!</v>
      </c>
      <c r="L1582" s="41">
        <f t="shared" si="238"/>
        <v>7</v>
      </c>
      <c r="M1582" s="39">
        <f t="shared" si="237"/>
        <v>4</v>
      </c>
      <c r="N1582" s="39">
        <f t="shared" si="239"/>
        <v>0</v>
      </c>
    </row>
    <row r="1583" spans="1:14" s="1" customFormat="1" ht="11.5" hidden="1" customHeight="1" x14ac:dyDescent="0.35">
      <c r="A1583" s="17"/>
      <c r="B1583" s="18"/>
      <c r="C1583" s="18"/>
      <c r="D1583" s="18"/>
      <c r="E1583" s="17"/>
      <c r="F1583" s="20"/>
      <c r="G1583" s="24"/>
      <c r="H1583" s="451"/>
      <c r="J1583" s="23" t="e">
        <f>H1583*J1591/H1591</f>
        <v>#DIV/0!</v>
      </c>
      <c r="L1583" s="41">
        <f t="shared" si="238"/>
        <v>7</v>
      </c>
      <c r="M1583" s="39">
        <f t="shared" si="237"/>
        <v>4</v>
      </c>
      <c r="N1583" s="39">
        <f t="shared" si="239"/>
        <v>0</v>
      </c>
    </row>
    <row r="1584" spans="1:14" s="1" customFormat="1" ht="11.5" hidden="1" customHeight="1" x14ac:dyDescent="0.35">
      <c r="A1584" s="17"/>
      <c r="B1584" s="18"/>
      <c r="C1584" s="18"/>
      <c r="D1584" s="18"/>
      <c r="E1584" s="17"/>
      <c r="F1584" s="20"/>
      <c r="G1584" s="24"/>
      <c r="H1584" s="451"/>
      <c r="J1584" s="23" t="e">
        <f>H1584*J1591/H1591</f>
        <v>#DIV/0!</v>
      </c>
      <c r="L1584" s="41">
        <f t="shared" si="238"/>
        <v>7</v>
      </c>
      <c r="M1584" s="39">
        <f t="shared" si="237"/>
        <v>4</v>
      </c>
      <c r="N1584" s="39">
        <f t="shared" si="239"/>
        <v>0</v>
      </c>
    </row>
    <row r="1585" spans="1:14" s="1" customFormat="1" ht="11.5" hidden="1" customHeight="1" x14ac:dyDescent="0.35">
      <c r="A1585" s="19"/>
      <c r="B1585" s="18"/>
      <c r="C1585" s="18"/>
      <c r="D1585" s="18"/>
      <c r="E1585" s="17"/>
      <c r="F1585" s="20"/>
      <c r="G1585" s="21"/>
      <c r="H1585" s="451"/>
      <c r="J1585" s="23" t="e">
        <f>H1585*J1591/H1591</f>
        <v>#DIV/0!</v>
      </c>
      <c r="L1585" s="41">
        <f t="shared" si="238"/>
        <v>7</v>
      </c>
      <c r="M1585" s="39">
        <f t="shared" si="237"/>
        <v>4</v>
      </c>
      <c r="N1585" s="39">
        <f t="shared" si="239"/>
        <v>0</v>
      </c>
    </row>
    <row r="1586" spans="1:14" s="1" customFormat="1" ht="11.5" hidden="1" customHeight="1" x14ac:dyDescent="0.25">
      <c r="A1586" s="17"/>
      <c r="B1586" s="18"/>
      <c r="C1586" s="18"/>
      <c r="D1586" s="18"/>
      <c r="E1586" s="17"/>
      <c r="F1586" s="28"/>
      <c r="G1586" s="21"/>
      <c r="H1586" s="451"/>
      <c r="J1586" s="23" t="e">
        <f>H1586*J1591/H1591</f>
        <v>#DIV/0!</v>
      </c>
      <c r="L1586" s="41">
        <f t="shared" si="238"/>
        <v>7</v>
      </c>
      <c r="M1586" s="39">
        <f t="shared" si="237"/>
        <v>4</v>
      </c>
      <c r="N1586" s="39">
        <f t="shared" si="239"/>
        <v>0</v>
      </c>
    </row>
    <row r="1587" spans="1:14" s="1" customFormat="1" ht="11.5" hidden="1" customHeight="1" x14ac:dyDescent="0.35">
      <c r="A1587" s="19"/>
      <c r="B1587" s="18"/>
      <c r="C1587" s="18"/>
      <c r="D1587" s="18"/>
      <c r="E1587" s="17"/>
      <c r="F1587" s="20"/>
      <c r="G1587" s="21"/>
      <c r="H1587" s="451"/>
      <c r="J1587" s="23" t="e">
        <f>H1587*J1591/H1591</f>
        <v>#DIV/0!</v>
      </c>
      <c r="L1587" s="41">
        <f t="shared" si="238"/>
        <v>7</v>
      </c>
      <c r="M1587" s="39">
        <f t="shared" si="237"/>
        <v>4</v>
      </c>
      <c r="N1587" s="39">
        <f t="shared" si="239"/>
        <v>0</v>
      </c>
    </row>
    <row r="1588" spans="1:14" s="1" customFormat="1" ht="11.5" hidden="1" customHeight="1" x14ac:dyDescent="0.25">
      <c r="A1588" s="17"/>
      <c r="B1588" s="18"/>
      <c r="C1588" s="18"/>
      <c r="D1588" s="18"/>
      <c r="E1588" s="17"/>
      <c r="F1588" s="28"/>
      <c r="G1588" s="21"/>
      <c r="H1588" s="451"/>
      <c r="J1588" s="23" t="e">
        <f>H1588*J1591/H1591</f>
        <v>#DIV/0!</v>
      </c>
      <c r="L1588" s="41">
        <f t="shared" si="238"/>
        <v>7</v>
      </c>
      <c r="M1588" s="39">
        <f t="shared" si="237"/>
        <v>4</v>
      </c>
      <c r="N1588" s="39">
        <f t="shared" si="239"/>
        <v>0</v>
      </c>
    </row>
    <row r="1589" spans="1:14" s="1" customFormat="1" ht="11.5" hidden="1" customHeight="1" x14ac:dyDescent="0.35">
      <c r="A1589" s="19"/>
      <c r="B1589" s="18"/>
      <c r="C1589" s="18"/>
      <c r="D1589" s="18"/>
      <c r="E1589" s="17"/>
      <c r="F1589" s="20"/>
      <c r="G1589" s="21"/>
      <c r="H1589" s="451"/>
      <c r="J1589" s="23" t="e">
        <f>H1589*J1591/H1591</f>
        <v>#DIV/0!</v>
      </c>
      <c r="L1589" s="41">
        <f t="shared" si="238"/>
        <v>7</v>
      </c>
      <c r="M1589" s="39">
        <f t="shared" si="237"/>
        <v>4</v>
      </c>
      <c r="N1589" s="39">
        <f t="shared" si="239"/>
        <v>0</v>
      </c>
    </row>
    <row r="1590" spans="1:14" s="1" customFormat="1" ht="11.5" hidden="1" customHeight="1" x14ac:dyDescent="0.35">
      <c r="A1590" s="19"/>
      <c r="B1590" s="18"/>
      <c r="C1590" s="18"/>
      <c r="D1590" s="18"/>
      <c r="E1590" s="17"/>
      <c r="F1590" s="20"/>
      <c r="G1590" s="21"/>
      <c r="H1590" s="451"/>
      <c r="J1590" s="23" t="e">
        <f>H1590*J1591/H1591</f>
        <v>#DIV/0!</v>
      </c>
      <c r="L1590" s="41">
        <f t="shared" si="238"/>
        <v>7</v>
      </c>
      <c r="M1590" s="39">
        <f t="shared" si="237"/>
        <v>4</v>
      </c>
      <c r="N1590" s="39">
        <f t="shared" si="239"/>
        <v>0</v>
      </c>
    </row>
    <row r="1591" spans="1:14" ht="11.5" hidden="1" customHeight="1" x14ac:dyDescent="0.35">
      <c r="A1591" s="291"/>
      <c r="B1591" s="292">
        <f>SUBTOTAL(9,B1573:B1590)</f>
        <v>0</v>
      </c>
      <c r="C1591" s="292">
        <f t="shared" ref="C1591:E1591" si="240">SUBTOTAL(9,C1573:C1590)</f>
        <v>0</v>
      </c>
      <c r="D1591" s="292">
        <f t="shared" si="240"/>
        <v>0</v>
      </c>
      <c r="E1591" s="293">
        <f t="shared" si="240"/>
        <v>0</v>
      </c>
      <c r="F1591" s="294" t="s">
        <v>18</v>
      </c>
      <c r="G1591" s="382"/>
      <c r="H1591" s="452"/>
      <c r="J1591" s="32">
        <f>D1570</f>
        <v>86</v>
      </c>
      <c r="L1591" s="290">
        <f t="shared" si="238"/>
        <v>7</v>
      </c>
      <c r="M1591" s="287">
        <f t="shared" si="237"/>
        <v>4</v>
      </c>
      <c r="N1591" s="287">
        <v>1</v>
      </c>
    </row>
    <row r="1592" spans="1:14" ht="6.75" hidden="1" customHeight="1" x14ac:dyDescent="0.35">
      <c r="A1592" s="297"/>
      <c r="B1592" s="298"/>
      <c r="C1592" s="298"/>
      <c r="D1592" s="298"/>
      <c r="E1592" s="299"/>
      <c r="F1592" s="300"/>
      <c r="G1592" s="301"/>
      <c r="H1592" s="302"/>
      <c r="J1592" s="38"/>
      <c r="L1592" s="290">
        <f t="shared" si="238"/>
        <v>7</v>
      </c>
      <c r="M1592" s="287">
        <f t="shared" si="237"/>
        <v>4</v>
      </c>
      <c r="N1592" s="287">
        <v>1</v>
      </c>
    </row>
    <row r="1593" spans="1:14" s="1" customFormat="1" ht="21" hidden="1" x14ac:dyDescent="0.35">
      <c r="A1593" s="14"/>
      <c r="B1593" s="14"/>
      <c r="C1593" s="14"/>
      <c r="D1593" s="427">
        <f>х!H$10</f>
        <v>88</v>
      </c>
      <c r="E1593" s="428"/>
      <c r="F1593" s="429" t="str">
        <f>х!I$10</f>
        <v>Абонемент платного питания №2 (Завтрак 5-11)</v>
      </c>
      <c r="G1593" s="430"/>
      <c r="H1593" s="430"/>
      <c r="I1593" s="13"/>
      <c r="J1593" s="13"/>
      <c r="K1593" s="13"/>
      <c r="L1593" s="40">
        <f>L1570+1</f>
        <v>8</v>
      </c>
      <c r="M1593" s="39">
        <f t="shared" si="237"/>
        <v>4</v>
      </c>
      <c r="N1593" s="39">
        <v>1</v>
      </c>
    </row>
    <row r="1594" spans="1:14" s="1" customFormat="1" ht="11.5" hidden="1" customHeight="1" x14ac:dyDescent="0.35">
      <c r="A1594" s="431" t="s">
        <v>3</v>
      </c>
      <c r="B1594" s="432" t="s">
        <v>4</v>
      </c>
      <c r="C1594" s="432"/>
      <c r="D1594" s="432"/>
      <c r="E1594" s="433" t="s">
        <v>5</v>
      </c>
      <c r="F1594" s="434" t="s">
        <v>6</v>
      </c>
      <c r="G1594" s="435" t="s">
        <v>7</v>
      </c>
      <c r="H1594" s="436" t="s">
        <v>8</v>
      </c>
      <c r="L1594" s="41">
        <f>L1593</f>
        <v>8</v>
      </c>
      <c r="M1594" s="39">
        <f t="shared" si="237"/>
        <v>4</v>
      </c>
      <c r="N1594" s="39">
        <v>1</v>
      </c>
    </row>
    <row r="1595" spans="1:14" s="1" customFormat="1" ht="11.5" hidden="1" customHeight="1" x14ac:dyDescent="0.35">
      <c r="A1595" s="431"/>
      <c r="B1595" s="15" t="s">
        <v>9</v>
      </c>
      <c r="C1595" s="16" t="s">
        <v>10</v>
      </c>
      <c r="D1595" s="16" t="s">
        <v>11</v>
      </c>
      <c r="E1595" s="433"/>
      <c r="F1595" s="434"/>
      <c r="G1595" s="435"/>
      <c r="H1595" s="436"/>
      <c r="L1595" s="41">
        <f t="shared" ref="L1595:L1615" si="241">L1594</f>
        <v>8</v>
      </c>
      <c r="M1595" s="39">
        <f t="shared" si="237"/>
        <v>4</v>
      </c>
      <c r="N1595" s="39">
        <v>1</v>
      </c>
    </row>
    <row r="1596" spans="1:14" s="1" customFormat="1" ht="11.5" hidden="1" customHeight="1" x14ac:dyDescent="0.35">
      <c r="A1596" s="50">
        <v>22</v>
      </c>
      <c r="B1596" s="51">
        <v>0.05</v>
      </c>
      <c r="C1596" s="51">
        <v>8.25</v>
      </c>
      <c r="D1596" s="51">
        <v>0.08</v>
      </c>
      <c r="E1596" s="50">
        <v>75</v>
      </c>
      <c r="F1596" s="52" t="s">
        <v>187</v>
      </c>
      <c r="G1596" s="49">
        <v>10</v>
      </c>
      <c r="H1596" s="453">
        <f>D1593</f>
        <v>88</v>
      </c>
      <c r="J1596" s="23" t="e">
        <f>H1596*J1614/H1614</f>
        <v>#DIV/0!</v>
      </c>
      <c r="L1596" s="41">
        <f t="shared" si="241"/>
        <v>8</v>
      </c>
      <c r="M1596" s="39">
        <f t="shared" si="237"/>
        <v>4</v>
      </c>
      <c r="N1596" s="39" t="str">
        <f>F1596</f>
        <v>Масло сливочное</v>
      </c>
    </row>
    <row r="1597" spans="1:14" s="1" customFormat="1" ht="11.5" hidden="1" customHeight="1" x14ac:dyDescent="0.35">
      <c r="A1597" s="50">
        <v>257</v>
      </c>
      <c r="B1597" s="51">
        <v>6.14</v>
      </c>
      <c r="C1597" s="51">
        <v>11.76</v>
      </c>
      <c r="D1597" s="51">
        <v>31.76</v>
      </c>
      <c r="E1597" s="50">
        <v>262</v>
      </c>
      <c r="F1597" s="52" t="s">
        <v>320</v>
      </c>
      <c r="G1597" s="53">
        <v>210</v>
      </c>
      <c r="H1597" s="451"/>
      <c r="J1597" s="23" t="e">
        <f>H1597*J1614/H1614</f>
        <v>#DIV/0!</v>
      </c>
      <c r="L1597" s="41">
        <f t="shared" si="241"/>
        <v>8</v>
      </c>
      <c r="M1597" s="39">
        <f t="shared" si="237"/>
        <v>4</v>
      </c>
      <c r="N1597" s="39" t="str">
        <f t="shared" ref="N1597:N1613" si="242">F1597</f>
        <v>Каша молочная манная  с маслом сливочным 200/10</v>
      </c>
    </row>
    <row r="1598" spans="1:14" s="1" customFormat="1" ht="11.5" hidden="1" customHeight="1" x14ac:dyDescent="0.35">
      <c r="A1598" s="50">
        <v>628</v>
      </c>
      <c r="B1598" s="51">
        <v>0.1</v>
      </c>
      <c r="C1598" s="51">
        <v>0.03</v>
      </c>
      <c r="D1598" s="51">
        <v>15.28</v>
      </c>
      <c r="E1598" s="50">
        <v>62</v>
      </c>
      <c r="F1598" s="52" t="s">
        <v>241</v>
      </c>
      <c r="G1598" s="53">
        <v>215</v>
      </c>
      <c r="H1598" s="451"/>
      <c r="J1598" s="23" t="e">
        <f>H1598*J1614/H1614</f>
        <v>#DIV/0!</v>
      </c>
      <c r="L1598" s="41">
        <f t="shared" si="241"/>
        <v>8</v>
      </c>
      <c r="M1598" s="39">
        <f t="shared" si="237"/>
        <v>4</v>
      </c>
      <c r="N1598" s="39" t="str">
        <f t="shared" si="242"/>
        <v>Чай с сахаром 200/15</v>
      </c>
    </row>
    <row r="1599" spans="1:14" s="1" customFormat="1" ht="11.5" hidden="1" customHeight="1" x14ac:dyDescent="0.35">
      <c r="A1599" s="54" t="s">
        <v>16</v>
      </c>
      <c r="B1599" s="51">
        <v>3.95</v>
      </c>
      <c r="C1599" s="51">
        <v>0.5</v>
      </c>
      <c r="D1599" s="51">
        <v>24.15</v>
      </c>
      <c r="E1599" s="50">
        <v>118</v>
      </c>
      <c r="F1599" s="52" t="s">
        <v>348</v>
      </c>
      <c r="G1599" s="49">
        <v>50</v>
      </c>
      <c r="H1599" s="451"/>
      <c r="J1599" s="23" t="e">
        <f>H1599*J1614/H1614</f>
        <v>#DIV/0!</v>
      </c>
      <c r="L1599" s="41">
        <f t="shared" si="241"/>
        <v>8</v>
      </c>
      <c r="M1599" s="39">
        <f t="shared" si="237"/>
        <v>4</v>
      </c>
      <c r="N1599" s="39" t="str">
        <f t="shared" si="242"/>
        <v>Батон витаминизированный 50</v>
      </c>
    </row>
    <row r="1600" spans="1:14" s="1" customFormat="1" ht="11.5" hidden="1" customHeight="1" x14ac:dyDescent="0.35">
      <c r="A1600" s="17"/>
      <c r="B1600" s="18"/>
      <c r="C1600" s="18"/>
      <c r="D1600" s="19"/>
      <c r="E1600" s="17"/>
      <c r="F1600" s="20"/>
      <c r="G1600" s="21"/>
      <c r="H1600" s="451"/>
      <c r="J1600" s="23" t="e">
        <f>H1600*J1614/H1614</f>
        <v>#DIV/0!</v>
      </c>
      <c r="L1600" s="41">
        <f t="shared" si="241"/>
        <v>8</v>
      </c>
      <c r="M1600" s="39">
        <f t="shared" si="237"/>
        <v>4</v>
      </c>
      <c r="N1600" s="39">
        <f t="shared" si="242"/>
        <v>0</v>
      </c>
    </row>
    <row r="1601" spans="1:14" s="1" customFormat="1" ht="11.5" hidden="1" customHeight="1" x14ac:dyDescent="0.35">
      <c r="A1601" s="17"/>
      <c r="B1601" s="18"/>
      <c r="C1601" s="18"/>
      <c r="D1601" s="18"/>
      <c r="E1601" s="17"/>
      <c r="F1601" s="20"/>
      <c r="G1601" s="21"/>
      <c r="H1601" s="451"/>
      <c r="J1601" s="23" t="e">
        <f>H1601*J1614/H1614</f>
        <v>#DIV/0!</v>
      </c>
      <c r="L1601" s="41">
        <f t="shared" si="241"/>
        <v>8</v>
      </c>
      <c r="M1601" s="39">
        <f t="shared" si="237"/>
        <v>4</v>
      </c>
      <c r="N1601" s="39">
        <f t="shared" si="242"/>
        <v>0</v>
      </c>
    </row>
    <row r="1602" spans="1:14" s="1" customFormat="1" ht="11.5" hidden="1" customHeight="1" x14ac:dyDescent="0.35">
      <c r="A1602" s="17"/>
      <c r="B1602" s="18"/>
      <c r="C1602" s="18"/>
      <c r="D1602" s="18"/>
      <c r="E1602" s="17"/>
      <c r="F1602" s="20"/>
      <c r="G1602" s="24"/>
      <c r="H1602" s="451"/>
      <c r="J1602" s="23" t="e">
        <f>H1602*J1614/H1614</f>
        <v>#DIV/0!</v>
      </c>
      <c r="L1602" s="41">
        <f t="shared" si="241"/>
        <v>8</v>
      </c>
      <c r="M1602" s="39">
        <f t="shared" si="237"/>
        <v>4</v>
      </c>
      <c r="N1602" s="39">
        <f t="shared" si="242"/>
        <v>0</v>
      </c>
    </row>
    <row r="1603" spans="1:14" s="1" customFormat="1" ht="11.5" hidden="1" customHeight="1" x14ac:dyDescent="0.35">
      <c r="A1603" s="19"/>
      <c r="B1603" s="18"/>
      <c r="C1603" s="18"/>
      <c r="D1603" s="18"/>
      <c r="E1603" s="17"/>
      <c r="F1603" s="20"/>
      <c r="G1603" s="21"/>
      <c r="H1603" s="451"/>
      <c r="J1603" s="23" t="e">
        <f>H1603*J1614/H1614</f>
        <v>#DIV/0!</v>
      </c>
      <c r="L1603" s="41">
        <f t="shared" si="241"/>
        <v>8</v>
      </c>
      <c r="M1603" s="39">
        <f t="shared" si="237"/>
        <v>4</v>
      </c>
      <c r="N1603" s="39">
        <f t="shared" si="242"/>
        <v>0</v>
      </c>
    </row>
    <row r="1604" spans="1:14" s="1" customFormat="1" ht="11.5" hidden="1" customHeight="1" x14ac:dyDescent="0.35">
      <c r="A1604" s="19"/>
      <c r="B1604" s="25"/>
      <c r="C1604" s="25"/>
      <c r="D1604" s="25"/>
      <c r="E1604" s="26"/>
      <c r="F1604" s="27"/>
      <c r="G1604" s="27"/>
      <c r="H1604" s="451"/>
      <c r="J1604" s="23" t="e">
        <f>H1604*J1614/H1614</f>
        <v>#DIV/0!</v>
      </c>
      <c r="L1604" s="41">
        <f t="shared" si="241"/>
        <v>8</v>
      </c>
      <c r="M1604" s="39">
        <f t="shared" si="237"/>
        <v>4</v>
      </c>
      <c r="N1604" s="39">
        <f t="shared" si="242"/>
        <v>0</v>
      </c>
    </row>
    <row r="1605" spans="1:14" s="1" customFormat="1" ht="11.5" hidden="1" customHeight="1" x14ac:dyDescent="0.35">
      <c r="A1605" s="17"/>
      <c r="B1605" s="18"/>
      <c r="C1605" s="18"/>
      <c r="D1605" s="18"/>
      <c r="E1605" s="17"/>
      <c r="F1605" s="20"/>
      <c r="G1605" s="21"/>
      <c r="H1605" s="451"/>
      <c r="J1605" s="23" t="e">
        <f>H1605*J1614/H1614</f>
        <v>#DIV/0!</v>
      </c>
      <c r="L1605" s="41">
        <f t="shared" si="241"/>
        <v>8</v>
      </c>
      <c r="M1605" s="39">
        <f t="shared" si="237"/>
        <v>4</v>
      </c>
      <c r="N1605" s="39">
        <f t="shared" si="242"/>
        <v>0</v>
      </c>
    </row>
    <row r="1606" spans="1:14" s="1" customFormat="1" ht="11.5" hidden="1" customHeight="1" x14ac:dyDescent="0.35">
      <c r="A1606" s="17"/>
      <c r="B1606" s="18"/>
      <c r="C1606" s="18"/>
      <c r="D1606" s="18"/>
      <c r="E1606" s="17"/>
      <c r="F1606" s="20"/>
      <c r="G1606" s="24"/>
      <c r="H1606" s="451"/>
      <c r="J1606" s="23" t="e">
        <f>H1606*J1614/H1614</f>
        <v>#DIV/0!</v>
      </c>
      <c r="L1606" s="41">
        <f t="shared" si="241"/>
        <v>8</v>
      </c>
      <c r="M1606" s="39">
        <f t="shared" si="237"/>
        <v>4</v>
      </c>
      <c r="N1606" s="39">
        <f t="shared" si="242"/>
        <v>0</v>
      </c>
    </row>
    <row r="1607" spans="1:14" s="1" customFormat="1" ht="11.5" hidden="1" customHeight="1" x14ac:dyDescent="0.35">
      <c r="A1607" s="17"/>
      <c r="B1607" s="18"/>
      <c r="C1607" s="18"/>
      <c r="D1607" s="18"/>
      <c r="E1607" s="17"/>
      <c r="F1607" s="20"/>
      <c r="G1607" s="24"/>
      <c r="H1607" s="451"/>
      <c r="J1607" s="23" t="e">
        <f>H1607*J1614/H1614</f>
        <v>#DIV/0!</v>
      </c>
      <c r="L1607" s="41">
        <f t="shared" si="241"/>
        <v>8</v>
      </c>
      <c r="M1607" s="39">
        <f t="shared" si="237"/>
        <v>4</v>
      </c>
      <c r="N1607" s="39">
        <f t="shared" si="242"/>
        <v>0</v>
      </c>
    </row>
    <row r="1608" spans="1:14" s="1" customFormat="1" ht="11.5" hidden="1" customHeight="1" x14ac:dyDescent="0.35">
      <c r="A1608" s="19"/>
      <c r="B1608" s="18"/>
      <c r="C1608" s="18"/>
      <c r="D1608" s="18"/>
      <c r="E1608" s="17"/>
      <c r="F1608" s="20"/>
      <c r="G1608" s="21"/>
      <c r="H1608" s="451"/>
      <c r="J1608" s="23" t="e">
        <f>H1608*J1614/H1614</f>
        <v>#DIV/0!</v>
      </c>
      <c r="L1608" s="41">
        <f t="shared" si="241"/>
        <v>8</v>
      </c>
      <c r="M1608" s="39">
        <f t="shared" si="237"/>
        <v>4</v>
      </c>
      <c r="N1608" s="39">
        <f t="shared" si="242"/>
        <v>0</v>
      </c>
    </row>
    <row r="1609" spans="1:14" s="1" customFormat="1" ht="11.5" hidden="1" customHeight="1" x14ac:dyDescent="0.25">
      <c r="A1609" s="17"/>
      <c r="B1609" s="18"/>
      <c r="C1609" s="18"/>
      <c r="D1609" s="18"/>
      <c r="E1609" s="17"/>
      <c r="F1609" s="28"/>
      <c r="G1609" s="21"/>
      <c r="H1609" s="451"/>
      <c r="J1609" s="23" t="e">
        <f>H1609*J1614/H1614</f>
        <v>#DIV/0!</v>
      </c>
      <c r="L1609" s="41">
        <f t="shared" si="241"/>
        <v>8</v>
      </c>
      <c r="M1609" s="39">
        <f t="shared" si="237"/>
        <v>4</v>
      </c>
      <c r="N1609" s="39">
        <f t="shared" si="242"/>
        <v>0</v>
      </c>
    </row>
    <row r="1610" spans="1:14" s="1" customFormat="1" ht="11.5" hidden="1" customHeight="1" x14ac:dyDescent="0.35">
      <c r="A1610" s="19"/>
      <c r="B1610" s="18"/>
      <c r="C1610" s="18"/>
      <c r="D1610" s="18"/>
      <c r="E1610" s="17"/>
      <c r="F1610" s="20"/>
      <c r="G1610" s="21"/>
      <c r="H1610" s="451"/>
      <c r="J1610" s="23" t="e">
        <f>H1610*J1614/H1614</f>
        <v>#DIV/0!</v>
      </c>
      <c r="L1610" s="41">
        <f t="shared" si="241"/>
        <v>8</v>
      </c>
      <c r="M1610" s="39">
        <f t="shared" si="237"/>
        <v>4</v>
      </c>
      <c r="N1610" s="39">
        <f t="shared" si="242"/>
        <v>0</v>
      </c>
    </row>
    <row r="1611" spans="1:14" s="1" customFormat="1" ht="11.5" hidden="1" customHeight="1" x14ac:dyDescent="0.25">
      <c r="A1611" s="17"/>
      <c r="B1611" s="18"/>
      <c r="C1611" s="18"/>
      <c r="D1611" s="18"/>
      <c r="E1611" s="17"/>
      <c r="F1611" s="28"/>
      <c r="G1611" s="21"/>
      <c r="H1611" s="451"/>
      <c r="J1611" s="23" t="e">
        <f>H1611*J1614/H1614</f>
        <v>#DIV/0!</v>
      </c>
      <c r="L1611" s="41">
        <f t="shared" si="241"/>
        <v>8</v>
      </c>
      <c r="M1611" s="39">
        <f t="shared" si="237"/>
        <v>4</v>
      </c>
      <c r="N1611" s="39">
        <f t="shared" si="242"/>
        <v>0</v>
      </c>
    </row>
    <row r="1612" spans="1:14" s="1" customFormat="1" ht="11.5" hidden="1" customHeight="1" x14ac:dyDescent="0.35">
      <c r="A1612" s="19"/>
      <c r="B1612" s="18"/>
      <c r="C1612" s="18"/>
      <c r="D1612" s="18"/>
      <c r="E1612" s="17"/>
      <c r="F1612" s="20"/>
      <c r="G1612" s="21"/>
      <c r="H1612" s="451"/>
      <c r="J1612" s="23" t="e">
        <f>H1612*J1614/H1614</f>
        <v>#DIV/0!</v>
      </c>
      <c r="L1612" s="41">
        <f t="shared" si="241"/>
        <v>8</v>
      </c>
      <c r="M1612" s="39">
        <f t="shared" si="237"/>
        <v>4</v>
      </c>
      <c r="N1612" s="39">
        <f t="shared" si="242"/>
        <v>0</v>
      </c>
    </row>
    <row r="1613" spans="1:14" s="1" customFormat="1" ht="11.5" hidden="1" customHeight="1" x14ac:dyDescent="0.35">
      <c r="A1613" s="19"/>
      <c r="B1613" s="18"/>
      <c r="C1613" s="18"/>
      <c r="D1613" s="18"/>
      <c r="E1613" s="17"/>
      <c r="F1613" s="20"/>
      <c r="G1613" s="21"/>
      <c r="H1613" s="451"/>
      <c r="J1613" s="23" t="e">
        <f>H1613*J1614/H1614</f>
        <v>#DIV/0!</v>
      </c>
      <c r="L1613" s="41">
        <f t="shared" si="241"/>
        <v>8</v>
      </c>
      <c r="M1613" s="39">
        <f t="shared" si="237"/>
        <v>4</v>
      </c>
      <c r="N1613" s="39">
        <f t="shared" si="242"/>
        <v>0</v>
      </c>
    </row>
    <row r="1614" spans="1:14" s="1" customFormat="1" ht="11.5" hidden="1" customHeight="1" x14ac:dyDescent="0.35">
      <c r="A1614" s="19"/>
      <c r="B1614" s="25">
        <f>SUBTOTAL(9,B1596:B1613)</f>
        <v>0</v>
      </c>
      <c r="C1614" s="25">
        <f t="shared" ref="C1614:E1614" si="243">SUBTOTAL(9,C1596:C1613)</f>
        <v>0</v>
      </c>
      <c r="D1614" s="25">
        <f t="shared" si="243"/>
        <v>0</v>
      </c>
      <c r="E1614" s="26">
        <f t="shared" si="243"/>
        <v>0</v>
      </c>
      <c r="F1614" s="29" t="s">
        <v>18</v>
      </c>
      <c r="G1614" s="27"/>
      <c r="H1614" s="454"/>
      <c r="J1614" s="32">
        <f>D1593</f>
        <v>88</v>
      </c>
      <c r="L1614" s="41">
        <f t="shared" si="241"/>
        <v>8</v>
      </c>
      <c r="M1614" s="39">
        <f t="shared" si="237"/>
        <v>4</v>
      </c>
      <c r="N1614" s="39">
        <v>1</v>
      </c>
    </row>
    <row r="1615" spans="1:14" s="1" customFormat="1" ht="11.5" hidden="1" customHeight="1" x14ac:dyDescent="0.35">
      <c r="A1615" s="33"/>
      <c r="B1615" s="34"/>
      <c r="C1615" s="34"/>
      <c r="D1615" s="34"/>
      <c r="E1615" s="35"/>
      <c r="F1615" s="36"/>
      <c r="G1615" s="37"/>
      <c r="H1615" s="38"/>
      <c r="J1615" s="38"/>
      <c r="L1615" s="41">
        <f t="shared" si="241"/>
        <v>8</v>
      </c>
      <c r="M1615" s="39">
        <f t="shared" si="237"/>
        <v>4</v>
      </c>
      <c r="N1615" s="39">
        <v>1</v>
      </c>
    </row>
    <row r="1616" spans="1:14" ht="21" x14ac:dyDescent="0.35">
      <c r="A1616" s="275"/>
      <c r="B1616" s="275"/>
      <c r="C1616" s="275"/>
      <c r="D1616" s="443">
        <f>х!H$11</f>
        <v>132</v>
      </c>
      <c r="E1616" s="444"/>
      <c r="F1616" s="445" t="str">
        <f>х!I$11</f>
        <v>Абонемент платного питания №3 (Обед 5-11)</v>
      </c>
      <c r="G1616" s="446"/>
      <c r="H1616" s="446"/>
      <c r="I1616" s="270"/>
      <c r="J1616" s="13"/>
      <c r="K1616" s="13"/>
      <c r="L1616" s="289">
        <f>L1593+1</f>
        <v>9</v>
      </c>
      <c r="M1616" s="287">
        <f t="shared" si="237"/>
        <v>4</v>
      </c>
      <c r="N1616" s="287">
        <v>1</v>
      </c>
    </row>
    <row r="1617" spans="1:14" ht="11.5" customHeight="1" x14ac:dyDescent="0.35">
      <c r="A1617" s="437" t="s">
        <v>3</v>
      </c>
      <c r="B1617" s="438" t="s">
        <v>4</v>
      </c>
      <c r="C1617" s="438"/>
      <c r="D1617" s="438"/>
      <c r="E1617" s="439" t="s">
        <v>5</v>
      </c>
      <c r="F1617" s="440" t="s">
        <v>6</v>
      </c>
      <c r="G1617" s="441" t="s">
        <v>7</v>
      </c>
      <c r="H1617" s="442" t="s">
        <v>8</v>
      </c>
      <c r="L1617" s="290">
        <f>L1616</f>
        <v>9</v>
      </c>
      <c r="M1617" s="287">
        <f t="shared" si="237"/>
        <v>4</v>
      </c>
      <c r="N1617" s="287">
        <v>1</v>
      </c>
    </row>
    <row r="1618" spans="1:14" ht="11.5" customHeight="1" x14ac:dyDescent="0.35">
      <c r="A1618" s="437"/>
      <c r="B1618" s="277" t="s">
        <v>9</v>
      </c>
      <c r="C1618" s="278" t="s">
        <v>10</v>
      </c>
      <c r="D1618" s="278" t="s">
        <v>11</v>
      </c>
      <c r="E1618" s="439"/>
      <c r="F1618" s="440"/>
      <c r="G1618" s="441"/>
      <c r="H1618" s="442"/>
      <c r="L1618" s="290">
        <f t="shared" ref="L1618:M1638" si="244">L1617</f>
        <v>9</v>
      </c>
      <c r="M1618" s="287">
        <f t="shared" si="237"/>
        <v>4</v>
      </c>
      <c r="N1618" s="287">
        <v>1</v>
      </c>
    </row>
    <row r="1619" spans="1:14" ht="11.5" customHeight="1" x14ac:dyDescent="0.35">
      <c r="A1619" s="234" t="s">
        <v>248</v>
      </c>
      <c r="B1619" s="282">
        <v>1.95</v>
      </c>
      <c r="C1619" s="282">
        <v>5.8</v>
      </c>
      <c r="D1619" s="282">
        <v>13.73</v>
      </c>
      <c r="E1619" s="238">
        <v>109</v>
      </c>
      <c r="F1619" s="229" t="s">
        <v>171</v>
      </c>
      <c r="G1619" s="362">
        <v>205</v>
      </c>
      <c r="H1619" s="449">
        <f>D1616</f>
        <v>132</v>
      </c>
      <c r="J1619" s="23" t="e">
        <f>H1619*J1637/H1637</f>
        <v>#DIV/0!</v>
      </c>
      <c r="L1619" s="290">
        <f t="shared" si="244"/>
        <v>9</v>
      </c>
      <c r="M1619" s="287">
        <f t="shared" si="237"/>
        <v>4</v>
      </c>
      <c r="N1619" s="287" t="str">
        <f>F1619</f>
        <v>Рассольник ленинградский со сметаной 200/5</v>
      </c>
    </row>
    <row r="1620" spans="1:14" ht="11.5" customHeight="1" x14ac:dyDescent="0.35">
      <c r="A1620" s="54" t="s">
        <v>262</v>
      </c>
      <c r="B1620" s="51">
        <v>10.25</v>
      </c>
      <c r="C1620" s="51">
        <v>13.21</v>
      </c>
      <c r="D1620" s="51">
        <v>9.75</v>
      </c>
      <c r="E1620" s="50">
        <v>199</v>
      </c>
      <c r="F1620" s="268" t="s">
        <v>424</v>
      </c>
      <c r="G1620" s="337">
        <v>90</v>
      </c>
      <c r="H1620" s="450"/>
      <c r="J1620" s="23" t="e">
        <f>H1620*J1637/H1637</f>
        <v>#DIV/0!</v>
      </c>
      <c r="L1620" s="290">
        <f t="shared" si="244"/>
        <v>9</v>
      </c>
      <c r="M1620" s="287">
        <f t="shared" si="237"/>
        <v>4</v>
      </c>
      <c r="N1620" s="287" t="str">
        <f t="shared" ref="N1620:N1636" si="245">F1620</f>
        <v>Котлета особая из кур с соусом сметанно-томатным 60/30 (кура)</v>
      </c>
    </row>
    <row r="1621" spans="1:14" ht="11.5" customHeight="1" x14ac:dyDescent="0.35">
      <c r="A1621" s="234" t="s">
        <v>266</v>
      </c>
      <c r="B1621" s="280">
        <v>7.22</v>
      </c>
      <c r="C1621" s="280">
        <v>12.6</v>
      </c>
      <c r="D1621" s="280">
        <v>35.380000000000003</v>
      </c>
      <c r="E1621" s="240">
        <v>272</v>
      </c>
      <c r="F1621" s="235" t="s">
        <v>267</v>
      </c>
      <c r="G1621" s="383">
        <v>150</v>
      </c>
      <c r="H1621" s="450"/>
      <c r="J1621" s="23" t="e">
        <f>H1621*J1637/H1637</f>
        <v>#DIV/0!</v>
      </c>
      <c r="L1621" s="290">
        <f t="shared" si="244"/>
        <v>9</v>
      </c>
      <c r="M1621" s="287">
        <f t="shared" si="237"/>
        <v>4</v>
      </c>
      <c r="N1621" s="287" t="str">
        <f t="shared" si="245"/>
        <v xml:space="preserve">Каша гречневая рассыпчатая </v>
      </c>
    </row>
    <row r="1622" spans="1:14" ht="11.5" customHeight="1" x14ac:dyDescent="0.35">
      <c r="A1622" s="50">
        <v>376</v>
      </c>
      <c r="B1622" s="51">
        <v>7.0000000000000007E-2</v>
      </c>
      <c r="C1622" s="51">
        <v>0.02</v>
      </c>
      <c r="D1622" s="51">
        <v>15</v>
      </c>
      <c r="E1622" s="50">
        <v>60</v>
      </c>
      <c r="F1622" s="52" t="s">
        <v>115</v>
      </c>
      <c r="G1622" s="148">
        <v>215</v>
      </c>
      <c r="H1622" s="450"/>
      <c r="J1622" s="23" t="e">
        <f>H1622*J1637/H1637</f>
        <v>#DIV/0!</v>
      </c>
      <c r="L1622" s="290">
        <f t="shared" si="244"/>
        <v>9</v>
      </c>
      <c r="M1622" s="287">
        <f t="shared" si="237"/>
        <v>4</v>
      </c>
      <c r="N1622" s="287" t="str">
        <f t="shared" si="245"/>
        <v>Чай с сахаром 200/15 (СОШ_2018)</v>
      </c>
    </row>
    <row r="1623" spans="1:14" ht="11.5" customHeight="1" x14ac:dyDescent="0.35">
      <c r="A1623" s="185" t="s">
        <v>235</v>
      </c>
      <c r="B1623" s="285">
        <v>3.95</v>
      </c>
      <c r="C1623" s="285">
        <v>0.5</v>
      </c>
      <c r="D1623" s="285">
        <v>24.15</v>
      </c>
      <c r="E1623" s="191">
        <v>118</v>
      </c>
      <c r="F1623" s="173" t="s">
        <v>148</v>
      </c>
      <c r="G1623" s="337">
        <v>50</v>
      </c>
      <c r="H1623" s="450"/>
      <c r="J1623" s="23" t="e">
        <f>H1623*J1637/H1637</f>
        <v>#DIV/0!</v>
      </c>
      <c r="L1623" s="290">
        <f t="shared" si="244"/>
        <v>9</v>
      </c>
      <c r="M1623" s="287">
        <f t="shared" si="237"/>
        <v>4</v>
      </c>
      <c r="N1623" s="287" t="str">
        <f t="shared" si="245"/>
        <v>Батон витаминизированный</v>
      </c>
    </row>
    <row r="1624" spans="1:14" ht="11.5" customHeight="1" x14ac:dyDescent="0.35">
      <c r="A1624" s="185" t="s">
        <v>235</v>
      </c>
      <c r="B1624" s="285">
        <v>1.65</v>
      </c>
      <c r="C1624" s="285">
        <v>0.3</v>
      </c>
      <c r="D1624" s="285">
        <v>8.35</v>
      </c>
      <c r="E1624" s="191">
        <v>44</v>
      </c>
      <c r="F1624" s="173" t="s">
        <v>236</v>
      </c>
      <c r="G1624" s="337">
        <v>25</v>
      </c>
      <c r="H1624" s="450"/>
      <c r="J1624" s="23" t="e">
        <f>H1624*J1637/H1637</f>
        <v>#DIV/0!</v>
      </c>
      <c r="L1624" s="290">
        <f t="shared" si="244"/>
        <v>9</v>
      </c>
      <c r="M1624" s="287">
        <f t="shared" si="237"/>
        <v>4</v>
      </c>
      <c r="N1624" s="287" t="str">
        <f t="shared" si="245"/>
        <v xml:space="preserve">Хлеб ржаной </v>
      </c>
    </row>
    <row r="1625" spans="1:14" ht="11.5" customHeight="1" x14ac:dyDescent="0.35">
      <c r="A1625" s="54" t="s">
        <v>415</v>
      </c>
      <c r="B1625" s="51">
        <v>6.87</v>
      </c>
      <c r="C1625" s="51">
        <v>6.6</v>
      </c>
      <c r="D1625" s="51">
        <v>37.450000000000003</v>
      </c>
      <c r="E1625" s="50">
        <v>213</v>
      </c>
      <c r="F1625" s="342" t="s">
        <v>426</v>
      </c>
      <c r="G1625" s="147">
        <v>75</v>
      </c>
      <c r="H1625" s="450"/>
      <c r="J1625" s="23" t="e">
        <f>H1625*J1637/H1637</f>
        <v>#DIV/0!</v>
      </c>
      <c r="L1625" s="290">
        <f t="shared" si="244"/>
        <v>9</v>
      </c>
      <c r="M1625" s="287">
        <f t="shared" si="237"/>
        <v>4</v>
      </c>
      <c r="N1625" s="287" t="str">
        <f t="shared" si="245"/>
        <v>Шанежка с наливкой 75 Тагил (80 шк)</v>
      </c>
    </row>
    <row r="1626" spans="1:14" s="1" customFormat="1" ht="11.5" hidden="1" customHeight="1" x14ac:dyDescent="0.35">
      <c r="A1626" s="19"/>
      <c r="B1626" s="18"/>
      <c r="C1626" s="18"/>
      <c r="D1626" s="18"/>
      <c r="E1626" s="17"/>
      <c r="F1626" s="20"/>
      <c r="G1626" s="21"/>
      <c r="H1626" s="451"/>
      <c r="J1626" s="23" t="e">
        <f>H1626*J1637/H1637</f>
        <v>#DIV/0!</v>
      </c>
      <c r="L1626" s="41">
        <f t="shared" si="244"/>
        <v>9</v>
      </c>
      <c r="M1626" s="39">
        <f t="shared" si="237"/>
        <v>4</v>
      </c>
      <c r="N1626" s="39">
        <f t="shared" si="245"/>
        <v>0</v>
      </c>
    </row>
    <row r="1627" spans="1:14" s="1" customFormat="1" ht="11.5" hidden="1" customHeight="1" x14ac:dyDescent="0.35">
      <c r="A1627" s="19"/>
      <c r="B1627" s="25"/>
      <c r="C1627" s="25"/>
      <c r="D1627" s="25"/>
      <c r="E1627" s="26"/>
      <c r="F1627" s="42"/>
      <c r="G1627" s="42"/>
      <c r="H1627" s="451"/>
      <c r="J1627" s="23" t="e">
        <f>H1627*J1637/H1637</f>
        <v>#DIV/0!</v>
      </c>
      <c r="L1627" s="41">
        <f t="shared" si="244"/>
        <v>9</v>
      </c>
      <c r="M1627" s="39">
        <f t="shared" si="237"/>
        <v>4</v>
      </c>
      <c r="N1627" s="39">
        <f t="shared" si="245"/>
        <v>0</v>
      </c>
    </row>
    <row r="1628" spans="1:14" s="1" customFormat="1" ht="11.5" hidden="1" customHeight="1" x14ac:dyDescent="0.35">
      <c r="A1628" s="17"/>
      <c r="B1628" s="18"/>
      <c r="C1628" s="18"/>
      <c r="D1628" s="18"/>
      <c r="E1628" s="17"/>
      <c r="F1628" s="20"/>
      <c r="G1628" s="21"/>
      <c r="H1628" s="451"/>
      <c r="J1628" s="23" t="e">
        <f>H1628*J1637/H1637</f>
        <v>#DIV/0!</v>
      </c>
      <c r="L1628" s="41">
        <f t="shared" si="244"/>
        <v>9</v>
      </c>
      <c r="M1628" s="39">
        <f t="shared" si="237"/>
        <v>4</v>
      </c>
      <c r="N1628" s="39">
        <f t="shared" si="245"/>
        <v>0</v>
      </c>
    </row>
    <row r="1629" spans="1:14" s="1" customFormat="1" ht="11.5" hidden="1" customHeight="1" x14ac:dyDescent="0.35">
      <c r="A1629" s="17"/>
      <c r="B1629" s="18"/>
      <c r="C1629" s="18"/>
      <c r="D1629" s="18"/>
      <c r="E1629" s="17"/>
      <c r="F1629" s="20"/>
      <c r="G1629" s="24"/>
      <c r="H1629" s="451"/>
      <c r="J1629" s="23" t="e">
        <f>H1629*J1637/H1637</f>
        <v>#DIV/0!</v>
      </c>
      <c r="L1629" s="41">
        <f t="shared" si="244"/>
        <v>9</v>
      </c>
      <c r="M1629" s="39">
        <f t="shared" si="237"/>
        <v>4</v>
      </c>
      <c r="N1629" s="39">
        <f t="shared" si="245"/>
        <v>0</v>
      </c>
    </row>
    <row r="1630" spans="1:14" s="1" customFormat="1" ht="11.5" hidden="1" customHeight="1" x14ac:dyDescent="0.35">
      <c r="A1630" s="17"/>
      <c r="B1630" s="18"/>
      <c r="C1630" s="18"/>
      <c r="D1630" s="18"/>
      <c r="E1630" s="17"/>
      <c r="F1630" s="20"/>
      <c r="G1630" s="24"/>
      <c r="H1630" s="451"/>
      <c r="J1630" s="23" t="e">
        <f>H1630*J1637/H1637</f>
        <v>#DIV/0!</v>
      </c>
      <c r="L1630" s="41">
        <f t="shared" si="244"/>
        <v>9</v>
      </c>
      <c r="M1630" s="39">
        <f t="shared" si="237"/>
        <v>4</v>
      </c>
      <c r="N1630" s="39">
        <f t="shared" si="245"/>
        <v>0</v>
      </c>
    </row>
    <row r="1631" spans="1:14" s="1" customFormat="1" ht="11.5" hidden="1" customHeight="1" x14ac:dyDescent="0.35">
      <c r="A1631" s="19"/>
      <c r="B1631" s="18"/>
      <c r="C1631" s="18"/>
      <c r="D1631" s="18"/>
      <c r="E1631" s="17"/>
      <c r="F1631" s="20"/>
      <c r="G1631" s="21"/>
      <c r="H1631" s="451"/>
      <c r="J1631" s="23" t="e">
        <f>H1631*J1637/H1637</f>
        <v>#DIV/0!</v>
      </c>
      <c r="L1631" s="41">
        <f t="shared" si="244"/>
        <v>9</v>
      </c>
      <c r="M1631" s="39">
        <f t="shared" si="237"/>
        <v>4</v>
      </c>
      <c r="N1631" s="39">
        <f t="shared" si="245"/>
        <v>0</v>
      </c>
    </row>
    <row r="1632" spans="1:14" s="1" customFormat="1" ht="11.5" hidden="1" customHeight="1" x14ac:dyDescent="0.25">
      <c r="A1632" s="17"/>
      <c r="B1632" s="18"/>
      <c r="C1632" s="18"/>
      <c r="D1632" s="18"/>
      <c r="E1632" s="17"/>
      <c r="F1632" s="28"/>
      <c r="G1632" s="21"/>
      <c r="H1632" s="451"/>
      <c r="J1632" s="23" t="e">
        <f>H1632*J1637/H1637</f>
        <v>#DIV/0!</v>
      </c>
      <c r="L1632" s="41">
        <f t="shared" si="244"/>
        <v>9</v>
      </c>
      <c r="M1632" s="39">
        <f t="shared" si="237"/>
        <v>4</v>
      </c>
      <c r="N1632" s="39">
        <f t="shared" si="245"/>
        <v>0</v>
      </c>
    </row>
    <row r="1633" spans="1:14" s="1" customFormat="1" ht="11.5" hidden="1" customHeight="1" x14ac:dyDescent="0.35">
      <c r="A1633" s="19"/>
      <c r="B1633" s="18"/>
      <c r="C1633" s="18"/>
      <c r="D1633" s="18"/>
      <c r="E1633" s="17"/>
      <c r="F1633" s="20"/>
      <c r="G1633" s="21"/>
      <c r="H1633" s="451"/>
      <c r="J1633" s="23" t="e">
        <f>H1633*J1637/H1637</f>
        <v>#DIV/0!</v>
      </c>
      <c r="L1633" s="41">
        <f t="shared" si="244"/>
        <v>9</v>
      </c>
      <c r="M1633" s="39">
        <f t="shared" si="237"/>
        <v>4</v>
      </c>
      <c r="N1633" s="39">
        <f t="shared" si="245"/>
        <v>0</v>
      </c>
    </row>
    <row r="1634" spans="1:14" s="1" customFormat="1" ht="11.5" hidden="1" customHeight="1" x14ac:dyDescent="0.25">
      <c r="A1634" s="17"/>
      <c r="B1634" s="18"/>
      <c r="C1634" s="18"/>
      <c r="D1634" s="18"/>
      <c r="E1634" s="17"/>
      <c r="F1634" s="28"/>
      <c r="G1634" s="21"/>
      <c r="H1634" s="451"/>
      <c r="J1634" s="23" t="e">
        <f>H1634*J1637/H1637</f>
        <v>#DIV/0!</v>
      </c>
      <c r="L1634" s="41">
        <f t="shared" si="244"/>
        <v>9</v>
      </c>
      <c r="M1634" s="39">
        <f t="shared" si="244"/>
        <v>4</v>
      </c>
      <c r="N1634" s="39">
        <f t="shared" si="245"/>
        <v>0</v>
      </c>
    </row>
    <row r="1635" spans="1:14" s="1" customFormat="1" ht="11.5" hidden="1" customHeight="1" x14ac:dyDescent="0.35">
      <c r="A1635" s="19"/>
      <c r="B1635" s="18"/>
      <c r="C1635" s="18"/>
      <c r="D1635" s="18"/>
      <c r="E1635" s="17"/>
      <c r="F1635" s="20"/>
      <c r="G1635" s="21"/>
      <c r="H1635" s="451"/>
      <c r="J1635" s="23" t="e">
        <f>H1635*J1637/H1637</f>
        <v>#DIV/0!</v>
      </c>
      <c r="L1635" s="41">
        <f t="shared" si="244"/>
        <v>9</v>
      </c>
      <c r="M1635" s="39">
        <f t="shared" si="244"/>
        <v>4</v>
      </c>
      <c r="N1635" s="39">
        <f t="shared" si="245"/>
        <v>0</v>
      </c>
    </row>
    <row r="1636" spans="1:14" s="1" customFormat="1" ht="11.5" hidden="1" customHeight="1" x14ac:dyDescent="0.35">
      <c r="A1636" s="19"/>
      <c r="B1636" s="18"/>
      <c r="C1636" s="18"/>
      <c r="D1636" s="18"/>
      <c r="E1636" s="17"/>
      <c r="F1636" s="20"/>
      <c r="G1636" s="21"/>
      <c r="H1636" s="451"/>
      <c r="J1636" s="23" t="e">
        <f>H1636*J1637/H1637</f>
        <v>#DIV/0!</v>
      </c>
      <c r="L1636" s="41">
        <f t="shared" si="244"/>
        <v>9</v>
      </c>
      <c r="M1636" s="39">
        <f t="shared" si="244"/>
        <v>4</v>
      </c>
      <c r="N1636" s="39">
        <f t="shared" si="245"/>
        <v>0</v>
      </c>
    </row>
    <row r="1637" spans="1:14" ht="11.5" customHeight="1" x14ac:dyDescent="0.35">
      <c r="A1637" s="291"/>
      <c r="B1637" s="292">
        <f>SUBTOTAL(9,B1619:B1636)</f>
        <v>31.959999999999997</v>
      </c>
      <c r="C1637" s="292">
        <f t="shared" ref="C1637:E1637" si="246">SUBTOTAL(9,C1619:C1636)</f>
        <v>39.029999999999994</v>
      </c>
      <c r="D1637" s="292">
        <f t="shared" si="246"/>
        <v>143.81</v>
      </c>
      <c r="E1637" s="293">
        <f t="shared" si="246"/>
        <v>1015</v>
      </c>
      <c r="F1637" s="294" t="s">
        <v>18</v>
      </c>
      <c r="G1637" s="295"/>
      <c r="H1637" s="452"/>
      <c r="J1637" s="32">
        <f>D1616</f>
        <v>132</v>
      </c>
      <c r="L1637" s="290">
        <f t="shared" si="244"/>
        <v>9</v>
      </c>
      <c r="M1637" s="287">
        <f t="shared" si="244"/>
        <v>4</v>
      </c>
      <c r="N1637" s="287">
        <v>1</v>
      </c>
    </row>
    <row r="1638" spans="1:14" ht="5.25" customHeight="1" x14ac:dyDescent="0.35">
      <c r="A1638" s="297"/>
      <c r="B1638" s="298"/>
      <c r="C1638" s="298"/>
      <c r="D1638" s="298"/>
      <c r="E1638" s="299"/>
      <c r="F1638" s="300"/>
      <c r="G1638" s="301"/>
      <c r="H1638" s="302"/>
      <c r="J1638" s="38"/>
      <c r="L1638" s="290">
        <f t="shared" si="244"/>
        <v>9</v>
      </c>
      <c r="M1638" s="287">
        <f t="shared" si="244"/>
        <v>4</v>
      </c>
      <c r="N1638" s="287">
        <v>1</v>
      </c>
    </row>
    <row r="1639" spans="1:14" s="1" customFormat="1" ht="21" hidden="1" x14ac:dyDescent="0.35">
      <c r="A1639" s="14"/>
      <c r="B1639" s="14"/>
      <c r="C1639" s="14"/>
      <c r="D1639" s="427">
        <f>х!H$12</f>
        <v>125</v>
      </c>
      <c r="E1639" s="428"/>
      <c r="F1639" s="429" t="str">
        <f>х!I$12</f>
        <v>Абонемент платного питания №4 (СОШ № 9 (5-11))</v>
      </c>
      <c r="G1639" s="430"/>
      <c r="H1639" s="430"/>
      <c r="I1639" s="13"/>
      <c r="J1639" s="13"/>
      <c r="K1639" s="13"/>
      <c r="L1639" s="40">
        <f>L1616+1</f>
        <v>10</v>
      </c>
      <c r="M1639" s="39">
        <f t="shared" ref="M1639:M1702" si="247">M1638</f>
        <v>4</v>
      </c>
      <c r="N1639" s="39">
        <v>1</v>
      </c>
    </row>
    <row r="1640" spans="1:14" s="1" customFormat="1" ht="11.5" hidden="1" customHeight="1" x14ac:dyDescent="0.35">
      <c r="A1640" s="431" t="s">
        <v>3</v>
      </c>
      <c r="B1640" s="432" t="s">
        <v>4</v>
      </c>
      <c r="C1640" s="432"/>
      <c r="D1640" s="432"/>
      <c r="E1640" s="433" t="s">
        <v>5</v>
      </c>
      <c r="F1640" s="434" t="s">
        <v>6</v>
      </c>
      <c r="G1640" s="435" t="s">
        <v>7</v>
      </c>
      <c r="H1640" s="436" t="s">
        <v>8</v>
      </c>
      <c r="L1640" s="41">
        <f>L1639</f>
        <v>10</v>
      </c>
      <c r="M1640" s="39">
        <f t="shared" si="247"/>
        <v>4</v>
      </c>
      <c r="N1640" s="39">
        <v>1</v>
      </c>
    </row>
    <row r="1641" spans="1:14" s="1" customFormat="1" ht="11.5" hidden="1" customHeight="1" x14ac:dyDescent="0.35">
      <c r="A1641" s="431"/>
      <c r="B1641" s="15" t="s">
        <v>9</v>
      </c>
      <c r="C1641" s="16" t="s">
        <v>10</v>
      </c>
      <c r="D1641" s="16" t="s">
        <v>11</v>
      </c>
      <c r="E1641" s="433"/>
      <c r="F1641" s="434"/>
      <c r="G1641" s="435"/>
      <c r="H1641" s="436"/>
      <c r="L1641" s="41">
        <f t="shared" ref="L1641:L1661" si="248">L1640</f>
        <v>10</v>
      </c>
      <c r="M1641" s="39">
        <f t="shared" si="247"/>
        <v>4</v>
      </c>
      <c r="N1641" s="39">
        <v>1</v>
      </c>
    </row>
    <row r="1642" spans="1:14" s="1" customFormat="1" ht="11.5" hidden="1" customHeight="1" x14ac:dyDescent="0.35">
      <c r="A1642" s="50">
        <v>91</v>
      </c>
      <c r="B1642" s="51">
        <v>14.2</v>
      </c>
      <c r="C1642" s="51">
        <v>15.6</v>
      </c>
      <c r="D1642" s="51">
        <v>3.7</v>
      </c>
      <c r="E1642" s="50">
        <v>212</v>
      </c>
      <c r="F1642" s="52" t="s">
        <v>340</v>
      </c>
      <c r="G1642" s="49">
        <v>100</v>
      </c>
      <c r="H1642" s="453">
        <f>D1639</f>
        <v>125</v>
      </c>
      <c r="J1642" s="23" t="e">
        <f>H1642*J1660/H1660</f>
        <v>#DIV/0!</v>
      </c>
      <c r="L1642" s="41">
        <f t="shared" si="248"/>
        <v>10</v>
      </c>
      <c r="M1642" s="39">
        <f t="shared" si="247"/>
        <v>4</v>
      </c>
      <c r="N1642" s="39" t="str">
        <f>F1642</f>
        <v>Гуляш из отварной говядины 100</v>
      </c>
    </row>
    <row r="1643" spans="1:14" s="1" customFormat="1" ht="11.5" hidden="1" customHeight="1" x14ac:dyDescent="0.35">
      <c r="A1643" s="54" t="s">
        <v>123</v>
      </c>
      <c r="B1643" s="51">
        <v>7.22</v>
      </c>
      <c r="C1643" s="51">
        <v>12.6</v>
      </c>
      <c r="D1643" s="51">
        <v>35.380000000000003</v>
      </c>
      <c r="E1643" s="50">
        <v>272</v>
      </c>
      <c r="F1643" s="52" t="s">
        <v>124</v>
      </c>
      <c r="G1643" s="49">
        <v>150</v>
      </c>
      <c r="H1643" s="451"/>
      <c r="J1643" s="23" t="e">
        <f>H1643*J1660/H1660</f>
        <v>#DIV/0!</v>
      </c>
      <c r="L1643" s="41">
        <f t="shared" si="248"/>
        <v>10</v>
      </c>
      <c r="M1643" s="39">
        <f t="shared" si="247"/>
        <v>4</v>
      </c>
      <c r="N1643" s="39" t="str">
        <f t="shared" ref="N1643:N1659" si="249">F1643</f>
        <v>Каша гречневая рассыпчатая 150</v>
      </c>
    </row>
    <row r="1644" spans="1:14" s="1" customFormat="1" ht="11.5" hidden="1" customHeight="1" x14ac:dyDescent="0.35">
      <c r="A1644" s="50">
        <v>628</v>
      </c>
      <c r="B1644" s="51">
        <v>0.1</v>
      </c>
      <c r="C1644" s="51">
        <v>0.03</v>
      </c>
      <c r="D1644" s="51">
        <v>15.28</v>
      </c>
      <c r="E1644" s="50">
        <v>62</v>
      </c>
      <c r="F1644" s="52" t="s">
        <v>241</v>
      </c>
      <c r="G1644" s="53">
        <v>215</v>
      </c>
      <c r="H1644" s="451"/>
      <c r="J1644" s="23" t="e">
        <f>H1644*J1660/H1660</f>
        <v>#DIV/0!</v>
      </c>
      <c r="L1644" s="41">
        <f t="shared" si="248"/>
        <v>10</v>
      </c>
      <c r="M1644" s="39">
        <f t="shared" si="247"/>
        <v>4</v>
      </c>
      <c r="N1644" s="39" t="str">
        <f t="shared" si="249"/>
        <v>Чай с сахаром 200/15</v>
      </c>
    </row>
    <row r="1645" spans="1:14" s="1" customFormat="1" ht="11.5" hidden="1" customHeight="1" x14ac:dyDescent="0.35">
      <c r="A1645" s="50">
        <v>406</v>
      </c>
      <c r="B1645" s="51">
        <v>5.88</v>
      </c>
      <c r="C1645" s="51">
        <v>2.68</v>
      </c>
      <c r="D1645" s="51">
        <v>33.01</v>
      </c>
      <c r="E1645" s="50">
        <v>176</v>
      </c>
      <c r="F1645" s="52" t="s">
        <v>121</v>
      </c>
      <c r="G1645" s="49">
        <v>75</v>
      </c>
      <c r="H1645" s="451"/>
      <c r="J1645" s="23" t="e">
        <f>H1645*J1660/H1660</f>
        <v>#DIV/0!</v>
      </c>
      <c r="L1645" s="41">
        <f t="shared" si="248"/>
        <v>10</v>
      </c>
      <c r="M1645" s="39">
        <f t="shared" si="247"/>
        <v>4</v>
      </c>
      <c r="N1645" s="39" t="str">
        <f t="shared" si="249"/>
        <v>Пирожок с картофелем 75</v>
      </c>
    </row>
    <row r="1646" spans="1:14" s="1" customFormat="1" ht="11.5" hidden="1" customHeight="1" x14ac:dyDescent="0.35">
      <c r="A1646" s="54" t="s">
        <v>16</v>
      </c>
      <c r="B1646" s="51">
        <v>1.65</v>
      </c>
      <c r="C1646" s="51">
        <v>0.3</v>
      </c>
      <c r="D1646" s="51">
        <v>8.35</v>
      </c>
      <c r="E1646" s="50">
        <v>44</v>
      </c>
      <c r="F1646" s="52" t="s">
        <v>17</v>
      </c>
      <c r="G1646" s="49">
        <v>25</v>
      </c>
      <c r="H1646" s="451"/>
      <c r="J1646" s="23" t="e">
        <f>H1646*J1660/H1660</f>
        <v>#DIV/0!</v>
      </c>
      <c r="L1646" s="41">
        <f t="shared" si="248"/>
        <v>10</v>
      </c>
      <c r="M1646" s="39">
        <f t="shared" si="247"/>
        <v>4</v>
      </c>
      <c r="N1646" s="39" t="str">
        <f t="shared" si="249"/>
        <v>Хлеб  ржаной 25</v>
      </c>
    </row>
    <row r="1647" spans="1:14" s="1" customFormat="1" ht="11.5" hidden="1" customHeight="1" x14ac:dyDescent="0.35">
      <c r="A1647" s="17"/>
      <c r="B1647" s="18"/>
      <c r="C1647" s="18"/>
      <c r="D1647" s="18"/>
      <c r="E1647" s="17"/>
      <c r="F1647" s="20"/>
      <c r="G1647" s="21"/>
      <c r="H1647" s="451"/>
      <c r="J1647" s="23" t="e">
        <f>H1647*J1660/H1660</f>
        <v>#DIV/0!</v>
      </c>
      <c r="L1647" s="41">
        <f t="shared" si="248"/>
        <v>10</v>
      </c>
      <c r="M1647" s="39">
        <f t="shared" si="247"/>
        <v>4</v>
      </c>
      <c r="N1647" s="39">
        <f t="shared" si="249"/>
        <v>0</v>
      </c>
    </row>
    <row r="1648" spans="1:14" s="1" customFormat="1" ht="11.5" hidden="1" customHeight="1" x14ac:dyDescent="0.35">
      <c r="A1648" s="17"/>
      <c r="B1648" s="18"/>
      <c r="C1648" s="18"/>
      <c r="D1648" s="18"/>
      <c r="E1648" s="17"/>
      <c r="F1648" s="20"/>
      <c r="G1648" s="24"/>
      <c r="H1648" s="451"/>
      <c r="J1648" s="23" t="e">
        <f>H1648*J1660/H1660</f>
        <v>#DIV/0!</v>
      </c>
      <c r="L1648" s="41">
        <f t="shared" si="248"/>
        <v>10</v>
      </c>
      <c r="M1648" s="39">
        <f t="shared" si="247"/>
        <v>4</v>
      </c>
      <c r="N1648" s="39">
        <f t="shared" si="249"/>
        <v>0</v>
      </c>
    </row>
    <row r="1649" spans="1:14" s="1" customFormat="1" ht="11.5" hidden="1" customHeight="1" x14ac:dyDescent="0.35">
      <c r="A1649" s="19"/>
      <c r="B1649" s="18"/>
      <c r="C1649" s="18"/>
      <c r="D1649" s="18"/>
      <c r="E1649" s="17"/>
      <c r="F1649" s="20"/>
      <c r="G1649" s="21"/>
      <c r="H1649" s="451"/>
      <c r="J1649" s="23" t="e">
        <f>H1649*J1660/H1660</f>
        <v>#DIV/0!</v>
      </c>
      <c r="L1649" s="41">
        <f t="shared" si="248"/>
        <v>10</v>
      </c>
      <c r="M1649" s="39">
        <f t="shared" si="247"/>
        <v>4</v>
      </c>
      <c r="N1649" s="39">
        <f t="shared" si="249"/>
        <v>0</v>
      </c>
    </row>
    <row r="1650" spans="1:14" s="1" customFormat="1" ht="11.5" hidden="1" customHeight="1" x14ac:dyDescent="0.35">
      <c r="A1650" s="19"/>
      <c r="B1650" s="25"/>
      <c r="C1650" s="25"/>
      <c r="D1650" s="25"/>
      <c r="E1650" s="26"/>
      <c r="F1650" s="27"/>
      <c r="G1650" s="27"/>
      <c r="H1650" s="451"/>
      <c r="J1650" s="23" t="e">
        <f>H1650*J1660/H1660</f>
        <v>#DIV/0!</v>
      </c>
      <c r="L1650" s="41">
        <f t="shared" si="248"/>
        <v>10</v>
      </c>
      <c r="M1650" s="39">
        <f t="shared" si="247"/>
        <v>4</v>
      </c>
      <c r="N1650" s="39">
        <f t="shared" si="249"/>
        <v>0</v>
      </c>
    </row>
    <row r="1651" spans="1:14" s="1" customFormat="1" ht="11.5" hidden="1" customHeight="1" x14ac:dyDescent="0.35">
      <c r="A1651" s="17"/>
      <c r="B1651" s="18"/>
      <c r="C1651" s="18"/>
      <c r="D1651" s="18"/>
      <c r="E1651" s="17"/>
      <c r="F1651" s="20"/>
      <c r="G1651" s="21"/>
      <c r="H1651" s="451"/>
      <c r="J1651" s="23" t="e">
        <f>H1651*J1660/H1660</f>
        <v>#DIV/0!</v>
      </c>
      <c r="L1651" s="41">
        <f t="shared" si="248"/>
        <v>10</v>
      </c>
      <c r="M1651" s="39">
        <f t="shared" si="247"/>
        <v>4</v>
      </c>
      <c r="N1651" s="39">
        <f t="shared" si="249"/>
        <v>0</v>
      </c>
    </row>
    <row r="1652" spans="1:14" s="1" customFormat="1" ht="11.5" hidden="1" customHeight="1" x14ac:dyDescent="0.35">
      <c r="A1652" s="17"/>
      <c r="B1652" s="18"/>
      <c r="C1652" s="18"/>
      <c r="D1652" s="18"/>
      <c r="E1652" s="17"/>
      <c r="F1652" s="20"/>
      <c r="G1652" s="24"/>
      <c r="H1652" s="451"/>
      <c r="J1652" s="23" t="e">
        <f>H1652*J1660/H1660</f>
        <v>#DIV/0!</v>
      </c>
      <c r="L1652" s="41">
        <f t="shared" si="248"/>
        <v>10</v>
      </c>
      <c r="M1652" s="39">
        <f t="shared" si="247"/>
        <v>4</v>
      </c>
      <c r="N1652" s="39">
        <f t="shared" si="249"/>
        <v>0</v>
      </c>
    </row>
    <row r="1653" spans="1:14" s="1" customFormat="1" ht="11.5" hidden="1" customHeight="1" x14ac:dyDescent="0.35">
      <c r="A1653" s="17"/>
      <c r="B1653" s="18"/>
      <c r="C1653" s="18"/>
      <c r="D1653" s="18"/>
      <c r="E1653" s="17"/>
      <c r="F1653" s="20"/>
      <c r="G1653" s="24"/>
      <c r="H1653" s="451"/>
      <c r="J1653" s="23" t="e">
        <f>H1653*J1660/H1660</f>
        <v>#DIV/0!</v>
      </c>
      <c r="L1653" s="41">
        <f t="shared" si="248"/>
        <v>10</v>
      </c>
      <c r="M1653" s="39">
        <f t="shared" si="247"/>
        <v>4</v>
      </c>
      <c r="N1653" s="39">
        <f t="shared" si="249"/>
        <v>0</v>
      </c>
    </row>
    <row r="1654" spans="1:14" s="1" customFormat="1" ht="11.5" hidden="1" customHeight="1" x14ac:dyDescent="0.35">
      <c r="A1654" s="19"/>
      <c r="B1654" s="18"/>
      <c r="C1654" s="18"/>
      <c r="D1654" s="18"/>
      <c r="E1654" s="17"/>
      <c r="F1654" s="20"/>
      <c r="G1654" s="21"/>
      <c r="H1654" s="451"/>
      <c r="J1654" s="23" t="e">
        <f>H1654*J1660/H1660</f>
        <v>#DIV/0!</v>
      </c>
      <c r="L1654" s="41">
        <f t="shared" si="248"/>
        <v>10</v>
      </c>
      <c r="M1654" s="39">
        <f t="shared" si="247"/>
        <v>4</v>
      </c>
      <c r="N1654" s="39">
        <f t="shared" si="249"/>
        <v>0</v>
      </c>
    </row>
    <row r="1655" spans="1:14" s="1" customFormat="1" ht="11.5" hidden="1" customHeight="1" x14ac:dyDescent="0.25">
      <c r="A1655" s="17"/>
      <c r="B1655" s="18"/>
      <c r="C1655" s="18"/>
      <c r="D1655" s="18"/>
      <c r="E1655" s="17"/>
      <c r="F1655" s="28"/>
      <c r="G1655" s="21"/>
      <c r="H1655" s="451"/>
      <c r="J1655" s="23" t="e">
        <f>H1655*J1660/H1660</f>
        <v>#DIV/0!</v>
      </c>
      <c r="L1655" s="41">
        <f t="shared" si="248"/>
        <v>10</v>
      </c>
      <c r="M1655" s="39">
        <f t="shared" si="247"/>
        <v>4</v>
      </c>
      <c r="N1655" s="39">
        <f t="shared" si="249"/>
        <v>0</v>
      </c>
    </row>
    <row r="1656" spans="1:14" s="1" customFormat="1" ht="11.5" hidden="1" customHeight="1" x14ac:dyDescent="0.35">
      <c r="A1656" s="19"/>
      <c r="B1656" s="18"/>
      <c r="C1656" s="18"/>
      <c r="D1656" s="18"/>
      <c r="E1656" s="17"/>
      <c r="F1656" s="20"/>
      <c r="G1656" s="21"/>
      <c r="H1656" s="451"/>
      <c r="J1656" s="23" t="e">
        <f>H1656*J1660/H1660</f>
        <v>#DIV/0!</v>
      </c>
      <c r="L1656" s="41">
        <f t="shared" si="248"/>
        <v>10</v>
      </c>
      <c r="M1656" s="39">
        <f t="shared" si="247"/>
        <v>4</v>
      </c>
      <c r="N1656" s="39">
        <f t="shared" si="249"/>
        <v>0</v>
      </c>
    </row>
    <row r="1657" spans="1:14" s="1" customFormat="1" ht="11.5" hidden="1" customHeight="1" x14ac:dyDescent="0.25">
      <c r="A1657" s="17"/>
      <c r="B1657" s="18"/>
      <c r="C1657" s="18"/>
      <c r="D1657" s="18"/>
      <c r="E1657" s="17"/>
      <c r="F1657" s="28"/>
      <c r="G1657" s="21"/>
      <c r="H1657" s="451"/>
      <c r="J1657" s="23" t="e">
        <f>H1657*J1660/H1660</f>
        <v>#DIV/0!</v>
      </c>
      <c r="L1657" s="41">
        <f t="shared" si="248"/>
        <v>10</v>
      </c>
      <c r="M1657" s="39">
        <f t="shared" si="247"/>
        <v>4</v>
      </c>
      <c r="N1657" s="39">
        <f t="shared" si="249"/>
        <v>0</v>
      </c>
    </row>
    <row r="1658" spans="1:14" s="1" customFormat="1" ht="11.5" hidden="1" customHeight="1" x14ac:dyDescent="0.35">
      <c r="A1658" s="19"/>
      <c r="B1658" s="18"/>
      <c r="C1658" s="18"/>
      <c r="D1658" s="18"/>
      <c r="E1658" s="17"/>
      <c r="F1658" s="20"/>
      <c r="G1658" s="21"/>
      <c r="H1658" s="451"/>
      <c r="J1658" s="23" t="e">
        <f>H1658*J1660/H1660</f>
        <v>#DIV/0!</v>
      </c>
      <c r="L1658" s="41">
        <f t="shared" si="248"/>
        <v>10</v>
      </c>
      <c r="M1658" s="39">
        <f t="shared" si="247"/>
        <v>4</v>
      </c>
      <c r="N1658" s="39">
        <f t="shared" si="249"/>
        <v>0</v>
      </c>
    </row>
    <row r="1659" spans="1:14" s="1" customFormat="1" ht="11.5" hidden="1" customHeight="1" x14ac:dyDescent="0.35">
      <c r="A1659" s="19"/>
      <c r="B1659" s="18"/>
      <c r="C1659" s="18"/>
      <c r="D1659" s="18"/>
      <c r="E1659" s="17"/>
      <c r="F1659" s="20"/>
      <c r="G1659" s="21"/>
      <c r="H1659" s="451"/>
      <c r="J1659" s="23" t="e">
        <f>H1659*J1660/H1660</f>
        <v>#DIV/0!</v>
      </c>
      <c r="L1659" s="41">
        <f t="shared" si="248"/>
        <v>10</v>
      </c>
      <c r="M1659" s="39">
        <f t="shared" si="247"/>
        <v>4</v>
      </c>
      <c r="N1659" s="39">
        <f t="shared" si="249"/>
        <v>0</v>
      </c>
    </row>
    <row r="1660" spans="1:14" s="1" customFormat="1" ht="11.5" hidden="1" customHeight="1" x14ac:dyDescent="0.35">
      <c r="A1660" s="19"/>
      <c r="B1660" s="25">
        <f>SUBTOTAL(9,B1642:B1659)</f>
        <v>0</v>
      </c>
      <c r="C1660" s="25">
        <f t="shared" ref="C1660:E1660" si="250">SUBTOTAL(9,C1642:C1659)</f>
        <v>0</v>
      </c>
      <c r="D1660" s="25">
        <f t="shared" si="250"/>
        <v>0</v>
      </c>
      <c r="E1660" s="26">
        <f t="shared" si="250"/>
        <v>0</v>
      </c>
      <c r="F1660" s="29" t="s">
        <v>18</v>
      </c>
      <c r="G1660" s="27"/>
      <c r="H1660" s="454"/>
      <c r="J1660" s="32">
        <f>D1639</f>
        <v>125</v>
      </c>
      <c r="L1660" s="41">
        <f t="shared" si="248"/>
        <v>10</v>
      </c>
      <c r="M1660" s="39">
        <f t="shared" si="247"/>
        <v>4</v>
      </c>
      <c r="N1660" s="39">
        <v>1</v>
      </c>
    </row>
    <row r="1661" spans="1:14" s="1" customFormat="1" ht="11.5" hidden="1" customHeight="1" x14ac:dyDescent="0.35">
      <c r="A1661" s="33"/>
      <c r="B1661" s="34"/>
      <c r="C1661" s="34"/>
      <c r="D1661" s="34"/>
      <c r="E1661" s="35"/>
      <c r="F1661" s="36"/>
      <c r="G1661" s="37"/>
      <c r="H1661" s="38"/>
      <c r="J1661" s="38"/>
      <c r="L1661" s="41">
        <f t="shared" si="248"/>
        <v>10</v>
      </c>
      <c r="M1661" s="39">
        <f t="shared" si="247"/>
        <v>4</v>
      </c>
      <c r="N1661" s="39">
        <v>1</v>
      </c>
    </row>
    <row r="1662" spans="1:14" s="1" customFormat="1" ht="21" hidden="1" x14ac:dyDescent="0.35">
      <c r="A1662" s="14"/>
      <c r="B1662" s="14"/>
      <c r="C1662" s="14"/>
      <c r="D1662" s="427">
        <f>х!H$13</f>
        <v>79</v>
      </c>
      <c r="E1662" s="428"/>
      <c r="F1662" s="429" t="str">
        <f>х!I$13</f>
        <v>Абонемент платного питания №5 (Обед 5-11)</v>
      </c>
      <c r="G1662" s="430"/>
      <c r="H1662" s="430"/>
      <c r="I1662" s="13"/>
      <c r="J1662" s="13"/>
      <c r="K1662" s="13"/>
      <c r="L1662" s="40">
        <f>L1639+1</f>
        <v>11</v>
      </c>
      <c r="M1662" s="39">
        <f t="shared" si="247"/>
        <v>4</v>
      </c>
      <c r="N1662" s="39">
        <v>1</v>
      </c>
    </row>
    <row r="1663" spans="1:14" s="1" customFormat="1" ht="11.5" hidden="1" customHeight="1" x14ac:dyDescent="0.35">
      <c r="A1663" s="431" t="s">
        <v>3</v>
      </c>
      <c r="B1663" s="432" t="s">
        <v>4</v>
      </c>
      <c r="C1663" s="432"/>
      <c r="D1663" s="432"/>
      <c r="E1663" s="433" t="s">
        <v>5</v>
      </c>
      <c r="F1663" s="434" t="s">
        <v>6</v>
      </c>
      <c r="G1663" s="435" t="s">
        <v>7</v>
      </c>
      <c r="H1663" s="436" t="s">
        <v>8</v>
      </c>
      <c r="L1663" s="41">
        <f>L1662</f>
        <v>11</v>
      </c>
      <c r="M1663" s="39">
        <f t="shared" si="247"/>
        <v>4</v>
      </c>
      <c r="N1663" s="39">
        <v>1</v>
      </c>
    </row>
    <row r="1664" spans="1:14" s="1" customFormat="1" ht="11.5" hidden="1" customHeight="1" x14ac:dyDescent="0.35">
      <c r="A1664" s="431"/>
      <c r="B1664" s="15" t="s">
        <v>9</v>
      </c>
      <c r="C1664" s="16" t="s">
        <v>10</v>
      </c>
      <c r="D1664" s="16" t="s">
        <v>11</v>
      </c>
      <c r="E1664" s="433"/>
      <c r="F1664" s="434"/>
      <c r="G1664" s="435"/>
      <c r="H1664" s="436"/>
      <c r="L1664" s="41">
        <f t="shared" ref="L1664:L1684" si="251">L1663</f>
        <v>11</v>
      </c>
      <c r="M1664" s="39">
        <f t="shared" si="247"/>
        <v>4</v>
      </c>
      <c r="N1664" s="39">
        <v>1</v>
      </c>
    </row>
    <row r="1665" spans="1:14" s="1" customFormat="1" ht="11.5" hidden="1" customHeight="1" x14ac:dyDescent="0.35">
      <c r="A1665" s="50">
        <v>129</v>
      </c>
      <c r="B1665" s="51">
        <v>2.41</v>
      </c>
      <c r="C1665" s="51">
        <v>6.88</v>
      </c>
      <c r="D1665" s="51">
        <v>17.12</v>
      </c>
      <c r="E1665" s="50">
        <v>134</v>
      </c>
      <c r="F1665" s="52" t="s">
        <v>357</v>
      </c>
      <c r="G1665" s="147">
        <v>255</v>
      </c>
      <c r="H1665" s="453">
        <f>D1662</f>
        <v>79</v>
      </c>
      <c r="J1665" s="23" t="e">
        <f>H1665*J1683/H1683</f>
        <v>#DIV/0!</v>
      </c>
      <c r="L1665" s="41">
        <f t="shared" si="251"/>
        <v>11</v>
      </c>
      <c r="M1665" s="39">
        <f t="shared" si="247"/>
        <v>4</v>
      </c>
      <c r="N1665" s="39" t="str">
        <f>F1665</f>
        <v>Рассольник ленинградский со сметаной 250/5 (СОШ_2018)</v>
      </c>
    </row>
    <row r="1666" spans="1:14" s="1" customFormat="1" ht="11.5" hidden="1" customHeight="1" x14ac:dyDescent="0.35">
      <c r="A1666" s="50">
        <v>342</v>
      </c>
      <c r="B1666" s="51">
        <v>0.16</v>
      </c>
      <c r="C1666" s="51">
        <v>0.16</v>
      </c>
      <c r="D1666" s="51">
        <v>27.88</v>
      </c>
      <c r="E1666" s="50">
        <v>114</v>
      </c>
      <c r="F1666" s="52" t="s">
        <v>356</v>
      </c>
      <c r="G1666" s="49">
        <v>200</v>
      </c>
      <c r="H1666" s="451"/>
      <c r="J1666" s="23" t="e">
        <f>H1666*J1683/H1683</f>
        <v>#DIV/0!</v>
      </c>
      <c r="L1666" s="41">
        <f t="shared" si="251"/>
        <v>11</v>
      </c>
      <c r="M1666" s="39">
        <f t="shared" si="247"/>
        <v>4</v>
      </c>
      <c r="N1666" s="39" t="str">
        <f t="shared" ref="N1666:N1682" si="252">F1666</f>
        <v>Компот из свежих яблок  200 (СОШ_2018)</v>
      </c>
    </row>
    <row r="1667" spans="1:14" s="1" customFormat="1" ht="11.5" hidden="1" customHeight="1" x14ac:dyDescent="0.35">
      <c r="A1667" s="54" t="s">
        <v>199</v>
      </c>
      <c r="B1667" s="51">
        <v>2.97</v>
      </c>
      <c r="C1667" s="51">
        <v>10.23</v>
      </c>
      <c r="D1667" s="51">
        <v>30.72</v>
      </c>
      <c r="E1667" s="50">
        <v>230</v>
      </c>
      <c r="F1667" s="52" t="s">
        <v>200</v>
      </c>
      <c r="G1667" s="49">
        <v>50</v>
      </c>
      <c r="H1667" s="451"/>
      <c r="J1667" s="23" t="e">
        <f>H1667*J1683/H1683</f>
        <v>#DIV/0!</v>
      </c>
      <c r="L1667" s="41">
        <f t="shared" si="251"/>
        <v>11</v>
      </c>
      <c r="M1667" s="39">
        <f t="shared" si="247"/>
        <v>4</v>
      </c>
      <c r="N1667" s="39" t="str">
        <f t="shared" si="252"/>
        <v>Турбинка песочная 50</v>
      </c>
    </row>
    <row r="1668" spans="1:14" s="1" customFormat="1" ht="11.5" hidden="1" customHeight="1" x14ac:dyDescent="0.35">
      <c r="A1668" s="54" t="s">
        <v>16</v>
      </c>
      <c r="B1668" s="51">
        <v>3.95</v>
      </c>
      <c r="C1668" s="51">
        <v>0.5</v>
      </c>
      <c r="D1668" s="51">
        <v>24.15</v>
      </c>
      <c r="E1668" s="50">
        <v>118</v>
      </c>
      <c r="F1668" s="52" t="s">
        <v>348</v>
      </c>
      <c r="G1668" s="49">
        <v>50</v>
      </c>
      <c r="H1668" s="451"/>
      <c r="J1668" s="23" t="e">
        <f>H1668*J1683/H1683</f>
        <v>#DIV/0!</v>
      </c>
      <c r="L1668" s="41">
        <f t="shared" si="251"/>
        <v>11</v>
      </c>
      <c r="M1668" s="39">
        <f t="shared" si="247"/>
        <v>4</v>
      </c>
      <c r="N1668" s="39" t="str">
        <f t="shared" si="252"/>
        <v>Батон витаминизированный 50</v>
      </c>
    </row>
    <row r="1669" spans="1:14" s="1" customFormat="1" ht="11.5" hidden="1" customHeight="1" x14ac:dyDescent="0.35">
      <c r="A1669" s="17"/>
      <c r="B1669" s="18"/>
      <c r="C1669" s="18"/>
      <c r="D1669" s="19"/>
      <c r="E1669" s="17"/>
      <c r="F1669" s="20"/>
      <c r="G1669" s="21"/>
      <c r="H1669" s="451"/>
      <c r="J1669" s="23" t="e">
        <f>H1669*J1683/H1683</f>
        <v>#DIV/0!</v>
      </c>
      <c r="L1669" s="41">
        <f t="shared" si="251"/>
        <v>11</v>
      </c>
      <c r="M1669" s="39">
        <f t="shared" si="247"/>
        <v>4</v>
      </c>
      <c r="N1669" s="39">
        <f t="shared" si="252"/>
        <v>0</v>
      </c>
    </row>
    <row r="1670" spans="1:14" s="1" customFormat="1" ht="11.5" hidden="1" customHeight="1" x14ac:dyDescent="0.35">
      <c r="A1670" s="17"/>
      <c r="B1670" s="18"/>
      <c r="C1670" s="18"/>
      <c r="D1670" s="18"/>
      <c r="E1670" s="17"/>
      <c r="F1670" s="20"/>
      <c r="G1670" s="21"/>
      <c r="H1670" s="451"/>
      <c r="J1670" s="23" t="e">
        <f>H1670*J1683/H1683</f>
        <v>#DIV/0!</v>
      </c>
      <c r="L1670" s="41">
        <f t="shared" si="251"/>
        <v>11</v>
      </c>
      <c r="M1670" s="39">
        <f t="shared" si="247"/>
        <v>4</v>
      </c>
      <c r="N1670" s="39">
        <f t="shared" si="252"/>
        <v>0</v>
      </c>
    </row>
    <row r="1671" spans="1:14" s="1" customFormat="1" ht="11.5" hidden="1" customHeight="1" x14ac:dyDescent="0.35">
      <c r="A1671" s="17"/>
      <c r="B1671" s="18"/>
      <c r="C1671" s="18"/>
      <c r="D1671" s="18"/>
      <c r="E1671" s="17"/>
      <c r="F1671" s="20"/>
      <c r="G1671" s="24"/>
      <c r="H1671" s="451"/>
      <c r="J1671" s="23" t="e">
        <f>H1671*J1683/H1683</f>
        <v>#DIV/0!</v>
      </c>
      <c r="L1671" s="41">
        <f t="shared" si="251"/>
        <v>11</v>
      </c>
      <c r="M1671" s="39">
        <f t="shared" si="247"/>
        <v>4</v>
      </c>
      <c r="N1671" s="39">
        <f t="shared" si="252"/>
        <v>0</v>
      </c>
    </row>
    <row r="1672" spans="1:14" s="1" customFormat="1" ht="11.5" hidden="1" customHeight="1" x14ac:dyDescent="0.35">
      <c r="A1672" s="19"/>
      <c r="B1672" s="18"/>
      <c r="C1672" s="18"/>
      <c r="D1672" s="18"/>
      <c r="E1672" s="17"/>
      <c r="F1672" s="20"/>
      <c r="G1672" s="21"/>
      <c r="H1672" s="451"/>
      <c r="J1672" s="23" t="e">
        <f>H1672*J1683/H1683</f>
        <v>#DIV/0!</v>
      </c>
      <c r="L1672" s="41">
        <f t="shared" si="251"/>
        <v>11</v>
      </c>
      <c r="M1672" s="39">
        <f t="shared" si="247"/>
        <v>4</v>
      </c>
      <c r="N1672" s="39">
        <f t="shared" si="252"/>
        <v>0</v>
      </c>
    </row>
    <row r="1673" spans="1:14" s="1" customFormat="1" ht="11.5" hidden="1" customHeight="1" x14ac:dyDescent="0.35">
      <c r="A1673" s="19"/>
      <c r="B1673" s="25"/>
      <c r="C1673" s="25"/>
      <c r="D1673" s="25"/>
      <c r="E1673" s="26"/>
      <c r="F1673" s="125"/>
      <c r="G1673" s="125"/>
      <c r="H1673" s="451"/>
      <c r="J1673" s="23" t="e">
        <f>H1673*J1683/H1683</f>
        <v>#DIV/0!</v>
      </c>
      <c r="L1673" s="41">
        <f t="shared" si="251"/>
        <v>11</v>
      </c>
      <c r="M1673" s="39">
        <f t="shared" si="247"/>
        <v>4</v>
      </c>
      <c r="N1673" s="39">
        <f t="shared" si="252"/>
        <v>0</v>
      </c>
    </row>
    <row r="1674" spans="1:14" s="1" customFormat="1" ht="11.5" hidden="1" customHeight="1" x14ac:dyDescent="0.35">
      <c r="A1674" s="17"/>
      <c r="B1674" s="18"/>
      <c r="C1674" s="18"/>
      <c r="D1674" s="18"/>
      <c r="E1674" s="17"/>
      <c r="F1674" s="20"/>
      <c r="G1674" s="21"/>
      <c r="H1674" s="451"/>
      <c r="J1674" s="23" t="e">
        <f>H1674*J1683/H1683</f>
        <v>#DIV/0!</v>
      </c>
      <c r="L1674" s="41">
        <f t="shared" si="251"/>
        <v>11</v>
      </c>
      <c r="M1674" s="39">
        <f t="shared" si="247"/>
        <v>4</v>
      </c>
      <c r="N1674" s="39">
        <f t="shared" si="252"/>
        <v>0</v>
      </c>
    </row>
    <row r="1675" spans="1:14" s="1" customFormat="1" ht="11.5" hidden="1" customHeight="1" x14ac:dyDescent="0.35">
      <c r="A1675" s="17"/>
      <c r="B1675" s="18"/>
      <c r="C1675" s="18"/>
      <c r="D1675" s="18"/>
      <c r="E1675" s="17"/>
      <c r="F1675" s="20"/>
      <c r="G1675" s="24"/>
      <c r="H1675" s="451"/>
      <c r="J1675" s="23" t="e">
        <f>H1675*J1683/H1683</f>
        <v>#DIV/0!</v>
      </c>
      <c r="L1675" s="41">
        <f t="shared" si="251"/>
        <v>11</v>
      </c>
      <c r="M1675" s="39">
        <f t="shared" si="247"/>
        <v>4</v>
      </c>
      <c r="N1675" s="39">
        <f t="shared" si="252"/>
        <v>0</v>
      </c>
    </row>
    <row r="1676" spans="1:14" s="1" customFormat="1" ht="11.5" hidden="1" customHeight="1" x14ac:dyDescent="0.35">
      <c r="A1676" s="17"/>
      <c r="B1676" s="18"/>
      <c r="C1676" s="18"/>
      <c r="D1676" s="18"/>
      <c r="E1676" s="17"/>
      <c r="F1676" s="20"/>
      <c r="G1676" s="24"/>
      <c r="H1676" s="451"/>
      <c r="J1676" s="23" t="e">
        <f>H1676*J1683/H1683</f>
        <v>#DIV/0!</v>
      </c>
      <c r="L1676" s="41">
        <f t="shared" si="251"/>
        <v>11</v>
      </c>
      <c r="M1676" s="39">
        <f t="shared" si="247"/>
        <v>4</v>
      </c>
      <c r="N1676" s="39">
        <f t="shared" si="252"/>
        <v>0</v>
      </c>
    </row>
    <row r="1677" spans="1:14" s="1" customFormat="1" ht="11.5" hidden="1" customHeight="1" x14ac:dyDescent="0.35">
      <c r="A1677" s="19"/>
      <c r="B1677" s="18"/>
      <c r="C1677" s="18"/>
      <c r="D1677" s="18"/>
      <c r="E1677" s="17"/>
      <c r="F1677" s="20"/>
      <c r="G1677" s="21"/>
      <c r="H1677" s="451"/>
      <c r="J1677" s="23" t="e">
        <f>H1677*J1683/H1683</f>
        <v>#DIV/0!</v>
      </c>
      <c r="L1677" s="41">
        <f t="shared" si="251"/>
        <v>11</v>
      </c>
      <c r="M1677" s="39">
        <f t="shared" si="247"/>
        <v>4</v>
      </c>
      <c r="N1677" s="39">
        <f t="shared" si="252"/>
        <v>0</v>
      </c>
    </row>
    <row r="1678" spans="1:14" s="1" customFormat="1" ht="11.5" hidden="1" customHeight="1" x14ac:dyDescent="0.25">
      <c r="A1678" s="17"/>
      <c r="B1678" s="18"/>
      <c r="C1678" s="18"/>
      <c r="D1678" s="18"/>
      <c r="E1678" s="17"/>
      <c r="F1678" s="28"/>
      <c r="G1678" s="21"/>
      <c r="H1678" s="451"/>
      <c r="J1678" s="23" t="e">
        <f>H1678*J1683/H1683</f>
        <v>#DIV/0!</v>
      </c>
      <c r="L1678" s="41">
        <f t="shared" si="251"/>
        <v>11</v>
      </c>
      <c r="M1678" s="39">
        <f t="shared" si="247"/>
        <v>4</v>
      </c>
      <c r="N1678" s="39">
        <f t="shared" si="252"/>
        <v>0</v>
      </c>
    </row>
    <row r="1679" spans="1:14" s="1" customFormat="1" ht="11.5" hidden="1" customHeight="1" x14ac:dyDescent="0.35">
      <c r="A1679" s="19"/>
      <c r="B1679" s="18"/>
      <c r="C1679" s="18"/>
      <c r="D1679" s="18"/>
      <c r="E1679" s="17"/>
      <c r="F1679" s="20"/>
      <c r="G1679" s="21"/>
      <c r="H1679" s="451"/>
      <c r="J1679" s="23" t="e">
        <f>H1679*J1683/H1683</f>
        <v>#DIV/0!</v>
      </c>
      <c r="L1679" s="41">
        <f t="shared" si="251"/>
        <v>11</v>
      </c>
      <c r="M1679" s="39">
        <f t="shared" si="247"/>
        <v>4</v>
      </c>
      <c r="N1679" s="39">
        <f t="shared" si="252"/>
        <v>0</v>
      </c>
    </row>
    <row r="1680" spans="1:14" s="1" customFormat="1" ht="11.5" hidden="1" customHeight="1" x14ac:dyDescent="0.25">
      <c r="A1680" s="17"/>
      <c r="B1680" s="18"/>
      <c r="C1680" s="18"/>
      <c r="D1680" s="18"/>
      <c r="E1680" s="17"/>
      <c r="F1680" s="28"/>
      <c r="G1680" s="21"/>
      <c r="H1680" s="451"/>
      <c r="J1680" s="23" t="e">
        <f>H1680*J1683/H1683</f>
        <v>#DIV/0!</v>
      </c>
      <c r="L1680" s="41">
        <f t="shared" si="251"/>
        <v>11</v>
      </c>
      <c r="M1680" s="39">
        <f t="shared" si="247"/>
        <v>4</v>
      </c>
      <c r="N1680" s="39">
        <f t="shared" si="252"/>
        <v>0</v>
      </c>
    </row>
    <row r="1681" spans="1:14" s="1" customFormat="1" ht="11.5" hidden="1" customHeight="1" x14ac:dyDescent="0.35">
      <c r="A1681" s="19"/>
      <c r="B1681" s="18"/>
      <c r="C1681" s="18"/>
      <c r="D1681" s="18"/>
      <c r="E1681" s="17"/>
      <c r="F1681" s="20"/>
      <c r="G1681" s="21"/>
      <c r="H1681" s="451"/>
      <c r="J1681" s="23" t="e">
        <f>H1681*J1683/H1683</f>
        <v>#DIV/0!</v>
      </c>
      <c r="L1681" s="41">
        <f t="shared" si="251"/>
        <v>11</v>
      </c>
      <c r="M1681" s="39">
        <f t="shared" si="247"/>
        <v>4</v>
      </c>
      <c r="N1681" s="39">
        <f t="shared" si="252"/>
        <v>0</v>
      </c>
    </row>
    <row r="1682" spans="1:14" s="1" customFormat="1" ht="11.5" hidden="1" customHeight="1" x14ac:dyDescent="0.35">
      <c r="A1682" s="19"/>
      <c r="B1682" s="18"/>
      <c r="C1682" s="18"/>
      <c r="D1682" s="18"/>
      <c r="E1682" s="17"/>
      <c r="F1682" s="20"/>
      <c r="G1682" s="21"/>
      <c r="H1682" s="451"/>
      <c r="J1682" s="23" t="e">
        <f>H1682*J1683/H1683</f>
        <v>#DIV/0!</v>
      </c>
      <c r="L1682" s="41">
        <f t="shared" si="251"/>
        <v>11</v>
      </c>
      <c r="M1682" s="39">
        <f t="shared" si="247"/>
        <v>4</v>
      </c>
      <c r="N1682" s="39">
        <f t="shared" si="252"/>
        <v>0</v>
      </c>
    </row>
    <row r="1683" spans="1:14" s="1" customFormat="1" ht="11.5" hidden="1" customHeight="1" x14ac:dyDescent="0.35">
      <c r="A1683" s="19"/>
      <c r="B1683" s="25">
        <f>SUBTOTAL(9,B1665:B1682)</f>
        <v>0</v>
      </c>
      <c r="C1683" s="25">
        <f t="shared" ref="C1683:E1683" si="253">SUBTOTAL(9,C1665:C1682)</f>
        <v>0</v>
      </c>
      <c r="D1683" s="25">
        <f t="shared" si="253"/>
        <v>0</v>
      </c>
      <c r="E1683" s="26">
        <f t="shared" si="253"/>
        <v>0</v>
      </c>
      <c r="F1683" s="29" t="s">
        <v>18</v>
      </c>
      <c r="G1683" s="125"/>
      <c r="H1683" s="454"/>
      <c r="J1683" s="32">
        <f>D1662</f>
        <v>79</v>
      </c>
      <c r="L1683" s="41">
        <f t="shared" si="251"/>
        <v>11</v>
      </c>
      <c r="M1683" s="39">
        <f t="shared" si="247"/>
        <v>4</v>
      </c>
      <c r="N1683" s="39">
        <v>1</v>
      </c>
    </row>
    <row r="1684" spans="1:14" s="1" customFormat="1" ht="11.5" hidden="1" customHeight="1" x14ac:dyDescent="0.35">
      <c r="A1684" s="33"/>
      <c r="B1684" s="34"/>
      <c r="C1684" s="34"/>
      <c r="D1684" s="34"/>
      <c r="E1684" s="35"/>
      <c r="F1684" s="36"/>
      <c r="G1684" s="37"/>
      <c r="H1684" s="38"/>
      <c r="J1684" s="38"/>
      <c r="L1684" s="41">
        <f t="shared" si="251"/>
        <v>11</v>
      </c>
      <c r="M1684" s="39">
        <f t="shared" si="247"/>
        <v>4</v>
      </c>
      <c r="N1684" s="39">
        <v>1</v>
      </c>
    </row>
    <row r="1685" spans="1:14" s="1" customFormat="1" ht="21" hidden="1" x14ac:dyDescent="0.35">
      <c r="A1685" s="14"/>
      <c r="B1685" s="14"/>
      <c r="C1685" s="14"/>
      <c r="D1685" s="427">
        <f>х!H$14</f>
        <v>48</v>
      </c>
      <c r="E1685" s="428"/>
      <c r="F1685" s="429" t="str">
        <f>х!I$14</f>
        <v>Абонемент платного питания №6 (Полдник 1-4)</v>
      </c>
      <c r="G1685" s="430"/>
      <c r="H1685" s="430"/>
      <c r="I1685" s="13"/>
      <c r="J1685" s="13"/>
      <c r="K1685" s="13"/>
      <c r="L1685" s="40">
        <f>L1662+1</f>
        <v>12</v>
      </c>
      <c r="M1685" s="39">
        <f t="shared" si="247"/>
        <v>4</v>
      </c>
      <c r="N1685" s="39">
        <v>1</v>
      </c>
    </row>
    <row r="1686" spans="1:14" s="1" customFormat="1" ht="11.5" hidden="1" customHeight="1" x14ac:dyDescent="0.35">
      <c r="A1686" s="431" t="s">
        <v>3</v>
      </c>
      <c r="B1686" s="432" t="s">
        <v>4</v>
      </c>
      <c r="C1686" s="432"/>
      <c r="D1686" s="432"/>
      <c r="E1686" s="433" t="s">
        <v>5</v>
      </c>
      <c r="F1686" s="434" t="s">
        <v>6</v>
      </c>
      <c r="G1686" s="435" t="s">
        <v>7</v>
      </c>
      <c r="H1686" s="436" t="s">
        <v>8</v>
      </c>
      <c r="L1686" s="41">
        <f>L1685</f>
        <v>12</v>
      </c>
      <c r="M1686" s="39">
        <f t="shared" si="247"/>
        <v>4</v>
      </c>
      <c r="N1686" s="39">
        <v>1</v>
      </c>
    </row>
    <row r="1687" spans="1:14" s="1" customFormat="1" ht="11.5" hidden="1" customHeight="1" x14ac:dyDescent="0.35">
      <c r="A1687" s="431"/>
      <c r="B1687" s="15" t="s">
        <v>9</v>
      </c>
      <c r="C1687" s="16" t="s">
        <v>10</v>
      </c>
      <c r="D1687" s="16" t="s">
        <v>11</v>
      </c>
      <c r="E1687" s="433"/>
      <c r="F1687" s="434"/>
      <c r="G1687" s="435"/>
      <c r="H1687" s="436"/>
      <c r="L1687" s="41">
        <f t="shared" ref="L1687:M1707" si="254">L1686</f>
        <v>12</v>
      </c>
      <c r="M1687" s="39">
        <f t="shared" si="247"/>
        <v>4</v>
      </c>
      <c r="N1687" s="39">
        <v>1</v>
      </c>
    </row>
    <row r="1688" spans="1:14" s="1" customFormat="1" ht="11.5" hidden="1" customHeight="1" x14ac:dyDescent="0.35">
      <c r="A1688" s="60" t="s">
        <v>125</v>
      </c>
      <c r="B1688" s="61">
        <v>5</v>
      </c>
      <c r="C1688" s="61">
        <v>4.43</v>
      </c>
      <c r="D1688" s="61">
        <v>43.54</v>
      </c>
      <c r="E1688" s="62">
        <v>238</v>
      </c>
      <c r="F1688" s="122" t="s">
        <v>126</v>
      </c>
      <c r="G1688" s="64">
        <v>75</v>
      </c>
      <c r="H1688" s="453">
        <f>D1685</f>
        <v>48</v>
      </c>
      <c r="J1688" s="23" t="e">
        <f>H1688*J1706/H1706</f>
        <v>#DIV/0!</v>
      </c>
      <c r="L1688" s="41">
        <f t="shared" si="254"/>
        <v>12</v>
      </c>
      <c r="M1688" s="39">
        <f t="shared" si="247"/>
        <v>4</v>
      </c>
      <c r="N1688" s="39" t="str">
        <f>F1688</f>
        <v>Манник 75</v>
      </c>
    </row>
    <row r="1689" spans="1:14" s="1" customFormat="1" ht="11.5" hidden="1" customHeight="1" x14ac:dyDescent="0.35">
      <c r="A1689" s="100" t="s">
        <v>16</v>
      </c>
      <c r="B1689" s="101"/>
      <c r="C1689" s="101"/>
      <c r="D1689" s="101">
        <v>19</v>
      </c>
      <c r="E1689" s="102">
        <v>80</v>
      </c>
      <c r="F1689" s="103" t="s">
        <v>144</v>
      </c>
      <c r="G1689" s="104">
        <v>200</v>
      </c>
      <c r="H1689" s="451"/>
      <c r="J1689" s="23" t="e">
        <f>H1689*J1706/H1706</f>
        <v>#DIV/0!</v>
      </c>
      <c r="L1689" s="41">
        <f t="shared" si="254"/>
        <v>12</v>
      </c>
      <c r="M1689" s="39">
        <f t="shared" si="247"/>
        <v>4</v>
      </c>
      <c r="N1689" s="39" t="str">
        <f t="shared" ref="N1689:N1705" si="255">F1689</f>
        <v>Напиток Валетек витаминный (СОШ_2018)</v>
      </c>
    </row>
    <row r="1690" spans="1:14" s="1" customFormat="1" ht="11.5" hidden="1" customHeight="1" x14ac:dyDescent="0.35">
      <c r="A1690" s="17"/>
      <c r="B1690" s="18"/>
      <c r="C1690" s="18"/>
      <c r="D1690" s="18"/>
      <c r="E1690" s="17"/>
      <c r="F1690" s="20"/>
      <c r="G1690" s="24"/>
      <c r="H1690" s="451"/>
      <c r="J1690" s="23" t="e">
        <f>H1690*J1706/H1706</f>
        <v>#DIV/0!</v>
      </c>
      <c r="L1690" s="41">
        <f t="shared" si="254"/>
        <v>12</v>
      </c>
      <c r="M1690" s="39">
        <f t="shared" si="247"/>
        <v>4</v>
      </c>
      <c r="N1690" s="39">
        <f t="shared" si="255"/>
        <v>0</v>
      </c>
    </row>
    <row r="1691" spans="1:14" s="1" customFormat="1" ht="11.5" hidden="1" customHeight="1" x14ac:dyDescent="0.35">
      <c r="A1691" s="19"/>
      <c r="B1691" s="18"/>
      <c r="C1691" s="18"/>
      <c r="D1691" s="18"/>
      <c r="E1691" s="17"/>
      <c r="F1691" s="20"/>
      <c r="G1691" s="21"/>
      <c r="H1691" s="451"/>
      <c r="J1691" s="23" t="e">
        <f>H1691*J1706/H1706</f>
        <v>#DIV/0!</v>
      </c>
      <c r="L1691" s="41">
        <f t="shared" si="254"/>
        <v>12</v>
      </c>
      <c r="M1691" s="39">
        <f t="shared" si="247"/>
        <v>4</v>
      </c>
      <c r="N1691" s="39">
        <f t="shared" si="255"/>
        <v>0</v>
      </c>
    </row>
    <row r="1692" spans="1:14" s="1" customFormat="1" ht="11.5" hidden="1" customHeight="1" x14ac:dyDescent="0.35">
      <c r="A1692" s="17"/>
      <c r="B1692" s="18"/>
      <c r="C1692" s="18"/>
      <c r="D1692" s="19"/>
      <c r="E1692" s="17"/>
      <c r="F1692" s="20"/>
      <c r="G1692" s="21"/>
      <c r="H1692" s="451"/>
      <c r="J1692" s="23" t="e">
        <f>H1692*J1706/H1706</f>
        <v>#DIV/0!</v>
      </c>
      <c r="L1692" s="41">
        <f t="shared" si="254"/>
        <v>12</v>
      </c>
      <c r="M1692" s="39">
        <f t="shared" si="247"/>
        <v>4</v>
      </c>
      <c r="N1692" s="39">
        <f t="shared" si="255"/>
        <v>0</v>
      </c>
    </row>
    <row r="1693" spans="1:14" s="1" customFormat="1" ht="11.5" hidden="1" customHeight="1" x14ac:dyDescent="0.35">
      <c r="A1693" s="17"/>
      <c r="B1693" s="18"/>
      <c r="C1693" s="18"/>
      <c r="D1693" s="18"/>
      <c r="E1693" s="17"/>
      <c r="F1693" s="20"/>
      <c r="G1693" s="21"/>
      <c r="H1693" s="451"/>
      <c r="J1693" s="23" t="e">
        <f>H1693*J1706/H1706</f>
        <v>#DIV/0!</v>
      </c>
      <c r="L1693" s="41">
        <f t="shared" si="254"/>
        <v>12</v>
      </c>
      <c r="M1693" s="39">
        <f t="shared" si="247"/>
        <v>4</v>
      </c>
      <c r="N1693" s="39">
        <f t="shared" si="255"/>
        <v>0</v>
      </c>
    </row>
    <row r="1694" spans="1:14" s="1" customFormat="1" ht="11.5" hidden="1" customHeight="1" x14ac:dyDescent="0.35">
      <c r="A1694" s="17"/>
      <c r="B1694" s="18"/>
      <c r="C1694" s="18"/>
      <c r="D1694" s="18"/>
      <c r="E1694" s="17"/>
      <c r="F1694" s="20"/>
      <c r="G1694" s="24"/>
      <c r="H1694" s="451"/>
      <c r="J1694" s="23" t="e">
        <f>H1694*J1706/H1706</f>
        <v>#DIV/0!</v>
      </c>
      <c r="L1694" s="41">
        <f t="shared" si="254"/>
        <v>12</v>
      </c>
      <c r="M1694" s="39">
        <f t="shared" si="247"/>
        <v>4</v>
      </c>
      <c r="N1694" s="39">
        <f t="shared" si="255"/>
        <v>0</v>
      </c>
    </row>
    <row r="1695" spans="1:14" s="1" customFormat="1" ht="11.5" hidden="1" customHeight="1" x14ac:dyDescent="0.35">
      <c r="A1695" s="19"/>
      <c r="B1695" s="18"/>
      <c r="C1695" s="18"/>
      <c r="D1695" s="18"/>
      <c r="E1695" s="17"/>
      <c r="F1695" s="20"/>
      <c r="G1695" s="21"/>
      <c r="H1695" s="451"/>
      <c r="J1695" s="23" t="e">
        <f>H1695*J1706/H1706</f>
        <v>#DIV/0!</v>
      </c>
      <c r="L1695" s="41">
        <f t="shared" si="254"/>
        <v>12</v>
      </c>
      <c r="M1695" s="39">
        <f t="shared" si="247"/>
        <v>4</v>
      </c>
      <c r="N1695" s="39">
        <f t="shared" si="255"/>
        <v>0</v>
      </c>
    </row>
    <row r="1696" spans="1:14" s="1" customFormat="1" ht="11.5" hidden="1" customHeight="1" x14ac:dyDescent="0.35">
      <c r="A1696" s="19"/>
      <c r="B1696" s="25"/>
      <c r="C1696" s="25"/>
      <c r="D1696" s="25"/>
      <c r="E1696" s="26"/>
      <c r="F1696" s="42"/>
      <c r="G1696" s="42"/>
      <c r="H1696" s="451"/>
      <c r="J1696" s="23" t="e">
        <f>H1696*J1706/H1706</f>
        <v>#DIV/0!</v>
      </c>
      <c r="L1696" s="41">
        <f t="shared" si="254"/>
        <v>12</v>
      </c>
      <c r="M1696" s="39">
        <f t="shared" si="247"/>
        <v>4</v>
      </c>
      <c r="N1696" s="39">
        <f t="shared" si="255"/>
        <v>0</v>
      </c>
    </row>
    <row r="1697" spans="1:14" s="1" customFormat="1" ht="11.5" hidden="1" customHeight="1" x14ac:dyDescent="0.35">
      <c r="A1697" s="17"/>
      <c r="B1697" s="18"/>
      <c r="C1697" s="18"/>
      <c r="D1697" s="18"/>
      <c r="E1697" s="17"/>
      <c r="F1697" s="20"/>
      <c r="G1697" s="21"/>
      <c r="H1697" s="451"/>
      <c r="J1697" s="23" t="e">
        <f>H1697*J1706/H1706</f>
        <v>#DIV/0!</v>
      </c>
      <c r="L1697" s="41">
        <f t="shared" si="254"/>
        <v>12</v>
      </c>
      <c r="M1697" s="39">
        <f t="shared" si="247"/>
        <v>4</v>
      </c>
      <c r="N1697" s="39">
        <f t="shared" si="255"/>
        <v>0</v>
      </c>
    </row>
    <row r="1698" spans="1:14" s="1" customFormat="1" ht="11.5" hidden="1" customHeight="1" x14ac:dyDescent="0.35">
      <c r="A1698" s="17"/>
      <c r="B1698" s="18"/>
      <c r="C1698" s="18"/>
      <c r="D1698" s="18"/>
      <c r="E1698" s="17"/>
      <c r="F1698" s="20"/>
      <c r="G1698" s="24"/>
      <c r="H1698" s="451"/>
      <c r="J1698" s="23" t="e">
        <f>H1698*J1706/H1706</f>
        <v>#DIV/0!</v>
      </c>
      <c r="L1698" s="41">
        <f t="shared" si="254"/>
        <v>12</v>
      </c>
      <c r="M1698" s="39">
        <f t="shared" si="247"/>
        <v>4</v>
      </c>
      <c r="N1698" s="39">
        <f t="shared" si="255"/>
        <v>0</v>
      </c>
    </row>
    <row r="1699" spans="1:14" s="1" customFormat="1" ht="11.5" hidden="1" customHeight="1" x14ac:dyDescent="0.35">
      <c r="A1699" s="17"/>
      <c r="B1699" s="18"/>
      <c r="C1699" s="18"/>
      <c r="D1699" s="18"/>
      <c r="E1699" s="17"/>
      <c r="F1699" s="20"/>
      <c r="G1699" s="24"/>
      <c r="H1699" s="451"/>
      <c r="J1699" s="23" t="e">
        <f>H1699*J1706/H1706</f>
        <v>#DIV/0!</v>
      </c>
      <c r="L1699" s="41">
        <f t="shared" si="254"/>
        <v>12</v>
      </c>
      <c r="M1699" s="39">
        <f t="shared" si="247"/>
        <v>4</v>
      </c>
      <c r="N1699" s="39">
        <f t="shared" si="255"/>
        <v>0</v>
      </c>
    </row>
    <row r="1700" spans="1:14" s="1" customFormat="1" ht="11.5" hidden="1" customHeight="1" x14ac:dyDescent="0.35">
      <c r="A1700" s="19"/>
      <c r="B1700" s="18"/>
      <c r="C1700" s="18"/>
      <c r="D1700" s="18"/>
      <c r="E1700" s="17"/>
      <c r="F1700" s="20"/>
      <c r="G1700" s="21"/>
      <c r="H1700" s="451"/>
      <c r="J1700" s="23" t="e">
        <f>H1700*J1706/H1706</f>
        <v>#DIV/0!</v>
      </c>
      <c r="L1700" s="41">
        <f t="shared" si="254"/>
        <v>12</v>
      </c>
      <c r="M1700" s="39">
        <f t="shared" si="247"/>
        <v>4</v>
      </c>
      <c r="N1700" s="39">
        <f t="shared" si="255"/>
        <v>0</v>
      </c>
    </row>
    <row r="1701" spans="1:14" s="1" customFormat="1" ht="11.5" hidden="1" customHeight="1" x14ac:dyDescent="0.25">
      <c r="A1701" s="17"/>
      <c r="B1701" s="18"/>
      <c r="C1701" s="18"/>
      <c r="D1701" s="18"/>
      <c r="E1701" s="17"/>
      <c r="F1701" s="28"/>
      <c r="G1701" s="21"/>
      <c r="H1701" s="451"/>
      <c r="J1701" s="23" t="e">
        <f>H1701*J1706/H1706</f>
        <v>#DIV/0!</v>
      </c>
      <c r="L1701" s="41">
        <f t="shared" si="254"/>
        <v>12</v>
      </c>
      <c r="M1701" s="39">
        <f t="shared" si="247"/>
        <v>4</v>
      </c>
      <c r="N1701" s="39">
        <f t="shared" si="255"/>
        <v>0</v>
      </c>
    </row>
    <row r="1702" spans="1:14" s="1" customFormat="1" ht="11.5" hidden="1" customHeight="1" x14ac:dyDescent="0.35">
      <c r="A1702" s="19"/>
      <c r="B1702" s="18"/>
      <c r="C1702" s="18"/>
      <c r="D1702" s="18"/>
      <c r="E1702" s="17"/>
      <c r="F1702" s="20"/>
      <c r="G1702" s="21"/>
      <c r="H1702" s="451"/>
      <c r="J1702" s="23" t="e">
        <f>H1702*J1706/H1706</f>
        <v>#DIV/0!</v>
      </c>
      <c r="L1702" s="41">
        <f t="shared" si="254"/>
        <v>12</v>
      </c>
      <c r="M1702" s="39">
        <f t="shared" si="247"/>
        <v>4</v>
      </c>
      <c r="N1702" s="39">
        <f t="shared" si="255"/>
        <v>0</v>
      </c>
    </row>
    <row r="1703" spans="1:14" s="1" customFormat="1" ht="11.5" hidden="1" customHeight="1" x14ac:dyDescent="0.25">
      <c r="A1703" s="17"/>
      <c r="B1703" s="18"/>
      <c r="C1703" s="18"/>
      <c r="D1703" s="18"/>
      <c r="E1703" s="17"/>
      <c r="F1703" s="28"/>
      <c r="G1703" s="21"/>
      <c r="H1703" s="451"/>
      <c r="J1703" s="23" t="e">
        <f>H1703*J1706/H1706</f>
        <v>#DIV/0!</v>
      </c>
      <c r="L1703" s="41">
        <f t="shared" si="254"/>
        <v>12</v>
      </c>
      <c r="M1703" s="39">
        <f t="shared" si="254"/>
        <v>4</v>
      </c>
      <c r="N1703" s="39">
        <f t="shared" si="255"/>
        <v>0</v>
      </c>
    </row>
    <row r="1704" spans="1:14" s="1" customFormat="1" ht="11.5" hidden="1" customHeight="1" x14ac:dyDescent="0.35">
      <c r="A1704" s="19"/>
      <c r="B1704" s="18"/>
      <c r="C1704" s="18"/>
      <c r="D1704" s="18"/>
      <c r="E1704" s="17"/>
      <c r="F1704" s="20"/>
      <c r="G1704" s="21"/>
      <c r="H1704" s="451"/>
      <c r="J1704" s="23" t="e">
        <f>H1704*J1706/H1706</f>
        <v>#DIV/0!</v>
      </c>
      <c r="L1704" s="41">
        <f t="shared" si="254"/>
        <v>12</v>
      </c>
      <c r="M1704" s="39">
        <f t="shared" si="254"/>
        <v>4</v>
      </c>
      <c r="N1704" s="39">
        <f t="shared" si="255"/>
        <v>0</v>
      </c>
    </row>
    <row r="1705" spans="1:14" s="1" customFormat="1" ht="11.5" hidden="1" customHeight="1" x14ac:dyDescent="0.35">
      <c r="A1705" s="19"/>
      <c r="B1705" s="18"/>
      <c r="C1705" s="18"/>
      <c r="D1705" s="18"/>
      <c r="E1705" s="17"/>
      <c r="F1705" s="20"/>
      <c r="G1705" s="21"/>
      <c r="H1705" s="451"/>
      <c r="J1705" s="23" t="e">
        <f>H1705*J1706/H1706</f>
        <v>#DIV/0!</v>
      </c>
      <c r="L1705" s="41">
        <f t="shared" si="254"/>
        <v>12</v>
      </c>
      <c r="M1705" s="39">
        <f t="shared" si="254"/>
        <v>4</v>
      </c>
      <c r="N1705" s="39">
        <f t="shared" si="255"/>
        <v>0</v>
      </c>
    </row>
    <row r="1706" spans="1:14" s="1" customFormat="1" ht="11.5" hidden="1" customHeight="1" x14ac:dyDescent="0.35">
      <c r="A1706" s="19"/>
      <c r="B1706" s="25">
        <f>SUBTOTAL(9,B1688:B1705)</f>
        <v>0</v>
      </c>
      <c r="C1706" s="25">
        <f t="shared" ref="C1706:E1706" si="256">SUBTOTAL(9,C1688:C1705)</f>
        <v>0</v>
      </c>
      <c r="D1706" s="25">
        <f t="shared" si="256"/>
        <v>0</v>
      </c>
      <c r="E1706" s="26">
        <f t="shared" si="256"/>
        <v>0</v>
      </c>
      <c r="F1706" s="29" t="s">
        <v>18</v>
      </c>
      <c r="G1706" s="42"/>
      <c r="H1706" s="454"/>
      <c r="J1706" s="32">
        <f>D1685</f>
        <v>48</v>
      </c>
      <c r="L1706" s="41">
        <f t="shared" si="254"/>
        <v>12</v>
      </c>
      <c r="M1706" s="39">
        <f t="shared" si="254"/>
        <v>4</v>
      </c>
      <c r="N1706" s="39">
        <v>1</v>
      </c>
    </row>
    <row r="1707" spans="1:14" s="1" customFormat="1" ht="11.5" hidden="1" customHeight="1" x14ac:dyDescent="0.35">
      <c r="A1707" s="33"/>
      <c r="B1707" s="34"/>
      <c r="C1707" s="34"/>
      <c r="D1707" s="34"/>
      <c r="E1707" s="35"/>
      <c r="F1707" s="36"/>
      <c r="G1707" s="37"/>
      <c r="H1707" s="38"/>
      <c r="J1707" s="38"/>
      <c r="L1707" s="41">
        <f t="shared" si="254"/>
        <v>12</v>
      </c>
      <c r="M1707" s="39">
        <f t="shared" si="254"/>
        <v>4</v>
      </c>
      <c r="N1707" s="39">
        <v>1</v>
      </c>
    </row>
    <row r="1708" spans="1:14" s="1" customFormat="1" ht="21" hidden="1" x14ac:dyDescent="0.35">
      <c r="A1708" s="14"/>
      <c r="B1708" s="14"/>
      <c r="C1708" s="14"/>
      <c r="D1708" s="427">
        <f>х!H$15</f>
        <v>107.91</v>
      </c>
      <c r="E1708" s="428"/>
      <c r="F1708" s="429" t="str">
        <f>х!I$15</f>
        <v>Абонемент платного питания №7 (ГПД Завтрак 1-4)</v>
      </c>
      <c r="G1708" s="430"/>
      <c r="H1708" s="430"/>
      <c r="I1708" s="13"/>
      <c r="J1708" s="13"/>
      <c r="K1708" s="13"/>
      <c r="L1708" s="40">
        <f>L1685+1</f>
        <v>13</v>
      </c>
      <c r="M1708" s="39">
        <f t="shared" ref="M1708:M1771" si="257">M1707</f>
        <v>4</v>
      </c>
      <c r="N1708" s="39">
        <v>1</v>
      </c>
    </row>
    <row r="1709" spans="1:14" s="1" customFormat="1" ht="11.5" hidden="1" customHeight="1" x14ac:dyDescent="0.35">
      <c r="A1709" s="431" t="s">
        <v>3</v>
      </c>
      <c r="B1709" s="432" t="s">
        <v>4</v>
      </c>
      <c r="C1709" s="432"/>
      <c r="D1709" s="432"/>
      <c r="E1709" s="433" t="s">
        <v>5</v>
      </c>
      <c r="F1709" s="434" t="s">
        <v>6</v>
      </c>
      <c r="G1709" s="435" t="s">
        <v>7</v>
      </c>
      <c r="H1709" s="436" t="s">
        <v>8</v>
      </c>
      <c r="L1709" s="41">
        <f>L1708</f>
        <v>13</v>
      </c>
      <c r="M1709" s="39">
        <f t="shared" si="257"/>
        <v>4</v>
      </c>
      <c r="N1709" s="39">
        <v>1</v>
      </c>
    </row>
    <row r="1710" spans="1:14" s="1" customFormat="1" ht="11.5" hidden="1" customHeight="1" x14ac:dyDescent="0.35">
      <c r="A1710" s="431"/>
      <c r="B1710" s="15" t="s">
        <v>9</v>
      </c>
      <c r="C1710" s="16" t="s">
        <v>10</v>
      </c>
      <c r="D1710" s="16" t="s">
        <v>11</v>
      </c>
      <c r="E1710" s="433"/>
      <c r="F1710" s="434"/>
      <c r="G1710" s="435"/>
      <c r="H1710" s="436"/>
      <c r="L1710" s="41">
        <f t="shared" ref="L1710:L1730" si="258">L1709</f>
        <v>13</v>
      </c>
      <c r="M1710" s="39">
        <f t="shared" si="257"/>
        <v>4</v>
      </c>
      <c r="N1710" s="39">
        <v>1</v>
      </c>
    </row>
    <row r="1711" spans="1:14" s="1" customFormat="1" ht="11.5" hidden="1" customHeight="1" x14ac:dyDescent="0.35">
      <c r="A1711" s="50">
        <v>14</v>
      </c>
      <c r="B1711" s="51">
        <v>0.08</v>
      </c>
      <c r="C1711" s="51">
        <v>7.25</v>
      </c>
      <c r="D1711" s="51">
        <v>0.13</v>
      </c>
      <c r="E1711" s="50">
        <v>66</v>
      </c>
      <c r="F1711" s="52" t="s">
        <v>100</v>
      </c>
      <c r="G1711" s="49">
        <v>10</v>
      </c>
      <c r="H1711" s="453">
        <f>D1708</f>
        <v>107.91</v>
      </c>
      <c r="J1711" s="23" t="e">
        <f>H1711*J1729/H1729</f>
        <v>#DIV/0!</v>
      </c>
      <c r="L1711" s="41">
        <f t="shared" si="258"/>
        <v>13</v>
      </c>
      <c r="M1711" s="39">
        <f t="shared" si="257"/>
        <v>4</v>
      </c>
      <c r="N1711" s="39" t="str">
        <f>F1711</f>
        <v>Масло (порциями) 10 (СОШ_2018)</v>
      </c>
    </row>
    <row r="1712" spans="1:14" s="1" customFormat="1" ht="11.5" hidden="1" customHeight="1" x14ac:dyDescent="0.35">
      <c r="A1712" s="50">
        <v>239</v>
      </c>
      <c r="B1712" s="51">
        <v>6.61</v>
      </c>
      <c r="C1712" s="51">
        <v>6.44</v>
      </c>
      <c r="D1712" s="51">
        <v>9.41</v>
      </c>
      <c r="E1712" s="50">
        <v>122</v>
      </c>
      <c r="F1712" s="52" t="s">
        <v>164</v>
      </c>
      <c r="G1712" s="53" t="s">
        <v>159</v>
      </c>
      <c r="H1712" s="451"/>
      <c r="J1712" s="23" t="e">
        <f>H1712*J1729/H1729</f>
        <v>#DIV/0!</v>
      </c>
      <c r="L1712" s="41">
        <f t="shared" si="258"/>
        <v>13</v>
      </c>
      <c r="M1712" s="39">
        <f t="shared" si="257"/>
        <v>4</v>
      </c>
      <c r="N1712" s="39" t="str">
        <f t="shared" ref="N1712:N1728" si="259">F1712</f>
        <v>Тефтели рыбные 50/30 (СОШ_2018)</v>
      </c>
    </row>
    <row r="1713" spans="1:14" s="1" customFormat="1" ht="11.5" hidden="1" customHeight="1" x14ac:dyDescent="0.35">
      <c r="A1713" s="50">
        <v>334</v>
      </c>
      <c r="B1713" s="51">
        <v>3.47</v>
      </c>
      <c r="C1713" s="51">
        <v>4.96</v>
      </c>
      <c r="D1713" s="51">
        <v>31.3</v>
      </c>
      <c r="E1713" s="50">
        <v>184</v>
      </c>
      <c r="F1713" s="52" t="s">
        <v>109</v>
      </c>
      <c r="G1713" s="49">
        <v>150</v>
      </c>
      <c r="H1713" s="451"/>
      <c r="J1713" s="23" t="e">
        <f>H1713*J1729/H1729</f>
        <v>#DIV/0!</v>
      </c>
      <c r="L1713" s="41">
        <f t="shared" si="258"/>
        <v>13</v>
      </c>
      <c r="M1713" s="39">
        <f t="shared" si="257"/>
        <v>4</v>
      </c>
      <c r="N1713" s="39" t="str">
        <f t="shared" si="259"/>
        <v>Рис отварной с овощами 150 (СОШ_2018)</v>
      </c>
    </row>
    <row r="1714" spans="1:14" s="1" customFormat="1" ht="11.5" hidden="1" customHeight="1" x14ac:dyDescent="0.35">
      <c r="A1714" s="50">
        <v>377</v>
      </c>
      <c r="B1714" s="51">
        <v>0.13</v>
      </c>
      <c r="C1714" s="51">
        <v>0.02</v>
      </c>
      <c r="D1714" s="51">
        <v>15.2</v>
      </c>
      <c r="E1714" s="50">
        <v>62</v>
      </c>
      <c r="F1714" s="52" t="s">
        <v>102</v>
      </c>
      <c r="G1714" s="53" t="s">
        <v>103</v>
      </c>
      <c r="H1714" s="451"/>
      <c r="J1714" s="23" t="e">
        <f>H1714*J1729/H1729</f>
        <v>#DIV/0!</v>
      </c>
      <c r="L1714" s="41">
        <f t="shared" si="258"/>
        <v>13</v>
      </c>
      <c r="M1714" s="39">
        <f t="shared" si="257"/>
        <v>4</v>
      </c>
      <c r="N1714" s="39" t="str">
        <f t="shared" si="259"/>
        <v>Чай с лимоном 200/15/7 (СОШ_2018)</v>
      </c>
    </row>
    <row r="1715" spans="1:14" s="1" customFormat="1" ht="11.5" hidden="1" customHeight="1" x14ac:dyDescent="0.35">
      <c r="A1715" s="54" t="s">
        <v>16</v>
      </c>
      <c r="B1715" s="51">
        <v>3.16</v>
      </c>
      <c r="C1715" s="51">
        <v>0.4</v>
      </c>
      <c r="D1715" s="51">
        <v>19.32</v>
      </c>
      <c r="E1715" s="50">
        <v>94</v>
      </c>
      <c r="F1715" s="52" t="s">
        <v>148</v>
      </c>
      <c r="G1715" s="49">
        <v>40</v>
      </c>
      <c r="H1715" s="451"/>
      <c r="J1715" s="23" t="e">
        <f>H1715*J1729/H1729</f>
        <v>#DIV/0!</v>
      </c>
      <c r="L1715" s="41">
        <f t="shared" si="258"/>
        <v>13</v>
      </c>
      <c r="M1715" s="39">
        <f t="shared" si="257"/>
        <v>4</v>
      </c>
      <c r="N1715" s="39" t="str">
        <f t="shared" si="259"/>
        <v>Батон витаминизированный</v>
      </c>
    </row>
    <row r="1716" spans="1:14" s="1" customFormat="1" ht="11.5" hidden="1" customHeight="1" x14ac:dyDescent="0.35">
      <c r="A1716" s="54" t="s">
        <v>16</v>
      </c>
      <c r="B1716" s="51">
        <v>1.98</v>
      </c>
      <c r="C1716" s="51">
        <v>0.36</v>
      </c>
      <c r="D1716" s="51">
        <v>10.02</v>
      </c>
      <c r="E1716" s="50">
        <v>52</v>
      </c>
      <c r="F1716" s="52" t="s">
        <v>99</v>
      </c>
      <c r="G1716" s="49">
        <v>30</v>
      </c>
      <c r="H1716" s="451"/>
      <c r="J1716" s="23" t="e">
        <f>H1716*J1729/H1729</f>
        <v>#DIV/0!</v>
      </c>
      <c r="L1716" s="41">
        <f t="shared" si="258"/>
        <v>13</v>
      </c>
      <c r="M1716" s="39">
        <f t="shared" si="257"/>
        <v>4</v>
      </c>
      <c r="N1716" s="39" t="str">
        <f t="shared" si="259"/>
        <v>Хлеб ржаной 30 (СОШ_2018)</v>
      </c>
    </row>
    <row r="1717" spans="1:14" s="1" customFormat="1" ht="11.5" hidden="1" customHeight="1" x14ac:dyDescent="0.35">
      <c r="A1717" s="17"/>
      <c r="B1717" s="18"/>
      <c r="C1717" s="18"/>
      <c r="D1717" s="18"/>
      <c r="E1717" s="17"/>
      <c r="F1717" s="20"/>
      <c r="G1717" s="24"/>
      <c r="H1717" s="451"/>
      <c r="J1717" s="23" t="e">
        <f>H1717*J1729/H1729</f>
        <v>#DIV/0!</v>
      </c>
      <c r="L1717" s="41">
        <f t="shared" si="258"/>
        <v>13</v>
      </c>
      <c r="M1717" s="39">
        <f t="shared" si="257"/>
        <v>4</v>
      </c>
      <c r="N1717" s="39">
        <f t="shared" si="259"/>
        <v>0</v>
      </c>
    </row>
    <row r="1718" spans="1:14" s="1" customFormat="1" ht="11.5" hidden="1" customHeight="1" x14ac:dyDescent="0.35">
      <c r="A1718" s="19"/>
      <c r="B1718" s="18"/>
      <c r="C1718" s="18"/>
      <c r="D1718" s="18"/>
      <c r="E1718" s="17"/>
      <c r="F1718" s="20"/>
      <c r="G1718" s="21"/>
      <c r="H1718" s="451"/>
      <c r="J1718" s="23" t="e">
        <f>H1718*J1729/H1729</f>
        <v>#DIV/0!</v>
      </c>
      <c r="L1718" s="41">
        <f t="shared" si="258"/>
        <v>13</v>
      </c>
      <c r="M1718" s="39">
        <f t="shared" si="257"/>
        <v>4</v>
      </c>
      <c r="N1718" s="39">
        <f t="shared" si="259"/>
        <v>0</v>
      </c>
    </row>
    <row r="1719" spans="1:14" s="1" customFormat="1" ht="11.5" hidden="1" customHeight="1" x14ac:dyDescent="0.35">
      <c r="A1719" s="19"/>
      <c r="B1719" s="25"/>
      <c r="C1719" s="25"/>
      <c r="D1719" s="25"/>
      <c r="E1719" s="26"/>
      <c r="F1719" s="27"/>
      <c r="G1719" s="27"/>
      <c r="H1719" s="451"/>
      <c r="J1719" s="23" t="e">
        <f>H1719*J1729/H1729</f>
        <v>#DIV/0!</v>
      </c>
      <c r="L1719" s="41">
        <f t="shared" si="258"/>
        <v>13</v>
      </c>
      <c r="M1719" s="39">
        <f t="shared" si="257"/>
        <v>4</v>
      </c>
      <c r="N1719" s="39">
        <f t="shared" si="259"/>
        <v>0</v>
      </c>
    </row>
    <row r="1720" spans="1:14" s="1" customFormat="1" ht="11.5" hidden="1" customHeight="1" x14ac:dyDescent="0.35">
      <c r="A1720" s="17"/>
      <c r="B1720" s="18"/>
      <c r="C1720" s="18"/>
      <c r="D1720" s="18"/>
      <c r="E1720" s="17"/>
      <c r="F1720" s="20"/>
      <c r="G1720" s="21"/>
      <c r="H1720" s="451"/>
      <c r="J1720" s="23" t="e">
        <f>H1720*J1729/H1729</f>
        <v>#DIV/0!</v>
      </c>
      <c r="L1720" s="41">
        <f t="shared" si="258"/>
        <v>13</v>
      </c>
      <c r="M1720" s="39">
        <f t="shared" si="257"/>
        <v>4</v>
      </c>
      <c r="N1720" s="39">
        <f t="shared" si="259"/>
        <v>0</v>
      </c>
    </row>
    <row r="1721" spans="1:14" s="1" customFormat="1" ht="11.5" hidden="1" customHeight="1" x14ac:dyDescent="0.35">
      <c r="A1721" s="17"/>
      <c r="B1721" s="18"/>
      <c r="C1721" s="18"/>
      <c r="D1721" s="18"/>
      <c r="E1721" s="17"/>
      <c r="F1721" s="20"/>
      <c r="G1721" s="24"/>
      <c r="H1721" s="451"/>
      <c r="J1721" s="23" t="e">
        <f>H1721*J1729/H1729</f>
        <v>#DIV/0!</v>
      </c>
      <c r="L1721" s="41">
        <f t="shared" si="258"/>
        <v>13</v>
      </c>
      <c r="M1721" s="39">
        <f t="shared" si="257"/>
        <v>4</v>
      </c>
      <c r="N1721" s="39">
        <f t="shared" si="259"/>
        <v>0</v>
      </c>
    </row>
    <row r="1722" spans="1:14" s="1" customFormat="1" ht="11.5" hidden="1" customHeight="1" x14ac:dyDescent="0.35">
      <c r="A1722" s="17"/>
      <c r="B1722" s="18"/>
      <c r="C1722" s="18"/>
      <c r="D1722" s="18"/>
      <c r="E1722" s="17"/>
      <c r="F1722" s="20"/>
      <c r="G1722" s="24"/>
      <c r="H1722" s="451"/>
      <c r="J1722" s="23" t="e">
        <f>H1722*J1729/H1729</f>
        <v>#DIV/0!</v>
      </c>
      <c r="L1722" s="41">
        <f t="shared" si="258"/>
        <v>13</v>
      </c>
      <c r="M1722" s="39">
        <f t="shared" si="257"/>
        <v>4</v>
      </c>
      <c r="N1722" s="39">
        <f t="shared" si="259"/>
        <v>0</v>
      </c>
    </row>
    <row r="1723" spans="1:14" s="1" customFormat="1" ht="11.5" hidden="1" customHeight="1" x14ac:dyDescent="0.35">
      <c r="A1723" s="19"/>
      <c r="B1723" s="18"/>
      <c r="C1723" s="18"/>
      <c r="D1723" s="18"/>
      <c r="E1723" s="17"/>
      <c r="F1723" s="20"/>
      <c r="G1723" s="21"/>
      <c r="H1723" s="451"/>
      <c r="J1723" s="23" t="e">
        <f>H1723*J1729/H1729</f>
        <v>#DIV/0!</v>
      </c>
      <c r="L1723" s="41">
        <f t="shared" si="258"/>
        <v>13</v>
      </c>
      <c r="M1723" s="39">
        <f t="shared" si="257"/>
        <v>4</v>
      </c>
      <c r="N1723" s="39">
        <f t="shared" si="259"/>
        <v>0</v>
      </c>
    </row>
    <row r="1724" spans="1:14" s="1" customFormat="1" ht="11.5" hidden="1" customHeight="1" x14ac:dyDescent="0.25">
      <c r="A1724" s="17"/>
      <c r="B1724" s="18"/>
      <c r="C1724" s="18"/>
      <c r="D1724" s="18"/>
      <c r="E1724" s="17"/>
      <c r="F1724" s="28"/>
      <c r="G1724" s="21"/>
      <c r="H1724" s="451"/>
      <c r="J1724" s="23" t="e">
        <f>H1724*J1729/H1729</f>
        <v>#DIV/0!</v>
      </c>
      <c r="L1724" s="41">
        <f t="shared" si="258"/>
        <v>13</v>
      </c>
      <c r="M1724" s="39">
        <f t="shared" si="257"/>
        <v>4</v>
      </c>
      <c r="N1724" s="39">
        <f t="shared" si="259"/>
        <v>0</v>
      </c>
    </row>
    <row r="1725" spans="1:14" s="1" customFormat="1" ht="11.5" hidden="1" customHeight="1" x14ac:dyDescent="0.35">
      <c r="A1725" s="19"/>
      <c r="B1725" s="18"/>
      <c r="C1725" s="18"/>
      <c r="D1725" s="18"/>
      <c r="E1725" s="17"/>
      <c r="F1725" s="20"/>
      <c r="G1725" s="21"/>
      <c r="H1725" s="451"/>
      <c r="J1725" s="23" t="e">
        <f>H1725*J1729/H1729</f>
        <v>#DIV/0!</v>
      </c>
      <c r="L1725" s="41">
        <f t="shared" si="258"/>
        <v>13</v>
      </c>
      <c r="M1725" s="39">
        <f t="shared" si="257"/>
        <v>4</v>
      </c>
      <c r="N1725" s="39">
        <f t="shared" si="259"/>
        <v>0</v>
      </c>
    </row>
    <row r="1726" spans="1:14" s="1" customFormat="1" ht="11.5" hidden="1" customHeight="1" x14ac:dyDescent="0.25">
      <c r="A1726" s="17"/>
      <c r="B1726" s="18"/>
      <c r="C1726" s="18"/>
      <c r="D1726" s="18"/>
      <c r="E1726" s="17"/>
      <c r="F1726" s="28"/>
      <c r="G1726" s="21"/>
      <c r="H1726" s="451"/>
      <c r="J1726" s="23" t="e">
        <f>H1726*J1729/H1729</f>
        <v>#DIV/0!</v>
      </c>
      <c r="L1726" s="41">
        <f t="shared" si="258"/>
        <v>13</v>
      </c>
      <c r="M1726" s="39">
        <f t="shared" si="257"/>
        <v>4</v>
      </c>
      <c r="N1726" s="39">
        <f t="shared" si="259"/>
        <v>0</v>
      </c>
    </row>
    <row r="1727" spans="1:14" s="1" customFormat="1" ht="11.5" hidden="1" customHeight="1" x14ac:dyDescent="0.35">
      <c r="A1727" s="19"/>
      <c r="B1727" s="18"/>
      <c r="C1727" s="18"/>
      <c r="D1727" s="18"/>
      <c r="E1727" s="17"/>
      <c r="F1727" s="20"/>
      <c r="G1727" s="21"/>
      <c r="H1727" s="451"/>
      <c r="J1727" s="23" t="e">
        <f>H1727*J1729/H1729</f>
        <v>#DIV/0!</v>
      </c>
      <c r="L1727" s="41">
        <f t="shared" si="258"/>
        <v>13</v>
      </c>
      <c r="M1727" s="39">
        <f t="shared" si="257"/>
        <v>4</v>
      </c>
      <c r="N1727" s="39">
        <f t="shared" si="259"/>
        <v>0</v>
      </c>
    </row>
    <row r="1728" spans="1:14" s="1" customFormat="1" ht="11.5" hidden="1" customHeight="1" x14ac:dyDescent="0.35">
      <c r="A1728" s="19"/>
      <c r="B1728" s="18"/>
      <c r="C1728" s="18"/>
      <c r="D1728" s="18"/>
      <c r="E1728" s="17"/>
      <c r="F1728" s="20"/>
      <c r="G1728" s="21"/>
      <c r="H1728" s="451"/>
      <c r="J1728" s="23" t="e">
        <f>H1728*J1729/H1729</f>
        <v>#DIV/0!</v>
      </c>
      <c r="L1728" s="41">
        <f t="shared" si="258"/>
        <v>13</v>
      </c>
      <c r="M1728" s="39">
        <f t="shared" si="257"/>
        <v>4</v>
      </c>
      <c r="N1728" s="39">
        <f t="shared" si="259"/>
        <v>0</v>
      </c>
    </row>
    <row r="1729" spans="1:14" s="1" customFormat="1" ht="11.5" hidden="1" customHeight="1" x14ac:dyDescent="0.35">
      <c r="A1729" s="19"/>
      <c r="B1729" s="25">
        <f>SUBTOTAL(9,B1711:B1728)</f>
        <v>0</v>
      </c>
      <c r="C1729" s="25">
        <f t="shared" ref="C1729:E1729" si="260">SUBTOTAL(9,C1711:C1728)</f>
        <v>0</v>
      </c>
      <c r="D1729" s="25">
        <f t="shared" si="260"/>
        <v>0</v>
      </c>
      <c r="E1729" s="26">
        <f t="shared" si="260"/>
        <v>0</v>
      </c>
      <c r="F1729" s="29" t="s">
        <v>18</v>
      </c>
      <c r="G1729" s="27"/>
      <c r="H1729" s="454"/>
      <c r="J1729" s="32">
        <f>D1708</f>
        <v>107.91</v>
      </c>
      <c r="L1729" s="41">
        <f t="shared" si="258"/>
        <v>13</v>
      </c>
      <c r="M1729" s="39">
        <f t="shared" si="257"/>
        <v>4</v>
      </c>
      <c r="N1729" s="39">
        <v>1</v>
      </c>
    </row>
    <row r="1730" spans="1:14" s="1" customFormat="1" ht="11.5" hidden="1" customHeight="1" x14ac:dyDescent="0.35">
      <c r="A1730" s="33"/>
      <c r="B1730" s="34"/>
      <c r="C1730" s="34"/>
      <c r="D1730" s="34"/>
      <c r="E1730" s="35"/>
      <c r="F1730" s="36"/>
      <c r="G1730" s="37"/>
      <c r="H1730" s="38"/>
      <c r="J1730" s="38"/>
      <c r="L1730" s="41">
        <f t="shared" si="258"/>
        <v>13</v>
      </c>
      <c r="M1730" s="39">
        <f t="shared" si="257"/>
        <v>4</v>
      </c>
      <c r="N1730" s="39">
        <v>1</v>
      </c>
    </row>
    <row r="1731" spans="1:14" s="1" customFormat="1" ht="21" hidden="1" x14ac:dyDescent="0.35">
      <c r="A1731" s="14"/>
      <c r="B1731" s="14"/>
      <c r="C1731" s="14"/>
      <c r="D1731" s="427">
        <f>х!H$16</f>
        <v>151.08000000000001</v>
      </c>
      <c r="E1731" s="428"/>
      <c r="F1731" s="429" t="str">
        <f>х!I$16</f>
        <v>Абонемент платного питания №8 (ГПД Обед 1-4)</v>
      </c>
      <c r="G1731" s="430"/>
      <c r="H1731" s="430"/>
      <c r="I1731" s="13"/>
      <c r="J1731" s="13"/>
      <c r="K1731" s="13"/>
      <c r="L1731" s="40">
        <f>L1708+1</f>
        <v>14</v>
      </c>
      <c r="M1731" s="39">
        <f t="shared" si="257"/>
        <v>4</v>
      </c>
      <c r="N1731" s="39">
        <v>1</v>
      </c>
    </row>
    <row r="1732" spans="1:14" s="1" customFormat="1" ht="11.5" hidden="1" customHeight="1" x14ac:dyDescent="0.35">
      <c r="A1732" s="431" t="s">
        <v>3</v>
      </c>
      <c r="B1732" s="432" t="s">
        <v>4</v>
      </c>
      <c r="C1732" s="432"/>
      <c r="D1732" s="432"/>
      <c r="E1732" s="433" t="s">
        <v>5</v>
      </c>
      <c r="F1732" s="434" t="s">
        <v>6</v>
      </c>
      <c r="G1732" s="435" t="s">
        <v>7</v>
      </c>
      <c r="H1732" s="436" t="s">
        <v>8</v>
      </c>
      <c r="L1732" s="41">
        <f>L1731</f>
        <v>14</v>
      </c>
      <c r="M1732" s="39">
        <f t="shared" si="257"/>
        <v>4</v>
      </c>
      <c r="N1732" s="39">
        <v>1</v>
      </c>
    </row>
    <row r="1733" spans="1:14" s="1" customFormat="1" ht="11.5" hidden="1" customHeight="1" x14ac:dyDescent="0.35">
      <c r="A1733" s="431"/>
      <c r="B1733" s="15" t="s">
        <v>9</v>
      </c>
      <c r="C1733" s="16" t="s">
        <v>10</v>
      </c>
      <c r="D1733" s="16" t="s">
        <v>11</v>
      </c>
      <c r="E1733" s="433"/>
      <c r="F1733" s="434"/>
      <c r="G1733" s="435"/>
      <c r="H1733" s="436"/>
      <c r="L1733" s="41">
        <f t="shared" ref="L1733:L1753" si="261">L1732</f>
        <v>14</v>
      </c>
      <c r="M1733" s="39">
        <f t="shared" si="257"/>
        <v>4</v>
      </c>
      <c r="N1733" s="39">
        <v>1</v>
      </c>
    </row>
    <row r="1734" spans="1:14" s="1" customFormat="1" ht="11.5" hidden="1" customHeight="1" x14ac:dyDescent="0.35">
      <c r="A1734" s="180" t="s">
        <v>282</v>
      </c>
      <c r="B1734" s="181">
        <v>1.63</v>
      </c>
      <c r="C1734" s="181">
        <v>4.84</v>
      </c>
      <c r="D1734" s="181">
        <v>8.94</v>
      </c>
      <c r="E1734" s="182">
        <v>86</v>
      </c>
      <c r="F1734" s="173" t="s">
        <v>283</v>
      </c>
      <c r="G1734" s="206">
        <v>60</v>
      </c>
      <c r="H1734" s="453">
        <f>D1731</f>
        <v>151.08000000000001</v>
      </c>
      <c r="J1734" s="23" t="e">
        <f>H1734*J1752/H1752</f>
        <v>#DIV/0!</v>
      </c>
      <c r="L1734" s="41">
        <f t="shared" si="261"/>
        <v>14</v>
      </c>
      <c r="M1734" s="39">
        <f t="shared" si="257"/>
        <v>4</v>
      </c>
      <c r="N1734" s="39" t="str">
        <f>F1734</f>
        <v xml:space="preserve">Икра свекольная </v>
      </c>
    </row>
    <row r="1735" spans="1:14" s="1" customFormat="1" ht="11.5" hidden="1" customHeight="1" x14ac:dyDescent="0.35">
      <c r="A1735" s="180" t="s">
        <v>248</v>
      </c>
      <c r="B1735" s="181">
        <v>1.95</v>
      </c>
      <c r="C1735" s="181">
        <v>5.8</v>
      </c>
      <c r="D1735" s="181">
        <v>13.73</v>
      </c>
      <c r="E1735" s="182">
        <v>109</v>
      </c>
      <c r="F1735" s="177" t="s">
        <v>171</v>
      </c>
      <c r="G1735" s="204">
        <v>205</v>
      </c>
      <c r="H1735" s="451"/>
      <c r="J1735" s="23" t="e">
        <f>H1735*J1752/H1752</f>
        <v>#DIV/0!</v>
      </c>
      <c r="L1735" s="41">
        <f t="shared" si="261"/>
        <v>14</v>
      </c>
      <c r="M1735" s="39">
        <f t="shared" si="257"/>
        <v>4</v>
      </c>
      <c r="N1735" s="39" t="str">
        <f t="shared" ref="N1735:N1751" si="262">F1735</f>
        <v>Рассольник ленинградский со сметаной 200/5</v>
      </c>
    </row>
    <row r="1736" spans="1:14" s="1" customFormat="1" ht="11.5" hidden="1" customHeight="1" x14ac:dyDescent="0.35">
      <c r="A1736" s="180" t="s">
        <v>321</v>
      </c>
      <c r="B1736" s="171">
        <v>12.62</v>
      </c>
      <c r="C1736" s="171">
        <v>28.17</v>
      </c>
      <c r="D1736" s="171">
        <v>25.89</v>
      </c>
      <c r="E1736" s="172">
        <v>408</v>
      </c>
      <c r="F1736" s="173" t="s">
        <v>322</v>
      </c>
      <c r="G1736" s="206">
        <v>150</v>
      </c>
      <c r="H1736" s="451"/>
      <c r="J1736" s="23" t="e">
        <f>H1736*J1752/H1752</f>
        <v>#DIV/0!</v>
      </c>
      <c r="L1736" s="41">
        <f t="shared" si="261"/>
        <v>14</v>
      </c>
      <c r="M1736" s="39">
        <f t="shared" si="257"/>
        <v>4</v>
      </c>
      <c r="N1736" s="39" t="str">
        <f t="shared" si="262"/>
        <v>Плов (СОШ_2018)</v>
      </c>
    </row>
    <row r="1737" spans="1:14" s="1" customFormat="1" ht="11.5" hidden="1" customHeight="1" x14ac:dyDescent="0.35">
      <c r="A1737" s="180" t="s">
        <v>289</v>
      </c>
      <c r="B1737" s="186">
        <v>0.16</v>
      </c>
      <c r="C1737" s="186">
        <v>0.16</v>
      </c>
      <c r="D1737" s="186">
        <v>27.87</v>
      </c>
      <c r="E1737" s="187">
        <v>114</v>
      </c>
      <c r="F1737" s="179" t="s">
        <v>176</v>
      </c>
      <c r="G1737" s="205">
        <v>200</v>
      </c>
      <c r="H1737" s="451"/>
      <c r="J1737" s="23" t="e">
        <f>H1737*J1752/H1752</f>
        <v>#DIV/0!</v>
      </c>
      <c r="L1737" s="41">
        <f t="shared" si="261"/>
        <v>14</v>
      </c>
      <c r="M1737" s="39">
        <f t="shared" si="257"/>
        <v>4</v>
      </c>
      <c r="N1737" s="39" t="str">
        <f t="shared" si="262"/>
        <v>Компот из свежих яблок</v>
      </c>
    </row>
    <row r="1738" spans="1:14" s="1" customFormat="1" ht="11.5" hidden="1" customHeight="1" x14ac:dyDescent="0.35">
      <c r="A1738" s="180" t="s">
        <v>235</v>
      </c>
      <c r="B1738" s="181">
        <v>3.95</v>
      </c>
      <c r="C1738" s="181">
        <v>0.5</v>
      </c>
      <c r="D1738" s="181">
        <v>24.15</v>
      </c>
      <c r="E1738" s="182">
        <v>118</v>
      </c>
      <c r="F1738" s="177" t="s">
        <v>134</v>
      </c>
      <c r="G1738" s="206">
        <v>50</v>
      </c>
      <c r="H1738" s="451"/>
      <c r="J1738" s="23" t="e">
        <f>H1738*J1752/H1752</f>
        <v>#DIV/0!</v>
      </c>
      <c r="L1738" s="41">
        <f t="shared" si="261"/>
        <v>14</v>
      </c>
      <c r="M1738" s="39">
        <f t="shared" si="257"/>
        <v>4</v>
      </c>
      <c r="N1738" s="39" t="str">
        <f t="shared" si="262"/>
        <v>Хлеб пшеничный</v>
      </c>
    </row>
    <row r="1739" spans="1:14" s="1" customFormat="1" ht="11.5" hidden="1" customHeight="1" x14ac:dyDescent="0.35">
      <c r="A1739" s="180" t="s">
        <v>235</v>
      </c>
      <c r="B1739" s="181">
        <v>1.65</v>
      </c>
      <c r="C1739" s="181">
        <v>0.3</v>
      </c>
      <c r="D1739" s="181">
        <v>8.35</v>
      </c>
      <c r="E1739" s="182">
        <v>44</v>
      </c>
      <c r="F1739" s="177" t="s">
        <v>236</v>
      </c>
      <c r="G1739" s="206">
        <v>25</v>
      </c>
      <c r="H1739" s="451"/>
      <c r="J1739" s="23" t="e">
        <f>H1739*J1752/H1752</f>
        <v>#DIV/0!</v>
      </c>
      <c r="L1739" s="41">
        <f t="shared" si="261"/>
        <v>14</v>
      </c>
      <c r="M1739" s="39">
        <f t="shared" si="257"/>
        <v>4</v>
      </c>
      <c r="N1739" s="39" t="str">
        <f t="shared" si="262"/>
        <v xml:space="preserve">Хлеб ржаной </v>
      </c>
    </row>
    <row r="1740" spans="1:14" s="1" customFormat="1" ht="11.5" hidden="1" customHeight="1" x14ac:dyDescent="0.35">
      <c r="A1740" s="17"/>
      <c r="B1740" s="18"/>
      <c r="C1740" s="18"/>
      <c r="D1740" s="18"/>
      <c r="E1740" s="17"/>
      <c r="F1740" s="20"/>
      <c r="G1740" s="24"/>
      <c r="H1740" s="451"/>
      <c r="J1740" s="23" t="e">
        <f>H1740*J1752/H1752</f>
        <v>#DIV/0!</v>
      </c>
      <c r="L1740" s="41">
        <f t="shared" si="261"/>
        <v>14</v>
      </c>
      <c r="M1740" s="39">
        <f t="shared" si="257"/>
        <v>4</v>
      </c>
      <c r="N1740" s="39">
        <f t="shared" si="262"/>
        <v>0</v>
      </c>
    </row>
    <row r="1741" spans="1:14" s="1" customFormat="1" ht="11.5" hidden="1" customHeight="1" x14ac:dyDescent="0.35">
      <c r="A1741" s="19"/>
      <c r="B1741" s="18"/>
      <c r="C1741" s="18"/>
      <c r="D1741" s="18"/>
      <c r="E1741" s="17"/>
      <c r="F1741" s="20"/>
      <c r="G1741" s="21"/>
      <c r="H1741" s="451"/>
      <c r="J1741" s="23" t="e">
        <f>H1741*J1752/H1752</f>
        <v>#DIV/0!</v>
      </c>
      <c r="L1741" s="41">
        <f t="shared" si="261"/>
        <v>14</v>
      </c>
      <c r="M1741" s="39">
        <f t="shared" si="257"/>
        <v>4</v>
      </c>
      <c r="N1741" s="39">
        <f t="shared" si="262"/>
        <v>0</v>
      </c>
    </row>
    <row r="1742" spans="1:14" s="1" customFormat="1" ht="11.5" hidden="1" customHeight="1" x14ac:dyDescent="0.35">
      <c r="A1742" s="19"/>
      <c r="B1742" s="25"/>
      <c r="C1742" s="25"/>
      <c r="D1742" s="25"/>
      <c r="E1742" s="26"/>
      <c r="F1742" s="27"/>
      <c r="G1742" s="27"/>
      <c r="H1742" s="451"/>
      <c r="J1742" s="23" t="e">
        <f>H1742*J1752/H1752</f>
        <v>#DIV/0!</v>
      </c>
      <c r="L1742" s="41">
        <f t="shared" si="261"/>
        <v>14</v>
      </c>
      <c r="M1742" s="39">
        <f t="shared" si="257"/>
        <v>4</v>
      </c>
      <c r="N1742" s="39">
        <f t="shared" si="262"/>
        <v>0</v>
      </c>
    </row>
    <row r="1743" spans="1:14" s="1" customFormat="1" ht="11.5" hidden="1" customHeight="1" x14ac:dyDescent="0.35">
      <c r="A1743" s="17"/>
      <c r="B1743" s="18"/>
      <c r="C1743" s="18"/>
      <c r="D1743" s="18"/>
      <c r="E1743" s="17"/>
      <c r="F1743" s="20"/>
      <c r="G1743" s="21"/>
      <c r="H1743" s="451"/>
      <c r="J1743" s="23" t="e">
        <f>H1743*J1752/H1752</f>
        <v>#DIV/0!</v>
      </c>
      <c r="L1743" s="41">
        <f t="shared" si="261"/>
        <v>14</v>
      </c>
      <c r="M1743" s="39">
        <f t="shared" si="257"/>
        <v>4</v>
      </c>
      <c r="N1743" s="39">
        <f t="shared" si="262"/>
        <v>0</v>
      </c>
    </row>
    <row r="1744" spans="1:14" s="1" customFormat="1" ht="11.5" hidden="1" customHeight="1" x14ac:dyDescent="0.35">
      <c r="A1744" s="17"/>
      <c r="B1744" s="18"/>
      <c r="C1744" s="18"/>
      <c r="D1744" s="18"/>
      <c r="E1744" s="17"/>
      <c r="F1744" s="20"/>
      <c r="G1744" s="24"/>
      <c r="H1744" s="451"/>
      <c r="J1744" s="23" t="e">
        <f>H1744*J1752/H1752</f>
        <v>#DIV/0!</v>
      </c>
      <c r="L1744" s="41">
        <f t="shared" si="261"/>
        <v>14</v>
      </c>
      <c r="M1744" s="39">
        <f t="shared" si="257"/>
        <v>4</v>
      </c>
      <c r="N1744" s="39">
        <f t="shared" si="262"/>
        <v>0</v>
      </c>
    </row>
    <row r="1745" spans="1:14" s="1" customFormat="1" ht="11.5" hidden="1" customHeight="1" x14ac:dyDescent="0.35">
      <c r="A1745" s="17"/>
      <c r="B1745" s="18"/>
      <c r="C1745" s="18"/>
      <c r="D1745" s="18"/>
      <c r="E1745" s="17"/>
      <c r="F1745" s="20"/>
      <c r="G1745" s="24"/>
      <c r="H1745" s="451"/>
      <c r="J1745" s="23" t="e">
        <f>H1745*J1752/H1752</f>
        <v>#DIV/0!</v>
      </c>
      <c r="L1745" s="41">
        <f t="shared" si="261"/>
        <v>14</v>
      </c>
      <c r="M1745" s="39">
        <f t="shared" si="257"/>
        <v>4</v>
      </c>
      <c r="N1745" s="39">
        <f t="shared" si="262"/>
        <v>0</v>
      </c>
    </row>
    <row r="1746" spans="1:14" s="1" customFormat="1" ht="11.5" hidden="1" customHeight="1" x14ac:dyDescent="0.35">
      <c r="A1746" s="19"/>
      <c r="B1746" s="18"/>
      <c r="C1746" s="18"/>
      <c r="D1746" s="18"/>
      <c r="E1746" s="17"/>
      <c r="F1746" s="20"/>
      <c r="G1746" s="21"/>
      <c r="H1746" s="451"/>
      <c r="J1746" s="23" t="e">
        <f>H1746*J1752/H1752</f>
        <v>#DIV/0!</v>
      </c>
      <c r="L1746" s="41">
        <f t="shared" si="261"/>
        <v>14</v>
      </c>
      <c r="M1746" s="39">
        <f t="shared" si="257"/>
        <v>4</v>
      </c>
      <c r="N1746" s="39">
        <f t="shared" si="262"/>
        <v>0</v>
      </c>
    </row>
    <row r="1747" spans="1:14" s="1" customFormat="1" ht="11.5" hidden="1" customHeight="1" x14ac:dyDescent="0.25">
      <c r="A1747" s="17"/>
      <c r="B1747" s="18"/>
      <c r="C1747" s="18"/>
      <c r="D1747" s="18"/>
      <c r="E1747" s="17"/>
      <c r="F1747" s="28"/>
      <c r="G1747" s="21"/>
      <c r="H1747" s="451"/>
      <c r="J1747" s="23" t="e">
        <f>H1747*J1752/H1752</f>
        <v>#DIV/0!</v>
      </c>
      <c r="L1747" s="41">
        <f t="shared" si="261"/>
        <v>14</v>
      </c>
      <c r="M1747" s="39">
        <f t="shared" si="257"/>
        <v>4</v>
      </c>
      <c r="N1747" s="39">
        <f t="shared" si="262"/>
        <v>0</v>
      </c>
    </row>
    <row r="1748" spans="1:14" s="1" customFormat="1" ht="11.5" hidden="1" customHeight="1" x14ac:dyDescent="0.35">
      <c r="A1748" s="19"/>
      <c r="B1748" s="18"/>
      <c r="C1748" s="18"/>
      <c r="D1748" s="18"/>
      <c r="E1748" s="17"/>
      <c r="F1748" s="20"/>
      <c r="G1748" s="21"/>
      <c r="H1748" s="451"/>
      <c r="J1748" s="23" t="e">
        <f>H1748*J1752/H1752</f>
        <v>#DIV/0!</v>
      </c>
      <c r="L1748" s="41">
        <f t="shared" si="261"/>
        <v>14</v>
      </c>
      <c r="M1748" s="39">
        <f t="shared" si="257"/>
        <v>4</v>
      </c>
      <c r="N1748" s="39">
        <f t="shared" si="262"/>
        <v>0</v>
      </c>
    </row>
    <row r="1749" spans="1:14" s="1" customFormat="1" ht="11.5" hidden="1" customHeight="1" x14ac:dyDescent="0.25">
      <c r="A1749" s="17"/>
      <c r="B1749" s="18"/>
      <c r="C1749" s="18"/>
      <c r="D1749" s="18"/>
      <c r="E1749" s="17"/>
      <c r="F1749" s="28"/>
      <c r="G1749" s="21"/>
      <c r="H1749" s="451"/>
      <c r="J1749" s="23" t="e">
        <f>H1749*J1752/H1752</f>
        <v>#DIV/0!</v>
      </c>
      <c r="L1749" s="41">
        <f t="shared" si="261"/>
        <v>14</v>
      </c>
      <c r="M1749" s="39">
        <f t="shared" si="257"/>
        <v>4</v>
      </c>
      <c r="N1749" s="39">
        <f t="shared" si="262"/>
        <v>0</v>
      </c>
    </row>
    <row r="1750" spans="1:14" s="1" customFormat="1" ht="11.5" hidden="1" customHeight="1" x14ac:dyDescent="0.35">
      <c r="A1750" s="19"/>
      <c r="B1750" s="18"/>
      <c r="C1750" s="18"/>
      <c r="D1750" s="18"/>
      <c r="E1750" s="17"/>
      <c r="F1750" s="20"/>
      <c r="G1750" s="21"/>
      <c r="H1750" s="451"/>
      <c r="J1750" s="23" t="e">
        <f>H1750*J1752/H1752</f>
        <v>#DIV/0!</v>
      </c>
      <c r="L1750" s="41">
        <f t="shared" si="261"/>
        <v>14</v>
      </c>
      <c r="M1750" s="39">
        <f t="shared" si="257"/>
        <v>4</v>
      </c>
      <c r="N1750" s="39">
        <f t="shared" si="262"/>
        <v>0</v>
      </c>
    </row>
    <row r="1751" spans="1:14" s="1" customFormat="1" ht="11.5" hidden="1" customHeight="1" x14ac:dyDescent="0.35">
      <c r="A1751" s="19"/>
      <c r="B1751" s="18"/>
      <c r="C1751" s="18"/>
      <c r="D1751" s="18"/>
      <c r="E1751" s="17"/>
      <c r="F1751" s="20"/>
      <c r="G1751" s="21"/>
      <c r="H1751" s="451"/>
      <c r="J1751" s="23" t="e">
        <f>H1751*J1752/H1752</f>
        <v>#DIV/0!</v>
      </c>
      <c r="L1751" s="41">
        <f t="shared" si="261"/>
        <v>14</v>
      </c>
      <c r="M1751" s="39">
        <f t="shared" si="257"/>
        <v>4</v>
      </c>
      <c r="N1751" s="39">
        <f t="shared" si="262"/>
        <v>0</v>
      </c>
    </row>
    <row r="1752" spans="1:14" s="1" customFormat="1" ht="11.5" hidden="1" customHeight="1" x14ac:dyDescent="0.35">
      <c r="A1752" s="19"/>
      <c r="B1752" s="25">
        <f>SUBTOTAL(9,B1734:B1751)</f>
        <v>0</v>
      </c>
      <c r="C1752" s="25">
        <f t="shared" ref="C1752:E1752" si="263">SUBTOTAL(9,C1734:C1751)</f>
        <v>0</v>
      </c>
      <c r="D1752" s="25">
        <f t="shared" si="263"/>
        <v>0</v>
      </c>
      <c r="E1752" s="26">
        <f t="shared" si="263"/>
        <v>0</v>
      </c>
      <c r="F1752" s="29" t="s">
        <v>18</v>
      </c>
      <c r="G1752" s="27"/>
      <c r="H1752" s="454"/>
      <c r="J1752" s="32">
        <f>D1731</f>
        <v>151.08000000000001</v>
      </c>
      <c r="L1752" s="41">
        <f t="shared" si="261"/>
        <v>14</v>
      </c>
      <c r="M1752" s="39">
        <f t="shared" si="257"/>
        <v>4</v>
      </c>
      <c r="N1752" s="39">
        <v>1</v>
      </c>
    </row>
    <row r="1753" spans="1:14" s="1" customFormat="1" ht="11.5" hidden="1" customHeight="1" x14ac:dyDescent="0.35">
      <c r="A1753" s="33"/>
      <c r="B1753" s="34"/>
      <c r="C1753" s="34"/>
      <c r="D1753" s="34"/>
      <c r="E1753" s="35"/>
      <c r="F1753" s="36"/>
      <c r="G1753" s="37"/>
      <c r="H1753" s="38"/>
      <c r="J1753" s="38"/>
      <c r="L1753" s="41">
        <f t="shared" si="261"/>
        <v>14</v>
      </c>
      <c r="M1753" s="39">
        <f t="shared" si="257"/>
        <v>4</v>
      </c>
      <c r="N1753" s="39">
        <v>1</v>
      </c>
    </row>
    <row r="1754" spans="1:14" ht="43.5" customHeight="1" x14ac:dyDescent="0.35">
      <c r="A1754" s="275"/>
      <c r="B1754" s="275"/>
      <c r="C1754" s="275"/>
      <c r="D1754" s="443">
        <f>х!H$17</f>
        <v>64.739999999999995</v>
      </c>
      <c r="E1754" s="444"/>
      <c r="F1754" s="414" t="str">
        <f>х!I$17</f>
        <v>Абонемент платного питания №9 (ГПД Полдник 1-4)</v>
      </c>
      <c r="G1754" s="415"/>
      <c r="H1754" s="415"/>
      <c r="I1754" s="270"/>
      <c r="J1754" s="13"/>
      <c r="K1754" s="13"/>
      <c r="L1754" s="289">
        <f>L1731+1</f>
        <v>15</v>
      </c>
      <c r="M1754" s="287">
        <f t="shared" si="257"/>
        <v>4</v>
      </c>
      <c r="N1754" s="287">
        <v>1</v>
      </c>
    </row>
    <row r="1755" spans="1:14" ht="11.5" customHeight="1" x14ac:dyDescent="0.35">
      <c r="A1755" s="437" t="s">
        <v>3</v>
      </c>
      <c r="B1755" s="438" t="s">
        <v>4</v>
      </c>
      <c r="C1755" s="438"/>
      <c r="D1755" s="438"/>
      <c r="E1755" s="439" t="s">
        <v>5</v>
      </c>
      <c r="F1755" s="440" t="s">
        <v>6</v>
      </c>
      <c r="G1755" s="441" t="s">
        <v>7</v>
      </c>
      <c r="H1755" s="442" t="s">
        <v>8</v>
      </c>
      <c r="L1755" s="290">
        <f>L1754</f>
        <v>15</v>
      </c>
      <c r="M1755" s="287">
        <f t="shared" si="257"/>
        <v>4</v>
      </c>
      <c r="N1755" s="287">
        <v>1</v>
      </c>
    </row>
    <row r="1756" spans="1:14" ht="11.5" customHeight="1" x14ac:dyDescent="0.35">
      <c r="A1756" s="437"/>
      <c r="B1756" s="277" t="s">
        <v>9</v>
      </c>
      <c r="C1756" s="278" t="s">
        <v>10</v>
      </c>
      <c r="D1756" s="278" t="s">
        <v>11</v>
      </c>
      <c r="E1756" s="439"/>
      <c r="F1756" s="440"/>
      <c r="G1756" s="441"/>
      <c r="H1756" s="442"/>
      <c r="L1756" s="290">
        <f t="shared" ref="L1756:M1776" si="264">L1755</f>
        <v>15</v>
      </c>
      <c r="M1756" s="287">
        <f t="shared" si="257"/>
        <v>4</v>
      </c>
      <c r="N1756" s="287">
        <v>1</v>
      </c>
    </row>
    <row r="1757" spans="1:14" ht="11.5" customHeight="1" x14ac:dyDescent="0.35">
      <c r="A1757" s="115">
        <v>338</v>
      </c>
      <c r="B1757" s="114">
        <v>0.4</v>
      </c>
      <c r="C1757" s="114">
        <v>0.4</v>
      </c>
      <c r="D1757" s="114">
        <v>9.8000000000000007</v>
      </c>
      <c r="E1757" s="115">
        <v>47</v>
      </c>
      <c r="F1757" s="116" t="s">
        <v>117</v>
      </c>
      <c r="G1757" s="385">
        <v>100</v>
      </c>
      <c r="H1757" s="449">
        <f>D1754</f>
        <v>64.739999999999995</v>
      </c>
      <c r="J1757" s="23" t="e">
        <f>H1757*J1775/H1775</f>
        <v>#DIV/0!</v>
      </c>
      <c r="L1757" s="290">
        <f t="shared" si="264"/>
        <v>15</v>
      </c>
      <c r="M1757" s="287">
        <f t="shared" si="257"/>
        <v>4</v>
      </c>
      <c r="N1757" s="287" t="str">
        <f>F1757</f>
        <v>Яблоко 100 (СОШ_2018)</v>
      </c>
    </row>
    <row r="1758" spans="1:14" ht="11.5" customHeight="1" x14ac:dyDescent="0.35">
      <c r="A1758" s="54" t="s">
        <v>152</v>
      </c>
      <c r="B1758" s="51">
        <v>5.53</v>
      </c>
      <c r="C1758" s="51">
        <v>2.89</v>
      </c>
      <c r="D1758" s="51">
        <v>28.09</v>
      </c>
      <c r="E1758" s="50">
        <v>157</v>
      </c>
      <c r="F1758" s="336" t="s">
        <v>387</v>
      </c>
      <c r="G1758" s="167">
        <v>100</v>
      </c>
      <c r="H1758" s="450"/>
      <c r="J1758" s="23" t="e">
        <f>H1758*J1775/H1775</f>
        <v>#DIV/0!</v>
      </c>
      <c r="L1758" s="290">
        <f t="shared" si="264"/>
        <v>15</v>
      </c>
      <c r="M1758" s="287">
        <f t="shared" si="257"/>
        <v>4</v>
      </c>
      <c r="N1758" s="287" t="str">
        <f t="shared" ref="N1758:N1774" si="265">F1758</f>
        <v>Котлета, запеченная в тесте 50/50 Тагил (80 шк)</v>
      </c>
    </row>
    <row r="1759" spans="1:14" ht="11.5" customHeight="1" x14ac:dyDescent="0.35">
      <c r="A1759" s="50">
        <v>376</v>
      </c>
      <c r="B1759" s="51">
        <v>7.0000000000000007E-2</v>
      </c>
      <c r="C1759" s="51">
        <v>0.02</v>
      </c>
      <c r="D1759" s="51">
        <v>15</v>
      </c>
      <c r="E1759" s="50">
        <v>60</v>
      </c>
      <c r="F1759" s="52" t="s">
        <v>115</v>
      </c>
      <c r="G1759" s="148">
        <v>215</v>
      </c>
      <c r="H1759" s="450"/>
      <c r="J1759" s="23" t="e">
        <f>H1759*J1775/H1775</f>
        <v>#DIV/0!</v>
      </c>
      <c r="L1759" s="290">
        <f t="shared" si="264"/>
        <v>15</v>
      </c>
      <c r="M1759" s="287">
        <f t="shared" si="257"/>
        <v>4</v>
      </c>
      <c r="N1759" s="287" t="str">
        <f t="shared" si="265"/>
        <v>Чай с сахаром 200/15 (СОШ_2018)</v>
      </c>
    </row>
    <row r="1760" spans="1:14" s="1" customFormat="1" ht="11.5" hidden="1" customHeight="1" x14ac:dyDescent="0.35">
      <c r="A1760" s="19"/>
      <c r="B1760" s="18"/>
      <c r="C1760" s="18"/>
      <c r="D1760" s="18"/>
      <c r="E1760" s="17"/>
      <c r="F1760" s="20"/>
      <c r="G1760" s="21"/>
      <c r="H1760" s="451"/>
      <c r="J1760" s="23" t="e">
        <f>H1760*J1775/H1775</f>
        <v>#DIV/0!</v>
      </c>
      <c r="L1760" s="41">
        <f t="shared" si="264"/>
        <v>15</v>
      </c>
      <c r="M1760" s="39">
        <f t="shared" si="257"/>
        <v>4</v>
      </c>
      <c r="N1760" s="39">
        <f t="shared" si="265"/>
        <v>0</v>
      </c>
    </row>
    <row r="1761" spans="1:14" s="1" customFormat="1" ht="11.5" hidden="1" customHeight="1" x14ac:dyDescent="0.35">
      <c r="A1761" s="17"/>
      <c r="B1761" s="18"/>
      <c r="C1761" s="18"/>
      <c r="D1761" s="19"/>
      <c r="E1761" s="17"/>
      <c r="F1761" s="20"/>
      <c r="G1761" s="21"/>
      <c r="H1761" s="451"/>
      <c r="J1761" s="23" t="e">
        <f>H1761*J1775/H1775</f>
        <v>#DIV/0!</v>
      </c>
      <c r="L1761" s="41">
        <f t="shared" si="264"/>
        <v>15</v>
      </c>
      <c r="M1761" s="39">
        <f t="shared" si="257"/>
        <v>4</v>
      </c>
      <c r="N1761" s="39">
        <f t="shared" si="265"/>
        <v>0</v>
      </c>
    </row>
    <row r="1762" spans="1:14" s="1" customFormat="1" ht="11.5" hidden="1" customHeight="1" x14ac:dyDescent="0.35">
      <c r="A1762" s="17"/>
      <c r="B1762" s="18"/>
      <c r="C1762" s="18"/>
      <c r="D1762" s="18"/>
      <c r="E1762" s="17"/>
      <c r="F1762" s="20"/>
      <c r="G1762" s="21"/>
      <c r="H1762" s="451"/>
      <c r="J1762" s="23" t="e">
        <f>H1762*J1775/H1775</f>
        <v>#DIV/0!</v>
      </c>
      <c r="L1762" s="41">
        <f t="shared" si="264"/>
        <v>15</v>
      </c>
      <c r="M1762" s="39">
        <f t="shared" si="257"/>
        <v>4</v>
      </c>
      <c r="N1762" s="39">
        <f t="shared" si="265"/>
        <v>0</v>
      </c>
    </row>
    <row r="1763" spans="1:14" s="1" customFormat="1" ht="11.5" hidden="1" customHeight="1" x14ac:dyDescent="0.35">
      <c r="A1763" s="17"/>
      <c r="B1763" s="18"/>
      <c r="C1763" s="18"/>
      <c r="D1763" s="18"/>
      <c r="E1763" s="17"/>
      <c r="F1763" s="20"/>
      <c r="G1763" s="24"/>
      <c r="H1763" s="451"/>
      <c r="J1763" s="23" t="e">
        <f>H1763*J1775/H1775</f>
        <v>#DIV/0!</v>
      </c>
      <c r="L1763" s="41">
        <f t="shared" si="264"/>
        <v>15</v>
      </c>
      <c r="M1763" s="39">
        <f t="shared" si="257"/>
        <v>4</v>
      </c>
      <c r="N1763" s="39">
        <f t="shared" si="265"/>
        <v>0</v>
      </c>
    </row>
    <row r="1764" spans="1:14" s="1" customFormat="1" ht="11.5" hidden="1" customHeight="1" x14ac:dyDescent="0.35">
      <c r="A1764" s="19"/>
      <c r="B1764" s="18"/>
      <c r="C1764" s="18"/>
      <c r="D1764" s="18"/>
      <c r="E1764" s="17"/>
      <c r="F1764" s="20"/>
      <c r="G1764" s="21"/>
      <c r="H1764" s="451"/>
      <c r="J1764" s="23" t="e">
        <f>H1764*J1775/H1775</f>
        <v>#DIV/0!</v>
      </c>
      <c r="L1764" s="41">
        <f t="shared" si="264"/>
        <v>15</v>
      </c>
      <c r="M1764" s="39">
        <f t="shared" si="257"/>
        <v>4</v>
      </c>
      <c r="N1764" s="39">
        <f t="shared" si="265"/>
        <v>0</v>
      </c>
    </row>
    <row r="1765" spans="1:14" s="1" customFormat="1" ht="11.5" hidden="1" customHeight="1" x14ac:dyDescent="0.35">
      <c r="A1765" s="19"/>
      <c r="B1765" s="25"/>
      <c r="C1765" s="25"/>
      <c r="D1765" s="25"/>
      <c r="E1765" s="26"/>
      <c r="F1765" s="27"/>
      <c r="G1765" s="27"/>
      <c r="H1765" s="451"/>
      <c r="J1765" s="23" t="e">
        <f>H1765*J1775/H1775</f>
        <v>#DIV/0!</v>
      </c>
      <c r="L1765" s="41">
        <f t="shared" si="264"/>
        <v>15</v>
      </c>
      <c r="M1765" s="39">
        <f t="shared" si="257"/>
        <v>4</v>
      </c>
      <c r="N1765" s="39">
        <f t="shared" si="265"/>
        <v>0</v>
      </c>
    </row>
    <row r="1766" spans="1:14" s="1" customFormat="1" ht="11.5" hidden="1" customHeight="1" x14ac:dyDescent="0.35">
      <c r="A1766" s="17"/>
      <c r="B1766" s="18"/>
      <c r="C1766" s="18"/>
      <c r="D1766" s="18"/>
      <c r="E1766" s="17"/>
      <c r="F1766" s="20"/>
      <c r="G1766" s="21"/>
      <c r="H1766" s="451"/>
      <c r="J1766" s="23" t="e">
        <f>H1766*J1775/H1775</f>
        <v>#DIV/0!</v>
      </c>
      <c r="L1766" s="41">
        <f t="shared" si="264"/>
        <v>15</v>
      </c>
      <c r="M1766" s="39">
        <f t="shared" si="257"/>
        <v>4</v>
      </c>
      <c r="N1766" s="39">
        <f t="shared" si="265"/>
        <v>0</v>
      </c>
    </row>
    <row r="1767" spans="1:14" s="1" customFormat="1" ht="11.5" hidden="1" customHeight="1" x14ac:dyDescent="0.35">
      <c r="A1767" s="17"/>
      <c r="B1767" s="18"/>
      <c r="C1767" s="18"/>
      <c r="D1767" s="18"/>
      <c r="E1767" s="17"/>
      <c r="F1767" s="20"/>
      <c r="G1767" s="24"/>
      <c r="H1767" s="451"/>
      <c r="J1767" s="23" t="e">
        <f>H1767*J1775/H1775</f>
        <v>#DIV/0!</v>
      </c>
      <c r="L1767" s="41">
        <f t="shared" si="264"/>
        <v>15</v>
      </c>
      <c r="M1767" s="39">
        <f t="shared" si="257"/>
        <v>4</v>
      </c>
      <c r="N1767" s="39">
        <f t="shared" si="265"/>
        <v>0</v>
      </c>
    </row>
    <row r="1768" spans="1:14" s="1" customFormat="1" ht="11.5" hidden="1" customHeight="1" x14ac:dyDescent="0.35">
      <c r="A1768" s="17"/>
      <c r="B1768" s="18"/>
      <c r="C1768" s="18"/>
      <c r="D1768" s="18"/>
      <c r="E1768" s="17"/>
      <c r="F1768" s="20"/>
      <c r="G1768" s="24"/>
      <c r="H1768" s="451"/>
      <c r="J1768" s="23" t="e">
        <f>H1768*J1775/H1775</f>
        <v>#DIV/0!</v>
      </c>
      <c r="L1768" s="41">
        <f t="shared" si="264"/>
        <v>15</v>
      </c>
      <c r="M1768" s="39">
        <f t="shared" si="257"/>
        <v>4</v>
      </c>
      <c r="N1768" s="39">
        <f t="shared" si="265"/>
        <v>0</v>
      </c>
    </row>
    <row r="1769" spans="1:14" s="1" customFormat="1" ht="11.5" hidden="1" customHeight="1" x14ac:dyDescent="0.35">
      <c r="A1769" s="19"/>
      <c r="B1769" s="18"/>
      <c r="C1769" s="18"/>
      <c r="D1769" s="18"/>
      <c r="E1769" s="17"/>
      <c r="F1769" s="20"/>
      <c r="G1769" s="21"/>
      <c r="H1769" s="451"/>
      <c r="J1769" s="23" t="e">
        <f>H1769*J1775/H1775</f>
        <v>#DIV/0!</v>
      </c>
      <c r="L1769" s="41">
        <f t="shared" si="264"/>
        <v>15</v>
      </c>
      <c r="M1769" s="39">
        <f t="shared" si="257"/>
        <v>4</v>
      </c>
      <c r="N1769" s="39">
        <f t="shared" si="265"/>
        <v>0</v>
      </c>
    </row>
    <row r="1770" spans="1:14" s="1" customFormat="1" ht="11.5" hidden="1" customHeight="1" x14ac:dyDescent="0.25">
      <c r="A1770" s="17"/>
      <c r="B1770" s="18"/>
      <c r="C1770" s="18"/>
      <c r="D1770" s="18"/>
      <c r="E1770" s="17"/>
      <c r="F1770" s="28"/>
      <c r="G1770" s="21"/>
      <c r="H1770" s="451"/>
      <c r="J1770" s="23" t="e">
        <f>H1770*J1775/H1775</f>
        <v>#DIV/0!</v>
      </c>
      <c r="L1770" s="41">
        <f t="shared" si="264"/>
        <v>15</v>
      </c>
      <c r="M1770" s="39">
        <f t="shared" si="257"/>
        <v>4</v>
      </c>
      <c r="N1770" s="39">
        <f t="shared" si="265"/>
        <v>0</v>
      </c>
    </row>
    <row r="1771" spans="1:14" s="1" customFormat="1" ht="11.5" hidden="1" customHeight="1" x14ac:dyDescent="0.35">
      <c r="A1771" s="19"/>
      <c r="B1771" s="18"/>
      <c r="C1771" s="18"/>
      <c r="D1771" s="18"/>
      <c r="E1771" s="17"/>
      <c r="F1771" s="20"/>
      <c r="G1771" s="21"/>
      <c r="H1771" s="451"/>
      <c r="J1771" s="23" t="e">
        <f>H1771*J1775/H1775</f>
        <v>#DIV/0!</v>
      </c>
      <c r="L1771" s="41">
        <f t="shared" si="264"/>
        <v>15</v>
      </c>
      <c r="M1771" s="39">
        <f t="shared" si="257"/>
        <v>4</v>
      </c>
      <c r="N1771" s="39">
        <f t="shared" si="265"/>
        <v>0</v>
      </c>
    </row>
    <row r="1772" spans="1:14" s="1" customFormat="1" ht="11.5" hidden="1" customHeight="1" x14ac:dyDescent="0.25">
      <c r="A1772" s="17"/>
      <c r="B1772" s="18"/>
      <c r="C1772" s="18"/>
      <c r="D1772" s="18"/>
      <c r="E1772" s="17"/>
      <c r="F1772" s="28"/>
      <c r="G1772" s="21"/>
      <c r="H1772" s="451"/>
      <c r="J1772" s="23" t="e">
        <f>H1772*J1775/H1775</f>
        <v>#DIV/0!</v>
      </c>
      <c r="L1772" s="41">
        <f t="shared" si="264"/>
        <v>15</v>
      </c>
      <c r="M1772" s="39">
        <f t="shared" si="264"/>
        <v>4</v>
      </c>
      <c r="N1772" s="39">
        <f t="shared" si="265"/>
        <v>0</v>
      </c>
    </row>
    <row r="1773" spans="1:14" s="1" customFormat="1" ht="11.5" hidden="1" customHeight="1" x14ac:dyDescent="0.35">
      <c r="A1773" s="19"/>
      <c r="B1773" s="18"/>
      <c r="C1773" s="18"/>
      <c r="D1773" s="18"/>
      <c r="E1773" s="17"/>
      <c r="F1773" s="20"/>
      <c r="G1773" s="21"/>
      <c r="H1773" s="451"/>
      <c r="J1773" s="23" t="e">
        <f>H1773*J1775/H1775</f>
        <v>#DIV/0!</v>
      </c>
      <c r="L1773" s="41">
        <f t="shared" si="264"/>
        <v>15</v>
      </c>
      <c r="M1773" s="39">
        <f t="shared" si="264"/>
        <v>4</v>
      </c>
      <c r="N1773" s="39">
        <f t="shared" si="265"/>
        <v>0</v>
      </c>
    </row>
    <row r="1774" spans="1:14" s="1" customFormat="1" ht="11.5" hidden="1" customHeight="1" x14ac:dyDescent="0.35">
      <c r="A1774" s="19"/>
      <c r="B1774" s="18"/>
      <c r="C1774" s="18"/>
      <c r="D1774" s="18"/>
      <c r="E1774" s="17"/>
      <c r="F1774" s="20"/>
      <c r="G1774" s="21"/>
      <c r="H1774" s="451"/>
      <c r="J1774" s="23" t="e">
        <f>H1774*J1775/H1775</f>
        <v>#DIV/0!</v>
      </c>
      <c r="L1774" s="41">
        <f t="shared" si="264"/>
        <v>15</v>
      </c>
      <c r="M1774" s="39">
        <f t="shared" si="264"/>
        <v>4</v>
      </c>
      <c r="N1774" s="39">
        <f t="shared" si="265"/>
        <v>0</v>
      </c>
    </row>
    <row r="1775" spans="1:14" ht="11.5" customHeight="1" x14ac:dyDescent="0.35">
      <c r="A1775" s="291"/>
      <c r="B1775" s="292">
        <f>SUBTOTAL(9,B1757:B1774)</f>
        <v>6.0000000000000009</v>
      </c>
      <c r="C1775" s="292">
        <f t="shared" ref="C1775:E1775" si="266">SUBTOTAL(9,C1757:C1774)</f>
        <v>3.31</v>
      </c>
      <c r="D1775" s="292">
        <f t="shared" si="266"/>
        <v>52.89</v>
      </c>
      <c r="E1775" s="293">
        <f t="shared" si="266"/>
        <v>264</v>
      </c>
      <c r="F1775" s="294" t="s">
        <v>18</v>
      </c>
      <c r="G1775" s="382"/>
      <c r="H1775" s="452"/>
      <c r="J1775" s="32">
        <f>D1754</f>
        <v>64.739999999999995</v>
      </c>
      <c r="L1775" s="290">
        <f t="shared" si="264"/>
        <v>15</v>
      </c>
      <c r="M1775" s="287">
        <f t="shared" si="264"/>
        <v>4</v>
      </c>
      <c r="N1775" s="287">
        <v>1</v>
      </c>
    </row>
    <row r="1776" spans="1:14" ht="3" customHeight="1" x14ac:dyDescent="0.35">
      <c r="A1776" s="297"/>
      <c r="B1776" s="298"/>
      <c r="C1776" s="298"/>
      <c r="D1776" s="298"/>
      <c r="E1776" s="299"/>
      <c r="F1776" s="300"/>
      <c r="G1776" s="301"/>
      <c r="H1776" s="302"/>
      <c r="J1776" s="38"/>
      <c r="L1776" s="290">
        <f t="shared" si="264"/>
        <v>15</v>
      </c>
      <c r="M1776" s="287">
        <f t="shared" si="264"/>
        <v>4</v>
      </c>
      <c r="N1776" s="287">
        <v>1</v>
      </c>
    </row>
    <row r="1777" spans="1:14" s="1" customFormat="1" ht="21" hidden="1" x14ac:dyDescent="0.35">
      <c r="A1777" s="14"/>
      <c r="B1777" s="14"/>
      <c r="C1777" s="14"/>
      <c r="D1777" s="427">
        <f>х!H$18</f>
        <v>103</v>
      </c>
      <c r="E1777" s="428"/>
      <c r="F1777" s="429" t="str">
        <f>х!I$18</f>
        <v>Абонемент платного питания №10 (СОШ № 12)</v>
      </c>
      <c r="G1777" s="430"/>
      <c r="H1777" s="430"/>
      <c r="I1777" s="13"/>
      <c r="J1777" s="13"/>
      <c r="K1777" s="13"/>
      <c r="L1777" s="40">
        <f>L1754+1</f>
        <v>16</v>
      </c>
      <c r="M1777" s="39">
        <f t="shared" ref="M1777:M1840" si="267">M1776</f>
        <v>4</v>
      </c>
      <c r="N1777" s="39">
        <v>1</v>
      </c>
    </row>
    <row r="1778" spans="1:14" s="1" customFormat="1" ht="11.5" hidden="1" customHeight="1" x14ac:dyDescent="0.35">
      <c r="A1778" s="431" t="s">
        <v>3</v>
      </c>
      <c r="B1778" s="432" t="s">
        <v>4</v>
      </c>
      <c r="C1778" s="432"/>
      <c r="D1778" s="432"/>
      <c r="E1778" s="433" t="s">
        <v>5</v>
      </c>
      <c r="F1778" s="434" t="s">
        <v>6</v>
      </c>
      <c r="G1778" s="435" t="s">
        <v>7</v>
      </c>
      <c r="H1778" s="436" t="s">
        <v>8</v>
      </c>
      <c r="L1778" s="41">
        <f>L1777</f>
        <v>16</v>
      </c>
      <c r="M1778" s="39">
        <f t="shared" si="267"/>
        <v>4</v>
      </c>
      <c r="N1778" s="39">
        <v>1</v>
      </c>
    </row>
    <row r="1779" spans="1:14" s="1" customFormat="1" ht="11.5" hidden="1" customHeight="1" x14ac:dyDescent="0.35">
      <c r="A1779" s="431"/>
      <c r="B1779" s="15" t="s">
        <v>9</v>
      </c>
      <c r="C1779" s="16" t="s">
        <v>10</v>
      </c>
      <c r="D1779" s="16" t="s">
        <v>11</v>
      </c>
      <c r="E1779" s="433"/>
      <c r="F1779" s="434"/>
      <c r="G1779" s="435"/>
      <c r="H1779" s="436"/>
      <c r="L1779" s="41">
        <f t="shared" ref="L1779:L1799" si="268">L1778</f>
        <v>16</v>
      </c>
      <c r="M1779" s="39">
        <f t="shared" si="267"/>
        <v>4</v>
      </c>
      <c r="N1779" s="39">
        <v>1</v>
      </c>
    </row>
    <row r="1780" spans="1:14" s="1" customFormat="1" ht="11.5" hidden="1" customHeight="1" x14ac:dyDescent="0.35">
      <c r="A1780" s="236" t="s">
        <v>262</v>
      </c>
      <c r="B1780" s="113">
        <v>10.25</v>
      </c>
      <c r="C1780" s="113">
        <v>13.21</v>
      </c>
      <c r="D1780" s="113">
        <v>9.75</v>
      </c>
      <c r="E1780" s="217">
        <v>199</v>
      </c>
      <c r="F1780" s="237" t="s">
        <v>424</v>
      </c>
      <c r="G1780" s="206">
        <v>90</v>
      </c>
      <c r="H1780" s="453">
        <f>D1777</f>
        <v>103</v>
      </c>
      <c r="J1780" s="23" t="e">
        <f>H1780*J1798/H1798</f>
        <v>#DIV/0!</v>
      </c>
      <c r="L1780" s="41">
        <f t="shared" si="268"/>
        <v>16</v>
      </c>
      <c r="M1780" s="39">
        <f t="shared" si="267"/>
        <v>4</v>
      </c>
      <c r="N1780" s="39" t="str">
        <f>F1780</f>
        <v>Котлета особая из кур с соусом сметанно-томатным 60/30 (кура)</v>
      </c>
    </row>
    <row r="1781" spans="1:14" s="1" customFormat="1" ht="11.5" hidden="1" customHeight="1" x14ac:dyDescent="0.35">
      <c r="A1781" s="228" t="s">
        <v>266</v>
      </c>
      <c r="B1781" s="225">
        <v>7.22</v>
      </c>
      <c r="C1781" s="225">
        <v>12.6</v>
      </c>
      <c r="D1781" s="225">
        <v>35.380000000000003</v>
      </c>
      <c r="E1781" s="226">
        <v>272</v>
      </c>
      <c r="F1781" s="227" t="s">
        <v>267</v>
      </c>
      <c r="G1781" s="205">
        <v>150</v>
      </c>
      <c r="H1781" s="451"/>
      <c r="J1781" s="23" t="e">
        <f>H1781*J1798/H1798</f>
        <v>#DIV/0!</v>
      </c>
      <c r="L1781" s="41">
        <f t="shared" si="268"/>
        <v>16</v>
      </c>
      <c r="M1781" s="39">
        <f t="shared" si="267"/>
        <v>4</v>
      </c>
      <c r="N1781" s="39" t="str">
        <f t="shared" ref="N1781:N1797" si="269">F1781</f>
        <v xml:space="preserve">Каша гречневая рассыпчатая </v>
      </c>
    </row>
    <row r="1782" spans="1:14" s="1" customFormat="1" ht="11.5" hidden="1" customHeight="1" x14ac:dyDescent="0.35">
      <c r="A1782" s="50">
        <v>628</v>
      </c>
      <c r="B1782" s="51">
        <v>0.1</v>
      </c>
      <c r="C1782" s="51">
        <v>0.03</v>
      </c>
      <c r="D1782" s="51">
        <v>15.28</v>
      </c>
      <c r="E1782" s="50">
        <v>62</v>
      </c>
      <c r="F1782" s="52" t="s">
        <v>241</v>
      </c>
      <c r="G1782" s="68">
        <v>215</v>
      </c>
      <c r="H1782" s="451"/>
      <c r="J1782" s="23" t="e">
        <f>H1782*J1798/H1798</f>
        <v>#DIV/0!</v>
      </c>
      <c r="L1782" s="41">
        <f t="shared" si="268"/>
        <v>16</v>
      </c>
      <c r="M1782" s="39">
        <f t="shared" si="267"/>
        <v>4</v>
      </c>
      <c r="N1782" s="39" t="str">
        <f t="shared" si="269"/>
        <v>Чай с сахаром 200/15</v>
      </c>
    </row>
    <row r="1783" spans="1:14" s="1" customFormat="1" ht="11.5" hidden="1" customHeight="1" x14ac:dyDescent="0.35">
      <c r="A1783" s="54" t="s">
        <v>16</v>
      </c>
      <c r="B1783" s="51">
        <v>1.98</v>
      </c>
      <c r="C1783" s="51">
        <v>0.25</v>
      </c>
      <c r="D1783" s="51">
        <v>12.08</v>
      </c>
      <c r="E1783" s="50">
        <v>59</v>
      </c>
      <c r="F1783" s="52" t="s">
        <v>135</v>
      </c>
      <c r="G1783" s="69">
        <v>25</v>
      </c>
      <c r="H1783" s="451"/>
      <c r="J1783" s="23" t="e">
        <f>H1783*J1798/H1798</f>
        <v>#DIV/0!</v>
      </c>
      <c r="L1783" s="41">
        <f t="shared" si="268"/>
        <v>16</v>
      </c>
      <c r="M1783" s="39">
        <f t="shared" si="267"/>
        <v>4</v>
      </c>
      <c r="N1783" s="39" t="str">
        <f t="shared" si="269"/>
        <v>Хлеб пшеничный 25</v>
      </c>
    </row>
    <row r="1784" spans="1:14" s="1" customFormat="1" ht="11.5" hidden="1" customHeight="1" x14ac:dyDescent="0.35">
      <c r="A1784" s="54" t="s">
        <v>16</v>
      </c>
      <c r="B1784" s="51">
        <v>1.65</v>
      </c>
      <c r="C1784" s="51">
        <v>0.3</v>
      </c>
      <c r="D1784" s="51">
        <v>8.35</v>
      </c>
      <c r="E1784" s="50">
        <v>44</v>
      </c>
      <c r="F1784" s="52" t="s">
        <v>17</v>
      </c>
      <c r="G1784" s="69">
        <v>25</v>
      </c>
      <c r="H1784" s="451"/>
      <c r="J1784" s="23" t="e">
        <f>H1784*J1798/H1798</f>
        <v>#DIV/0!</v>
      </c>
      <c r="L1784" s="41">
        <f t="shared" si="268"/>
        <v>16</v>
      </c>
      <c r="M1784" s="39">
        <f t="shared" si="267"/>
        <v>4</v>
      </c>
      <c r="N1784" s="39" t="str">
        <f t="shared" si="269"/>
        <v>Хлеб  ржаной 25</v>
      </c>
    </row>
    <row r="1785" spans="1:14" s="1" customFormat="1" ht="11.5" hidden="1" customHeight="1" x14ac:dyDescent="0.35">
      <c r="A1785" s="54"/>
      <c r="B1785" s="51"/>
      <c r="C1785" s="51"/>
      <c r="D1785" s="51"/>
      <c r="E1785" s="50"/>
      <c r="F1785" s="52"/>
      <c r="G1785" s="69"/>
      <c r="H1785" s="451"/>
      <c r="J1785" s="23" t="e">
        <f>H1785*J1798/H1798</f>
        <v>#DIV/0!</v>
      </c>
      <c r="L1785" s="41">
        <f t="shared" si="268"/>
        <v>16</v>
      </c>
      <c r="M1785" s="39">
        <f t="shared" si="267"/>
        <v>4</v>
      </c>
      <c r="N1785" s="39">
        <f t="shared" si="269"/>
        <v>0</v>
      </c>
    </row>
    <row r="1786" spans="1:14" s="1" customFormat="1" ht="11.5" hidden="1" customHeight="1" x14ac:dyDescent="0.35">
      <c r="A1786" s="54"/>
      <c r="B1786" s="51"/>
      <c r="C1786" s="51"/>
      <c r="D1786" s="51"/>
      <c r="E1786" s="50"/>
      <c r="F1786" s="52"/>
      <c r="G1786" s="69"/>
      <c r="H1786" s="451"/>
      <c r="J1786" s="23" t="e">
        <f>H1786*J1798/H1798</f>
        <v>#DIV/0!</v>
      </c>
      <c r="L1786" s="41">
        <f t="shared" si="268"/>
        <v>16</v>
      </c>
      <c r="M1786" s="39">
        <f t="shared" si="267"/>
        <v>4</v>
      </c>
      <c r="N1786" s="39">
        <f t="shared" si="269"/>
        <v>0</v>
      </c>
    </row>
    <row r="1787" spans="1:14" s="1" customFormat="1" ht="11.5" hidden="1" customHeight="1" x14ac:dyDescent="0.35">
      <c r="A1787" s="19"/>
      <c r="B1787" s="18"/>
      <c r="C1787" s="18"/>
      <c r="D1787" s="18"/>
      <c r="E1787" s="17"/>
      <c r="F1787" s="20"/>
      <c r="G1787" s="21"/>
      <c r="H1787" s="451"/>
      <c r="J1787" s="23" t="e">
        <f>H1787*J1798/H1798</f>
        <v>#DIV/0!</v>
      </c>
      <c r="L1787" s="41">
        <f t="shared" si="268"/>
        <v>16</v>
      </c>
      <c r="M1787" s="39">
        <f t="shared" si="267"/>
        <v>4</v>
      </c>
      <c r="N1787" s="39">
        <f t="shared" si="269"/>
        <v>0</v>
      </c>
    </row>
    <row r="1788" spans="1:14" s="1" customFormat="1" ht="11.5" hidden="1" customHeight="1" x14ac:dyDescent="0.35">
      <c r="A1788" s="19"/>
      <c r="B1788" s="25"/>
      <c r="C1788" s="25"/>
      <c r="D1788" s="25"/>
      <c r="E1788" s="26"/>
      <c r="F1788" s="42"/>
      <c r="G1788" s="42"/>
      <c r="H1788" s="451"/>
      <c r="J1788" s="23" t="e">
        <f>H1788*J1798/H1798</f>
        <v>#DIV/0!</v>
      </c>
      <c r="L1788" s="41">
        <f t="shared" si="268"/>
        <v>16</v>
      </c>
      <c r="M1788" s="39">
        <f t="shared" si="267"/>
        <v>4</v>
      </c>
      <c r="N1788" s="39">
        <f t="shared" si="269"/>
        <v>0</v>
      </c>
    </row>
    <row r="1789" spans="1:14" s="1" customFormat="1" ht="11.5" hidden="1" customHeight="1" x14ac:dyDescent="0.35">
      <c r="A1789" s="17"/>
      <c r="B1789" s="18"/>
      <c r="C1789" s="18"/>
      <c r="D1789" s="18"/>
      <c r="E1789" s="17"/>
      <c r="F1789" s="20"/>
      <c r="G1789" s="21"/>
      <c r="H1789" s="451"/>
      <c r="J1789" s="23" t="e">
        <f>H1789*J1798/H1798</f>
        <v>#DIV/0!</v>
      </c>
      <c r="L1789" s="41">
        <f t="shared" si="268"/>
        <v>16</v>
      </c>
      <c r="M1789" s="39">
        <f t="shared" si="267"/>
        <v>4</v>
      </c>
      <c r="N1789" s="39">
        <f t="shared" si="269"/>
        <v>0</v>
      </c>
    </row>
    <row r="1790" spans="1:14" s="1" customFormat="1" ht="11.5" hidden="1" customHeight="1" x14ac:dyDescent="0.35">
      <c r="A1790" s="17"/>
      <c r="B1790" s="18"/>
      <c r="C1790" s="18"/>
      <c r="D1790" s="18"/>
      <c r="E1790" s="17"/>
      <c r="F1790" s="20"/>
      <c r="G1790" s="24"/>
      <c r="H1790" s="451"/>
      <c r="J1790" s="23" t="e">
        <f>H1790*J1798/H1798</f>
        <v>#DIV/0!</v>
      </c>
      <c r="L1790" s="41">
        <f t="shared" si="268"/>
        <v>16</v>
      </c>
      <c r="M1790" s="39">
        <f t="shared" si="267"/>
        <v>4</v>
      </c>
      <c r="N1790" s="39">
        <f t="shared" si="269"/>
        <v>0</v>
      </c>
    </row>
    <row r="1791" spans="1:14" s="1" customFormat="1" ht="11.5" hidden="1" customHeight="1" x14ac:dyDescent="0.35">
      <c r="A1791" s="17"/>
      <c r="B1791" s="18"/>
      <c r="C1791" s="18"/>
      <c r="D1791" s="18"/>
      <c r="E1791" s="17"/>
      <c r="F1791" s="20"/>
      <c r="G1791" s="24"/>
      <c r="H1791" s="451"/>
      <c r="J1791" s="23" t="e">
        <f>H1791*J1798/H1798</f>
        <v>#DIV/0!</v>
      </c>
      <c r="L1791" s="41">
        <f t="shared" si="268"/>
        <v>16</v>
      </c>
      <c r="M1791" s="39">
        <f t="shared" si="267"/>
        <v>4</v>
      </c>
      <c r="N1791" s="39">
        <f t="shared" si="269"/>
        <v>0</v>
      </c>
    </row>
    <row r="1792" spans="1:14" s="1" customFormat="1" ht="11.5" hidden="1" customHeight="1" x14ac:dyDescent="0.35">
      <c r="A1792" s="19"/>
      <c r="B1792" s="18"/>
      <c r="C1792" s="18"/>
      <c r="D1792" s="18"/>
      <c r="E1792" s="17"/>
      <c r="F1792" s="20"/>
      <c r="G1792" s="21"/>
      <c r="H1792" s="451"/>
      <c r="J1792" s="23" t="e">
        <f>H1792*J1798/H1798</f>
        <v>#DIV/0!</v>
      </c>
      <c r="L1792" s="41">
        <f t="shared" si="268"/>
        <v>16</v>
      </c>
      <c r="M1792" s="39">
        <f t="shared" si="267"/>
        <v>4</v>
      </c>
      <c r="N1792" s="39">
        <f t="shared" si="269"/>
        <v>0</v>
      </c>
    </row>
    <row r="1793" spans="1:14" s="1" customFormat="1" ht="11.5" hidden="1" customHeight="1" x14ac:dyDescent="0.25">
      <c r="A1793" s="17"/>
      <c r="B1793" s="18"/>
      <c r="C1793" s="18"/>
      <c r="D1793" s="18"/>
      <c r="E1793" s="17"/>
      <c r="F1793" s="28"/>
      <c r="G1793" s="21"/>
      <c r="H1793" s="451"/>
      <c r="J1793" s="23" t="e">
        <f>H1793*J1798/H1798</f>
        <v>#DIV/0!</v>
      </c>
      <c r="L1793" s="41">
        <f t="shared" si="268"/>
        <v>16</v>
      </c>
      <c r="M1793" s="39">
        <f t="shared" si="267"/>
        <v>4</v>
      </c>
      <c r="N1793" s="39">
        <f t="shared" si="269"/>
        <v>0</v>
      </c>
    </row>
    <row r="1794" spans="1:14" s="1" customFormat="1" ht="11.5" hidden="1" customHeight="1" x14ac:dyDescent="0.35">
      <c r="A1794" s="19"/>
      <c r="B1794" s="18"/>
      <c r="C1794" s="18"/>
      <c r="D1794" s="18"/>
      <c r="E1794" s="17"/>
      <c r="F1794" s="20"/>
      <c r="G1794" s="21"/>
      <c r="H1794" s="451"/>
      <c r="J1794" s="23" t="e">
        <f>H1794*J1798/H1798</f>
        <v>#DIV/0!</v>
      </c>
      <c r="L1794" s="41">
        <f t="shared" si="268"/>
        <v>16</v>
      </c>
      <c r="M1794" s="39">
        <f t="shared" si="267"/>
        <v>4</v>
      </c>
      <c r="N1794" s="39">
        <f t="shared" si="269"/>
        <v>0</v>
      </c>
    </row>
    <row r="1795" spans="1:14" s="1" customFormat="1" ht="11.5" hidden="1" customHeight="1" x14ac:dyDescent="0.25">
      <c r="A1795" s="17"/>
      <c r="B1795" s="18"/>
      <c r="C1795" s="18"/>
      <c r="D1795" s="18"/>
      <c r="E1795" s="17"/>
      <c r="F1795" s="28"/>
      <c r="G1795" s="21"/>
      <c r="H1795" s="451"/>
      <c r="J1795" s="23" t="e">
        <f>H1795*J1798/H1798</f>
        <v>#DIV/0!</v>
      </c>
      <c r="L1795" s="41">
        <f t="shared" si="268"/>
        <v>16</v>
      </c>
      <c r="M1795" s="39">
        <f t="shared" si="267"/>
        <v>4</v>
      </c>
      <c r="N1795" s="39">
        <f t="shared" si="269"/>
        <v>0</v>
      </c>
    </row>
    <row r="1796" spans="1:14" s="1" customFormat="1" ht="11.5" hidden="1" customHeight="1" x14ac:dyDescent="0.35">
      <c r="A1796" s="19"/>
      <c r="B1796" s="18"/>
      <c r="C1796" s="18"/>
      <c r="D1796" s="18"/>
      <c r="E1796" s="17"/>
      <c r="F1796" s="20"/>
      <c r="G1796" s="21"/>
      <c r="H1796" s="451"/>
      <c r="J1796" s="23" t="e">
        <f>H1796*J1798/H1798</f>
        <v>#DIV/0!</v>
      </c>
      <c r="L1796" s="41">
        <f t="shared" si="268"/>
        <v>16</v>
      </c>
      <c r="M1796" s="39">
        <f t="shared" si="267"/>
        <v>4</v>
      </c>
      <c r="N1796" s="39">
        <f t="shared" si="269"/>
        <v>0</v>
      </c>
    </row>
    <row r="1797" spans="1:14" s="1" customFormat="1" ht="11.5" hidden="1" customHeight="1" x14ac:dyDescent="0.35">
      <c r="A1797" s="19"/>
      <c r="B1797" s="18"/>
      <c r="C1797" s="18"/>
      <c r="D1797" s="18"/>
      <c r="E1797" s="17"/>
      <c r="F1797" s="20"/>
      <c r="G1797" s="21"/>
      <c r="H1797" s="451"/>
      <c r="J1797" s="23" t="e">
        <f>H1797*J1798/H1798</f>
        <v>#DIV/0!</v>
      </c>
      <c r="L1797" s="41">
        <f t="shared" si="268"/>
        <v>16</v>
      </c>
      <c r="M1797" s="39">
        <f t="shared" si="267"/>
        <v>4</v>
      </c>
      <c r="N1797" s="39">
        <f t="shared" si="269"/>
        <v>0</v>
      </c>
    </row>
    <row r="1798" spans="1:14" s="1" customFormat="1" ht="11.5" hidden="1" customHeight="1" x14ac:dyDescent="0.35">
      <c r="A1798" s="19"/>
      <c r="B1798" s="25">
        <f>SUBTOTAL(9,B1780:B1797)</f>
        <v>0</v>
      </c>
      <c r="C1798" s="25">
        <f t="shared" ref="C1798:D1798" si="270">SUBTOTAL(9,C1780:C1797)</f>
        <v>0</v>
      </c>
      <c r="D1798" s="25">
        <f t="shared" si="270"/>
        <v>0</v>
      </c>
      <c r="E1798" s="26">
        <f>SUBTOTAL(9,E1780:E1797)</f>
        <v>0</v>
      </c>
      <c r="F1798" s="29" t="s">
        <v>18</v>
      </c>
      <c r="G1798" s="42"/>
      <c r="H1798" s="454"/>
      <c r="J1798" s="32">
        <f>D1777</f>
        <v>103</v>
      </c>
      <c r="L1798" s="41">
        <f t="shared" si="268"/>
        <v>16</v>
      </c>
      <c r="M1798" s="39">
        <f t="shared" si="267"/>
        <v>4</v>
      </c>
      <c r="N1798" s="39">
        <v>1</v>
      </c>
    </row>
    <row r="1799" spans="1:14" s="1" customFormat="1" ht="11.5" hidden="1" customHeight="1" x14ac:dyDescent="0.35">
      <c r="A1799" s="33"/>
      <c r="B1799" s="34"/>
      <c r="C1799" s="34"/>
      <c r="D1799" s="34"/>
      <c r="E1799" s="35"/>
      <c r="F1799" s="36"/>
      <c r="G1799" s="37"/>
      <c r="H1799" s="38"/>
      <c r="J1799" s="38"/>
      <c r="L1799" s="41">
        <f t="shared" si="268"/>
        <v>16</v>
      </c>
      <c r="M1799" s="39">
        <f t="shared" si="267"/>
        <v>4</v>
      </c>
      <c r="N1799" s="39">
        <v>1</v>
      </c>
    </row>
    <row r="1800" spans="1:14" ht="21" hidden="1" x14ac:dyDescent="0.35">
      <c r="A1800" s="275"/>
      <c r="B1800" s="275"/>
      <c r="C1800" s="275"/>
      <c r="D1800" s="443">
        <f>х!H$19</f>
        <v>176.93</v>
      </c>
      <c r="E1800" s="444"/>
      <c r="F1800" s="445" t="str">
        <f>х!I$19</f>
        <v>Абонемент платного питания №11 (Обед 5-11)</v>
      </c>
      <c r="G1800" s="446"/>
      <c r="H1800" s="446"/>
      <c r="I1800" s="270"/>
      <c r="J1800" s="13"/>
      <c r="K1800" s="13"/>
      <c r="L1800" s="289">
        <f>L1777+1</f>
        <v>17</v>
      </c>
      <c r="M1800" s="287">
        <f t="shared" si="267"/>
        <v>4</v>
      </c>
      <c r="N1800" s="287">
        <v>1</v>
      </c>
    </row>
    <row r="1801" spans="1:14" ht="11.5" hidden="1" customHeight="1" x14ac:dyDescent="0.35">
      <c r="A1801" s="437" t="s">
        <v>3</v>
      </c>
      <c r="B1801" s="438" t="s">
        <v>4</v>
      </c>
      <c r="C1801" s="438"/>
      <c r="D1801" s="438"/>
      <c r="E1801" s="439" t="s">
        <v>5</v>
      </c>
      <c r="F1801" s="440" t="s">
        <v>6</v>
      </c>
      <c r="G1801" s="441" t="s">
        <v>7</v>
      </c>
      <c r="H1801" s="442" t="s">
        <v>8</v>
      </c>
      <c r="L1801" s="290">
        <f>L1800</f>
        <v>17</v>
      </c>
      <c r="M1801" s="287">
        <f t="shared" si="267"/>
        <v>4</v>
      </c>
      <c r="N1801" s="287">
        <v>1</v>
      </c>
    </row>
    <row r="1802" spans="1:14" ht="11.5" hidden="1" customHeight="1" x14ac:dyDescent="0.35">
      <c r="A1802" s="437"/>
      <c r="B1802" s="277" t="s">
        <v>9</v>
      </c>
      <c r="C1802" s="278" t="s">
        <v>10</v>
      </c>
      <c r="D1802" s="278" t="s">
        <v>11</v>
      </c>
      <c r="E1802" s="439"/>
      <c r="F1802" s="440"/>
      <c r="G1802" s="441"/>
      <c r="H1802" s="442"/>
      <c r="L1802" s="290">
        <f t="shared" ref="L1802:L1822" si="271">L1801</f>
        <v>17</v>
      </c>
      <c r="M1802" s="287">
        <f t="shared" si="267"/>
        <v>4</v>
      </c>
      <c r="N1802" s="287">
        <v>1</v>
      </c>
    </row>
    <row r="1803" spans="1:14" ht="11.5" hidden="1" customHeight="1" x14ac:dyDescent="0.35">
      <c r="A1803" s="279" t="s">
        <v>246</v>
      </c>
      <c r="B1803" s="280">
        <v>1.1000000000000001</v>
      </c>
      <c r="C1803" s="280">
        <v>0.2</v>
      </c>
      <c r="D1803" s="280">
        <v>3.8</v>
      </c>
      <c r="E1803" s="240">
        <v>22</v>
      </c>
      <c r="F1803" s="235" t="s">
        <v>252</v>
      </c>
      <c r="G1803" s="357">
        <v>100</v>
      </c>
      <c r="H1803" s="449">
        <f>D1800</f>
        <v>176.93</v>
      </c>
      <c r="J1803" s="23" t="e">
        <f>H1803*J1821/H1821</f>
        <v>#DIV/0!</v>
      </c>
      <c r="L1803" s="290">
        <f t="shared" si="271"/>
        <v>17</v>
      </c>
      <c r="M1803" s="287">
        <f t="shared" si="267"/>
        <v>4</v>
      </c>
      <c r="N1803" s="287" t="str">
        <f>F1803</f>
        <v>Овощи натуральные свежие (помидор) 100 (СОШ_2018)</v>
      </c>
    </row>
    <row r="1804" spans="1:14" ht="11.5" hidden="1" customHeight="1" x14ac:dyDescent="0.35">
      <c r="A1804" s="234" t="s">
        <v>248</v>
      </c>
      <c r="B1804" s="282">
        <v>2.41</v>
      </c>
      <c r="C1804" s="282">
        <v>6.88</v>
      </c>
      <c r="D1804" s="282">
        <v>17.12</v>
      </c>
      <c r="E1804" s="238">
        <v>134</v>
      </c>
      <c r="F1804" s="229" t="s">
        <v>253</v>
      </c>
      <c r="G1804" s="362">
        <v>255</v>
      </c>
      <c r="H1804" s="450"/>
      <c r="J1804" s="23" t="e">
        <f>H1804*J1821/H1821</f>
        <v>#DIV/0!</v>
      </c>
      <c r="L1804" s="290">
        <f t="shared" si="271"/>
        <v>17</v>
      </c>
      <c r="M1804" s="287">
        <f t="shared" si="267"/>
        <v>4</v>
      </c>
      <c r="N1804" s="287" t="str">
        <f t="shared" ref="N1804:N1820" si="272">F1804</f>
        <v>Рассольник ленинградский со сметаной 250/5</v>
      </c>
    </row>
    <row r="1805" spans="1:14" ht="11.5" hidden="1" customHeight="1" x14ac:dyDescent="0.35">
      <c r="A1805" s="54" t="s">
        <v>262</v>
      </c>
      <c r="B1805" s="51">
        <v>11.34</v>
      </c>
      <c r="C1805" s="51">
        <v>13.66</v>
      </c>
      <c r="D1805" s="51">
        <v>8.92</v>
      </c>
      <c r="E1805" s="50">
        <v>204</v>
      </c>
      <c r="F1805" s="268" t="s">
        <v>425</v>
      </c>
      <c r="G1805" s="337">
        <v>100</v>
      </c>
      <c r="H1805" s="450"/>
      <c r="J1805" s="23" t="e">
        <f>H1805*J1821/H1821</f>
        <v>#DIV/0!</v>
      </c>
      <c r="L1805" s="290">
        <f t="shared" si="271"/>
        <v>17</v>
      </c>
      <c r="M1805" s="287">
        <f t="shared" si="267"/>
        <v>4</v>
      </c>
      <c r="N1805" s="287" t="str">
        <f t="shared" si="272"/>
        <v>Котлета особая из кур с соусом сметанно-томатным 70/30 (кура)</v>
      </c>
    </row>
    <row r="1806" spans="1:14" ht="11.5" hidden="1" customHeight="1" x14ac:dyDescent="0.35">
      <c r="A1806" s="234" t="s">
        <v>266</v>
      </c>
      <c r="B1806" s="280">
        <v>8.67</v>
      </c>
      <c r="C1806" s="280">
        <v>15.12</v>
      </c>
      <c r="D1806" s="280">
        <v>42.45</v>
      </c>
      <c r="E1806" s="240">
        <v>327</v>
      </c>
      <c r="F1806" s="235" t="s">
        <v>267</v>
      </c>
      <c r="G1806" s="383">
        <v>180</v>
      </c>
      <c r="H1806" s="450"/>
      <c r="J1806" s="23" t="e">
        <f>H1806*J1821/H1821</f>
        <v>#DIV/0!</v>
      </c>
      <c r="L1806" s="290">
        <f t="shared" si="271"/>
        <v>17</v>
      </c>
      <c r="M1806" s="287">
        <f t="shared" si="267"/>
        <v>4</v>
      </c>
      <c r="N1806" s="287" t="str">
        <f t="shared" si="272"/>
        <v xml:space="preserve">Каша гречневая рассыпчатая </v>
      </c>
    </row>
    <row r="1807" spans="1:14" ht="11.5" hidden="1" customHeight="1" x14ac:dyDescent="0.35">
      <c r="A1807" s="234" t="s">
        <v>279</v>
      </c>
      <c r="B1807" s="280">
        <v>1.04</v>
      </c>
      <c r="C1807" s="279"/>
      <c r="D1807" s="280">
        <v>30.96</v>
      </c>
      <c r="E1807" s="240">
        <v>127</v>
      </c>
      <c r="F1807" s="235" t="s">
        <v>174</v>
      </c>
      <c r="G1807" s="357">
        <v>200</v>
      </c>
      <c r="H1807" s="450"/>
      <c r="J1807" s="23" t="e">
        <f>H1807*J1821/H1821</f>
        <v>#DIV/0!</v>
      </c>
      <c r="L1807" s="290">
        <f t="shared" si="271"/>
        <v>17</v>
      </c>
      <c r="M1807" s="287">
        <f t="shared" si="267"/>
        <v>4</v>
      </c>
      <c r="N1807" s="287" t="str">
        <f t="shared" si="272"/>
        <v>Компот из кураги</v>
      </c>
    </row>
    <row r="1808" spans="1:14" ht="11.5" hidden="1" customHeight="1" x14ac:dyDescent="0.35">
      <c r="A1808" s="185" t="s">
        <v>235</v>
      </c>
      <c r="B1808" s="285">
        <v>3.95</v>
      </c>
      <c r="C1808" s="285">
        <v>0.5</v>
      </c>
      <c r="D1808" s="285">
        <v>24.15</v>
      </c>
      <c r="E1808" s="191">
        <v>118</v>
      </c>
      <c r="F1808" s="173" t="s">
        <v>148</v>
      </c>
      <c r="G1808" s="337">
        <v>50</v>
      </c>
      <c r="H1808" s="450"/>
      <c r="J1808" s="23" t="e">
        <f>H1808*J1821/H1821</f>
        <v>#DIV/0!</v>
      </c>
      <c r="L1808" s="290">
        <f t="shared" si="271"/>
        <v>17</v>
      </c>
      <c r="M1808" s="287">
        <f t="shared" si="267"/>
        <v>4</v>
      </c>
      <c r="N1808" s="287" t="str">
        <f t="shared" si="272"/>
        <v>Батон витаминизированный</v>
      </c>
    </row>
    <row r="1809" spans="1:14" ht="11.5" hidden="1" customHeight="1" x14ac:dyDescent="0.35">
      <c r="A1809" s="185" t="s">
        <v>235</v>
      </c>
      <c r="B1809" s="285">
        <v>1.65</v>
      </c>
      <c r="C1809" s="285">
        <v>0.3</v>
      </c>
      <c r="D1809" s="285">
        <v>8.35</v>
      </c>
      <c r="E1809" s="191">
        <v>44</v>
      </c>
      <c r="F1809" s="173" t="s">
        <v>236</v>
      </c>
      <c r="G1809" s="337">
        <v>25</v>
      </c>
      <c r="H1809" s="450"/>
      <c r="J1809" s="23" t="e">
        <f>H1809*J1821/H1821</f>
        <v>#DIV/0!</v>
      </c>
      <c r="L1809" s="290">
        <f t="shared" si="271"/>
        <v>17</v>
      </c>
      <c r="M1809" s="287">
        <f t="shared" si="267"/>
        <v>4</v>
      </c>
      <c r="N1809" s="287" t="str">
        <f t="shared" si="272"/>
        <v xml:space="preserve">Хлеб ржаной </v>
      </c>
    </row>
    <row r="1810" spans="1:14" s="1" customFormat="1" ht="11.5" hidden="1" customHeight="1" x14ac:dyDescent="0.35">
      <c r="A1810" s="19"/>
      <c r="B1810" s="18"/>
      <c r="C1810" s="18"/>
      <c r="D1810" s="18"/>
      <c r="E1810" s="17"/>
      <c r="F1810" s="20"/>
      <c r="G1810" s="21"/>
      <c r="H1810" s="451"/>
      <c r="J1810" s="23" t="e">
        <f>H1810*J1821/H1821</f>
        <v>#DIV/0!</v>
      </c>
      <c r="L1810" s="41">
        <f t="shared" si="271"/>
        <v>17</v>
      </c>
      <c r="M1810" s="39">
        <f t="shared" si="267"/>
        <v>4</v>
      </c>
      <c r="N1810" s="39">
        <f t="shared" si="272"/>
        <v>0</v>
      </c>
    </row>
    <row r="1811" spans="1:14" s="1" customFormat="1" ht="11.5" hidden="1" customHeight="1" x14ac:dyDescent="0.35">
      <c r="A1811" s="19"/>
      <c r="B1811" s="25"/>
      <c r="C1811" s="25"/>
      <c r="D1811" s="25"/>
      <c r="E1811" s="26"/>
      <c r="F1811" s="42"/>
      <c r="G1811" s="42"/>
      <c r="H1811" s="451"/>
      <c r="J1811" s="23" t="e">
        <f>H1811*J1821/H1821</f>
        <v>#DIV/0!</v>
      </c>
      <c r="L1811" s="41">
        <f t="shared" si="271"/>
        <v>17</v>
      </c>
      <c r="M1811" s="39">
        <f t="shared" si="267"/>
        <v>4</v>
      </c>
      <c r="N1811" s="39">
        <f t="shared" si="272"/>
        <v>0</v>
      </c>
    </row>
    <row r="1812" spans="1:14" s="1" customFormat="1" ht="11.5" hidden="1" customHeight="1" x14ac:dyDescent="0.35">
      <c r="A1812" s="17"/>
      <c r="B1812" s="18"/>
      <c r="C1812" s="18"/>
      <c r="D1812" s="18"/>
      <c r="E1812" s="17"/>
      <c r="F1812" s="20"/>
      <c r="G1812" s="21"/>
      <c r="H1812" s="451"/>
      <c r="J1812" s="23" t="e">
        <f>H1812*J1821/H1821</f>
        <v>#DIV/0!</v>
      </c>
      <c r="L1812" s="41">
        <f t="shared" si="271"/>
        <v>17</v>
      </c>
      <c r="M1812" s="39">
        <f t="shared" si="267"/>
        <v>4</v>
      </c>
      <c r="N1812" s="39">
        <f t="shared" si="272"/>
        <v>0</v>
      </c>
    </row>
    <row r="1813" spans="1:14" s="1" customFormat="1" ht="11.5" hidden="1" customHeight="1" x14ac:dyDescent="0.35">
      <c r="A1813" s="17"/>
      <c r="B1813" s="18"/>
      <c r="C1813" s="18"/>
      <c r="D1813" s="18"/>
      <c r="E1813" s="17"/>
      <c r="F1813" s="20"/>
      <c r="G1813" s="24"/>
      <c r="H1813" s="451"/>
      <c r="J1813" s="23" t="e">
        <f>H1813*J1821/H1821</f>
        <v>#DIV/0!</v>
      </c>
      <c r="L1813" s="41">
        <f t="shared" si="271"/>
        <v>17</v>
      </c>
      <c r="M1813" s="39">
        <f t="shared" si="267"/>
        <v>4</v>
      </c>
      <c r="N1813" s="39">
        <f t="shared" si="272"/>
        <v>0</v>
      </c>
    </row>
    <row r="1814" spans="1:14" s="1" customFormat="1" ht="11.5" hidden="1" customHeight="1" x14ac:dyDescent="0.35">
      <c r="A1814" s="17"/>
      <c r="B1814" s="18"/>
      <c r="C1814" s="18"/>
      <c r="D1814" s="18"/>
      <c r="E1814" s="17"/>
      <c r="F1814" s="20"/>
      <c r="G1814" s="24"/>
      <c r="H1814" s="451"/>
      <c r="J1814" s="23" t="e">
        <f>H1814*J1821/H1821</f>
        <v>#DIV/0!</v>
      </c>
      <c r="L1814" s="41">
        <f t="shared" si="271"/>
        <v>17</v>
      </c>
      <c r="M1814" s="39">
        <f t="shared" si="267"/>
        <v>4</v>
      </c>
      <c r="N1814" s="39">
        <f t="shared" si="272"/>
        <v>0</v>
      </c>
    </row>
    <row r="1815" spans="1:14" s="1" customFormat="1" ht="11.5" hidden="1" customHeight="1" x14ac:dyDescent="0.35">
      <c r="A1815" s="19"/>
      <c r="B1815" s="18"/>
      <c r="C1815" s="18"/>
      <c r="D1815" s="18"/>
      <c r="E1815" s="17"/>
      <c r="F1815" s="20"/>
      <c r="G1815" s="21"/>
      <c r="H1815" s="451"/>
      <c r="J1815" s="23" t="e">
        <f>H1815*J1821/H1821</f>
        <v>#DIV/0!</v>
      </c>
      <c r="L1815" s="41">
        <f t="shared" si="271"/>
        <v>17</v>
      </c>
      <c r="M1815" s="39">
        <f t="shared" si="267"/>
        <v>4</v>
      </c>
      <c r="N1815" s="39">
        <f t="shared" si="272"/>
        <v>0</v>
      </c>
    </row>
    <row r="1816" spans="1:14" s="1" customFormat="1" ht="11.5" hidden="1" customHeight="1" x14ac:dyDescent="0.25">
      <c r="A1816" s="17"/>
      <c r="B1816" s="18"/>
      <c r="C1816" s="18"/>
      <c r="D1816" s="18"/>
      <c r="E1816" s="17"/>
      <c r="F1816" s="28"/>
      <c r="G1816" s="21"/>
      <c r="H1816" s="451"/>
      <c r="J1816" s="23" t="e">
        <f>H1816*J1821/H1821</f>
        <v>#DIV/0!</v>
      </c>
      <c r="L1816" s="41">
        <f t="shared" si="271"/>
        <v>17</v>
      </c>
      <c r="M1816" s="39">
        <f t="shared" si="267"/>
        <v>4</v>
      </c>
      <c r="N1816" s="39">
        <f t="shared" si="272"/>
        <v>0</v>
      </c>
    </row>
    <row r="1817" spans="1:14" s="1" customFormat="1" ht="11.5" hidden="1" customHeight="1" x14ac:dyDescent="0.35">
      <c r="A1817" s="19"/>
      <c r="B1817" s="18"/>
      <c r="C1817" s="18"/>
      <c r="D1817" s="18"/>
      <c r="E1817" s="17"/>
      <c r="F1817" s="20"/>
      <c r="G1817" s="21"/>
      <c r="H1817" s="451"/>
      <c r="J1817" s="23" t="e">
        <f>H1817*J1821/H1821</f>
        <v>#DIV/0!</v>
      </c>
      <c r="L1817" s="41">
        <f t="shared" si="271"/>
        <v>17</v>
      </c>
      <c r="M1817" s="39">
        <f t="shared" si="267"/>
        <v>4</v>
      </c>
      <c r="N1817" s="39">
        <f t="shared" si="272"/>
        <v>0</v>
      </c>
    </row>
    <row r="1818" spans="1:14" s="1" customFormat="1" ht="11.5" hidden="1" customHeight="1" x14ac:dyDescent="0.25">
      <c r="A1818" s="17"/>
      <c r="B1818" s="18"/>
      <c r="C1818" s="18"/>
      <c r="D1818" s="18"/>
      <c r="E1818" s="17"/>
      <c r="F1818" s="28"/>
      <c r="G1818" s="21"/>
      <c r="H1818" s="451"/>
      <c r="J1818" s="23" t="e">
        <f>H1818*J1821/H1821</f>
        <v>#DIV/0!</v>
      </c>
      <c r="L1818" s="41">
        <f t="shared" si="271"/>
        <v>17</v>
      </c>
      <c r="M1818" s="39">
        <f t="shared" si="267"/>
        <v>4</v>
      </c>
      <c r="N1818" s="39">
        <f t="shared" si="272"/>
        <v>0</v>
      </c>
    </row>
    <row r="1819" spans="1:14" s="1" customFormat="1" ht="11.5" hidden="1" customHeight="1" x14ac:dyDescent="0.35">
      <c r="A1819" s="19"/>
      <c r="B1819" s="18"/>
      <c r="C1819" s="18"/>
      <c r="D1819" s="18"/>
      <c r="E1819" s="17"/>
      <c r="F1819" s="20"/>
      <c r="G1819" s="21"/>
      <c r="H1819" s="451"/>
      <c r="J1819" s="23" t="e">
        <f>H1819*J1821/H1821</f>
        <v>#DIV/0!</v>
      </c>
      <c r="L1819" s="41">
        <f t="shared" si="271"/>
        <v>17</v>
      </c>
      <c r="M1819" s="39">
        <f t="shared" si="267"/>
        <v>4</v>
      </c>
      <c r="N1819" s="39">
        <f t="shared" si="272"/>
        <v>0</v>
      </c>
    </row>
    <row r="1820" spans="1:14" s="1" customFormat="1" ht="11.5" hidden="1" customHeight="1" x14ac:dyDescent="0.35">
      <c r="A1820" s="19"/>
      <c r="B1820" s="18"/>
      <c r="C1820" s="18"/>
      <c r="D1820" s="18"/>
      <c r="E1820" s="17"/>
      <c r="F1820" s="20"/>
      <c r="G1820" s="21"/>
      <c r="H1820" s="451"/>
      <c r="J1820" s="23" t="e">
        <f>H1820*J1821/H1821</f>
        <v>#DIV/0!</v>
      </c>
      <c r="L1820" s="41">
        <f t="shared" si="271"/>
        <v>17</v>
      </c>
      <c r="M1820" s="39">
        <f t="shared" si="267"/>
        <v>4</v>
      </c>
      <c r="N1820" s="39">
        <f t="shared" si="272"/>
        <v>0</v>
      </c>
    </row>
    <row r="1821" spans="1:14" ht="11.5" hidden="1" customHeight="1" x14ac:dyDescent="0.35">
      <c r="A1821" s="291"/>
      <c r="B1821" s="292">
        <f>SUBTOTAL(9,B1803:B1820)</f>
        <v>0</v>
      </c>
      <c r="C1821" s="292">
        <f t="shared" ref="C1821:E1821" si="273">SUBTOTAL(9,C1803:C1820)</f>
        <v>0</v>
      </c>
      <c r="D1821" s="292">
        <f t="shared" si="273"/>
        <v>0</v>
      </c>
      <c r="E1821" s="293">
        <f t="shared" si="273"/>
        <v>0</v>
      </c>
      <c r="F1821" s="294" t="s">
        <v>18</v>
      </c>
      <c r="G1821" s="382"/>
      <c r="H1821" s="452"/>
      <c r="J1821" s="32">
        <f>D1800</f>
        <v>176.93</v>
      </c>
      <c r="L1821" s="290">
        <f t="shared" si="271"/>
        <v>17</v>
      </c>
      <c r="M1821" s="287">
        <f t="shared" si="267"/>
        <v>4</v>
      </c>
      <c r="N1821" s="287">
        <v>1</v>
      </c>
    </row>
    <row r="1822" spans="1:14" ht="11.5" hidden="1" customHeight="1" x14ac:dyDescent="0.35">
      <c r="A1822" s="297"/>
      <c r="B1822" s="298"/>
      <c r="C1822" s="298"/>
      <c r="D1822" s="298"/>
      <c r="E1822" s="299"/>
      <c r="F1822" s="300"/>
      <c r="G1822" s="301"/>
      <c r="H1822" s="302"/>
      <c r="J1822" s="38"/>
      <c r="L1822" s="290">
        <f t="shared" si="271"/>
        <v>17</v>
      </c>
      <c r="M1822" s="287">
        <f t="shared" si="267"/>
        <v>4</v>
      </c>
      <c r="N1822" s="287">
        <v>1</v>
      </c>
    </row>
    <row r="1823" spans="1:14" s="1" customFormat="1" ht="21" hidden="1" x14ac:dyDescent="0.35">
      <c r="A1823" s="14"/>
      <c r="B1823" s="14"/>
      <c r="C1823" s="14"/>
      <c r="D1823" s="427">
        <f>х!H$20</f>
        <v>0</v>
      </c>
      <c r="E1823" s="428"/>
      <c r="F1823" s="429">
        <f>х!I$20</f>
        <v>0</v>
      </c>
      <c r="G1823" s="430"/>
      <c r="H1823" s="430"/>
      <c r="I1823" s="13"/>
      <c r="J1823" s="13"/>
      <c r="K1823" s="13"/>
      <c r="L1823" s="40">
        <f>L1800+1</f>
        <v>18</v>
      </c>
      <c r="M1823" s="39">
        <f t="shared" si="267"/>
        <v>4</v>
      </c>
      <c r="N1823" s="39">
        <v>1</v>
      </c>
    </row>
    <row r="1824" spans="1:14" s="1" customFormat="1" ht="11.5" hidden="1" customHeight="1" x14ac:dyDescent="0.35">
      <c r="A1824" s="431" t="s">
        <v>3</v>
      </c>
      <c r="B1824" s="432" t="s">
        <v>4</v>
      </c>
      <c r="C1824" s="432"/>
      <c r="D1824" s="432"/>
      <c r="E1824" s="433" t="s">
        <v>5</v>
      </c>
      <c r="F1824" s="434" t="s">
        <v>6</v>
      </c>
      <c r="G1824" s="435" t="s">
        <v>7</v>
      </c>
      <c r="H1824" s="436" t="s">
        <v>8</v>
      </c>
      <c r="L1824" s="41">
        <f>L1823</f>
        <v>18</v>
      </c>
      <c r="M1824" s="39">
        <f t="shared" si="267"/>
        <v>4</v>
      </c>
      <c r="N1824" s="39">
        <v>1</v>
      </c>
    </row>
    <row r="1825" spans="1:14" s="1" customFormat="1" ht="11.5" hidden="1" customHeight="1" x14ac:dyDescent="0.35">
      <c r="A1825" s="431"/>
      <c r="B1825" s="15" t="s">
        <v>9</v>
      </c>
      <c r="C1825" s="16" t="s">
        <v>10</v>
      </c>
      <c r="D1825" s="16" t="s">
        <v>11</v>
      </c>
      <c r="E1825" s="433"/>
      <c r="F1825" s="434"/>
      <c r="G1825" s="435"/>
      <c r="H1825" s="436"/>
      <c r="L1825" s="41">
        <f t="shared" ref="L1825:M1845" si="274">L1824</f>
        <v>18</v>
      </c>
      <c r="M1825" s="39">
        <f t="shared" si="267"/>
        <v>4</v>
      </c>
      <c r="N1825" s="39">
        <v>1</v>
      </c>
    </row>
    <row r="1826" spans="1:14" s="1" customFormat="1" ht="11.5" hidden="1" customHeight="1" x14ac:dyDescent="0.35">
      <c r="A1826" s="17"/>
      <c r="B1826" s="18"/>
      <c r="C1826" s="18"/>
      <c r="D1826" s="19"/>
      <c r="E1826" s="17"/>
      <c r="F1826" s="20"/>
      <c r="G1826" s="21"/>
      <c r="H1826" s="453">
        <f>D1823</f>
        <v>0</v>
      </c>
      <c r="J1826" s="23" t="e">
        <f>H1826*J1844/H1844</f>
        <v>#DIV/0!</v>
      </c>
      <c r="L1826" s="41">
        <f t="shared" si="274"/>
        <v>18</v>
      </c>
      <c r="M1826" s="39">
        <f t="shared" si="267"/>
        <v>4</v>
      </c>
      <c r="N1826" s="39">
        <f>F1826</f>
        <v>0</v>
      </c>
    </row>
    <row r="1827" spans="1:14" s="1" customFormat="1" ht="11.5" hidden="1" customHeight="1" x14ac:dyDescent="0.35">
      <c r="A1827" s="17"/>
      <c r="B1827" s="18"/>
      <c r="C1827" s="18"/>
      <c r="D1827" s="18"/>
      <c r="E1827" s="17"/>
      <c r="F1827" s="20"/>
      <c r="G1827" s="21"/>
      <c r="H1827" s="451"/>
      <c r="J1827" s="23" t="e">
        <f>H1827*J1844/H1844</f>
        <v>#DIV/0!</v>
      </c>
      <c r="L1827" s="41">
        <f t="shared" si="274"/>
        <v>18</v>
      </c>
      <c r="M1827" s="39">
        <f t="shared" si="267"/>
        <v>4</v>
      </c>
      <c r="N1827" s="39">
        <f t="shared" ref="N1827:N1843" si="275">F1827</f>
        <v>0</v>
      </c>
    </row>
    <row r="1828" spans="1:14" s="1" customFormat="1" ht="11.5" hidden="1" customHeight="1" x14ac:dyDescent="0.35">
      <c r="A1828" s="17"/>
      <c r="B1828" s="18"/>
      <c r="C1828" s="18"/>
      <c r="D1828" s="18"/>
      <c r="E1828" s="17"/>
      <c r="F1828" s="20"/>
      <c r="G1828" s="24"/>
      <c r="H1828" s="451"/>
      <c r="J1828" s="23" t="e">
        <f>H1828*J1844/H1844</f>
        <v>#DIV/0!</v>
      </c>
      <c r="L1828" s="41">
        <f t="shared" si="274"/>
        <v>18</v>
      </c>
      <c r="M1828" s="39">
        <f t="shared" si="267"/>
        <v>4</v>
      </c>
      <c r="N1828" s="39">
        <f t="shared" si="275"/>
        <v>0</v>
      </c>
    </row>
    <row r="1829" spans="1:14" s="1" customFormat="1" ht="11.5" hidden="1" customHeight="1" x14ac:dyDescent="0.35">
      <c r="A1829" s="19"/>
      <c r="B1829" s="18"/>
      <c r="C1829" s="18"/>
      <c r="D1829" s="18"/>
      <c r="E1829" s="17"/>
      <c r="F1829" s="20"/>
      <c r="G1829" s="21"/>
      <c r="H1829" s="451"/>
      <c r="J1829" s="23" t="e">
        <f>H1829*J1844/H1844</f>
        <v>#DIV/0!</v>
      </c>
      <c r="L1829" s="41">
        <f t="shared" si="274"/>
        <v>18</v>
      </c>
      <c r="M1829" s="39">
        <f t="shared" si="267"/>
        <v>4</v>
      </c>
      <c r="N1829" s="39">
        <f t="shared" si="275"/>
        <v>0</v>
      </c>
    </row>
    <row r="1830" spans="1:14" s="1" customFormat="1" ht="11.5" hidden="1" customHeight="1" x14ac:dyDescent="0.35">
      <c r="A1830" s="17"/>
      <c r="B1830" s="18"/>
      <c r="C1830" s="18"/>
      <c r="D1830" s="19"/>
      <c r="E1830" s="17"/>
      <c r="F1830" s="20"/>
      <c r="G1830" s="21"/>
      <c r="H1830" s="451"/>
      <c r="J1830" s="23" t="e">
        <f>H1830*J1844/H1844</f>
        <v>#DIV/0!</v>
      </c>
      <c r="L1830" s="41">
        <f t="shared" si="274"/>
        <v>18</v>
      </c>
      <c r="M1830" s="39">
        <f t="shared" si="267"/>
        <v>4</v>
      </c>
      <c r="N1830" s="39">
        <f t="shared" si="275"/>
        <v>0</v>
      </c>
    </row>
    <row r="1831" spans="1:14" s="1" customFormat="1" ht="11.5" hidden="1" customHeight="1" x14ac:dyDescent="0.35">
      <c r="A1831" s="17"/>
      <c r="B1831" s="18"/>
      <c r="C1831" s="18"/>
      <c r="D1831" s="18"/>
      <c r="E1831" s="17"/>
      <c r="F1831" s="20"/>
      <c r="G1831" s="21"/>
      <c r="H1831" s="451"/>
      <c r="J1831" s="23" t="e">
        <f>H1831*J1844/H1844</f>
        <v>#DIV/0!</v>
      </c>
      <c r="L1831" s="41">
        <f t="shared" si="274"/>
        <v>18</v>
      </c>
      <c r="M1831" s="39">
        <f t="shared" si="267"/>
        <v>4</v>
      </c>
      <c r="N1831" s="39">
        <f t="shared" si="275"/>
        <v>0</v>
      </c>
    </row>
    <row r="1832" spans="1:14" s="1" customFormat="1" ht="11.5" hidden="1" customHeight="1" x14ac:dyDescent="0.35">
      <c r="A1832" s="17"/>
      <c r="B1832" s="18"/>
      <c r="C1832" s="18"/>
      <c r="D1832" s="18"/>
      <c r="E1832" s="17"/>
      <c r="F1832" s="20"/>
      <c r="G1832" s="24"/>
      <c r="H1832" s="451"/>
      <c r="J1832" s="23" t="e">
        <f>H1832*J1844/H1844</f>
        <v>#DIV/0!</v>
      </c>
      <c r="L1832" s="41">
        <f t="shared" si="274"/>
        <v>18</v>
      </c>
      <c r="M1832" s="39">
        <f t="shared" si="267"/>
        <v>4</v>
      </c>
      <c r="N1832" s="39">
        <f t="shared" si="275"/>
        <v>0</v>
      </c>
    </row>
    <row r="1833" spans="1:14" s="1" customFormat="1" ht="11.5" hidden="1" customHeight="1" x14ac:dyDescent="0.35">
      <c r="A1833" s="19"/>
      <c r="B1833" s="18"/>
      <c r="C1833" s="18"/>
      <c r="D1833" s="18"/>
      <c r="E1833" s="17"/>
      <c r="F1833" s="20"/>
      <c r="G1833" s="21"/>
      <c r="H1833" s="451"/>
      <c r="J1833" s="23" t="e">
        <f>H1833*J1844/H1844</f>
        <v>#DIV/0!</v>
      </c>
      <c r="L1833" s="41">
        <f t="shared" si="274"/>
        <v>18</v>
      </c>
      <c r="M1833" s="39">
        <f t="shared" si="267"/>
        <v>4</v>
      </c>
      <c r="N1833" s="39">
        <f t="shared" si="275"/>
        <v>0</v>
      </c>
    </row>
    <row r="1834" spans="1:14" s="1" customFormat="1" ht="11.5" hidden="1" customHeight="1" x14ac:dyDescent="0.35">
      <c r="A1834" s="19"/>
      <c r="B1834" s="25"/>
      <c r="C1834" s="25"/>
      <c r="D1834" s="25"/>
      <c r="E1834" s="26"/>
      <c r="F1834" s="27"/>
      <c r="G1834" s="27"/>
      <c r="H1834" s="451"/>
      <c r="J1834" s="23" t="e">
        <f>H1834*J1844/H1844</f>
        <v>#DIV/0!</v>
      </c>
      <c r="L1834" s="41">
        <f t="shared" si="274"/>
        <v>18</v>
      </c>
      <c r="M1834" s="39">
        <f t="shared" si="267"/>
        <v>4</v>
      </c>
      <c r="N1834" s="39">
        <f t="shared" si="275"/>
        <v>0</v>
      </c>
    </row>
    <row r="1835" spans="1:14" s="1" customFormat="1" ht="11.5" hidden="1" customHeight="1" x14ac:dyDescent="0.35">
      <c r="A1835" s="17"/>
      <c r="B1835" s="18"/>
      <c r="C1835" s="18"/>
      <c r="D1835" s="18"/>
      <c r="E1835" s="17"/>
      <c r="F1835" s="20"/>
      <c r="G1835" s="21"/>
      <c r="H1835" s="451"/>
      <c r="J1835" s="23" t="e">
        <f>H1835*J1844/H1844</f>
        <v>#DIV/0!</v>
      </c>
      <c r="L1835" s="41">
        <f t="shared" si="274"/>
        <v>18</v>
      </c>
      <c r="M1835" s="39">
        <f t="shared" si="267"/>
        <v>4</v>
      </c>
      <c r="N1835" s="39">
        <f t="shared" si="275"/>
        <v>0</v>
      </c>
    </row>
    <row r="1836" spans="1:14" s="1" customFormat="1" ht="11.5" hidden="1" customHeight="1" x14ac:dyDescent="0.35">
      <c r="A1836" s="17"/>
      <c r="B1836" s="18"/>
      <c r="C1836" s="18"/>
      <c r="D1836" s="18"/>
      <c r="E1836" s="17"/>
      <c r="F1836" s="20"/>
      <c r="G1836" s="24"/>
      <c r="H1836" s="451"/>
      <c r="J1836" s="23" t="e">
        <f>H1836*J1844/H1844</f>
        <v>#DIV/0!</v>
      </c>
      <c r="L1836" s="41">
        <f t="shared" si="274"/>
        <v>18</v>
      </c>
      <c r="M1836" s="39">
        <f t="shared" si="267"/>
        <v>4</v>
      </c>
      <c r="N1836" s="39">
        <f t="shared" si="275"/>
        <v>0</v>
      </c>
    </row>
    <row r="1837" spans="1:14" s="1" customFormat="1" ht="11.5" hidden="1" customHeight="1" x14ac:dyDescent="0.35">
      <c r="A1837" s="17"/>
      <c r="B1837" s="18"/>
      <c r="C1837" s="18"/>
      <c r="D1837" s="18"/>
      <c r="E1837" s="17"/>
      <c r="F1837" s="20"/>
      <c r="G1837" s="24"/>
      <c r="H1837" s="451"/>
      <c r="J1837" s="23" t="e">
        <f>H1837*J1844/H1844</f>
        <v>#DIV/0!</v>
      </c>
      <c r="L1837" s="41">
        <f t="shared" si="274"/>
        <v>18</v>
      </c>
      <c r="M1837" s="39">
        <f t="shared" si="267"/>
        <v>4</v>
      </c>
      <c r="N1837" s="39">
        <f t="shared" si="275"/>
        <v>0</v>
      </c>
    </row>
    <row r="1838" spans="1:14" s="1" customFormat="1" ht="11.5" hidden="1" customHeight="1" x14ac:dyDescent="0.35">
      <c r="A1838" s="19"/>
      <c r="B1838" s="18"/>
      <c r="C1838" s="18"/>
      <c r="D1838" s="18"/>
      <c r="E1838" s="17"/>
      <c r="F1838" s="20"/>
      <c r="G1838" s="21"/>
      <c r="H1838" s="451"/>
      <c r="J1838" s="23" t="e">
        <f>H1838*J1844/H1844</f>
        <v>#DIV/0!</v>
      </c>
      <c r="L1838" s="41">
        <f t="shared" si="274"/>
        <v>18</v>
      </c>
      <c r="M1838" s="39">
        <f t="shared" si="267"/>
        <v>4</v>
      </c>
      <c r="N1838" s="39">
        <f t="shared" si="275"/>
        <v>0</v>
      </c>
    </row>
    <row r="1839" spans="1:14" s="1" customFormat="1" ht="11.5" hidden="1" customHeight="1" x14ac:dyDescent="0.25">
      <c r="A1839" s="17"/>
      <c r="B1839" s="18"/>
      <c r="C1839" s="18"/>
      <c r="D1839" s="18"/>
      <c r="E1839" s="17"/>
      <c r="F1839" s="28"/>
      <c r="G1839" s="21"/>
      <c r="H1839" s="451"/>
      <c r="J1839" s="23" t="e">
        <f>H1839*J1844/H1844</f>
        <v>#DIV/0!</v>
      </c>
      <c r="L1839" s="41">
        <f t="shared" si="274"/>
        <v>18</v>
      </c>
      <c r="M1839" s="39">
        <f t="shared" si="267"/>
        <v>4</v>
      </c>
      <c r="N1839" s="39">
        <f t="shared" si="275"/>
        <v>0</v>
      </c>
    </row>
    <row r="1840" spans="1:14" s="1" customFormat="1" ht="11.5" hidden="1" customHeight="1" x14ac:dyDescent="0.35">
      <c r="A1840" s="19"/>
      <c r="B1840" s="18"/>
      <c r="C1840" s="18"/>
      <c r="D1840" s="18"/>
      <c r="E1840" s="17"/>
      <c r="F1840" s="20"/>
      <c r="G1840" s="21"/>
      <c r="H1840" s="451"/>
      <c r="J1840" s="23" t="e">
        <f>H1840*J1844/H1844</f>
        <v>#DIV/0!</v>
      </c>
      <c r="L1840" s="41">
        <f t="shared" si="274"/>
        <v>18</v>
      </c>
      <c r="M1840" s="39">
        <f t="shared" si="267"/>
        <v>4</v>
      </c>
      <c r="N1840" s="39">
        <f t="shared" si="275"/>
        <v>0</v>
      </c>
    </row>
    <row r="1841" spans="1:14" s="1" customFormat="1" ht="11.5" hidden="1" customHeight="1" x14ac:dyDescent="0.25">
      <c r="A1841" s="17"/>
      <c r="B1841" s="18"/>
      <c r="C1841" s="18"/>
      <c r="D1841" s="18"/>
      <c r="E1841" s="17"/>
      <c r="F1841" s="28"/>
      <c r="G1841" s="21"/>
      <c r="H1841" s="451"/>
      <c r="J1841" s="23" t="e">
        <f>H1841*J1844/H1844</f>
        <v>#DIV/0!</v>
      </c>
      <c r="L1841" s="41">
        <f t="shared" si="274"/>
        <v>18</v>
      </c>
      <c r="M1841" s="39">
        <f t="shared" si="274"/>
        <v>4</v>
      </c>
      <c r="N1841" s="39">
        <f t="shared" si="275"/>
        <v>0</v>
      </c>
    </row>
    <row r="1842" spans="1:14" s="1" customFormat="1" ht="11.5" hidden="1" customHeight="1" x14ac:dyDescent="0.35">
      <c r="A1842" s="19"/>
      <c r="B1842" s="18"/>
      <c r="C1842" s="18"/>
      <c r="D1842" s="18"/>
      <c r="E1842" s="17"/>
      <c r="F1842" s="20"/>
      <c r="G1842" s="21"/>
      <c r="H1842" s="451"/>
      <c r="J1842" s="23" t="e">
        <f>H1842*J1844/H1844</f>
        <v>#DIV/0!</v>
      </c>
      <c r="L1842" s="41">
        <f t="shared" si="274"/>
        <v>18</v>
      </c>
      <c r="M1842" s="39">
        <f t="shared" si="274"/>
        <v>4</v>
      </c>
      <c r="N1842" s="39">
        <f t="shared" si="275"/>
        <v>0</v>
      </c>
    </row>
    <row r="1843" spans="1:14" s="1" customFormat="1" ht="11.5" hidden="1" customHeight="1" x14ac:dyDescent="0.35">
      <c r="A1843" s="19"/>
      <c r="B1843" s="18"/>
      <c r="C1843" s="18"/>
      <c r="D1843" s="18"/>
      <c r="E1843" s="17"/>
      <c r="F1843" s="20"/>
      <c r="G1843" s="21"/>
      <c r="H1843" s="451"/>
      <c r="J1843" s="23" t="e">
        <f>H1843*J1844/H1844</f>
        <v>#DIV/0!</v>
      </c>
      <c r="L1843" s="41">
        <f t="shared" si="274"/>
        <v>18</v>
      </c>
      <c r="M1843" s="39">
        <f t="shared" si="274"/>
        <v>4</v>
      </c>
      <c r="N1843" s="39">
        <f t="shared" si="275"/>
        <v>0</v>
      </c>
    </row>
    <row r="1844" spans="1:14" s="1" customFormat="1" ht="11.5" hidden="1" customHeight="1" x14ac:dyDescent="0.35">
      <c r="A1844" s="19"/>
      <c r="B1844" s="25"/>
      <c r="C1844" s="25"/>
      <c r="D1844" s="25"/>
      <c r="E1844" s="26"/>
      <c r="F1844" s="29" t="s">
        <v>18</v>
      </c>
      <c r="G1844" s="27"/>
      <c r="H1844" s="454"/>
      <c r="J1844" s="32">
        <f>D1823</f>
        <v>0</v>
      </c>
      <c r="L1844" s="41">
        <f t="shared" si="274"/>
        <v>18</v>
      </c>
      <c r="M1844" s="39">
        <f t="shared" si="274"/>
        <v>4</v>
      </c>
      <c r="N1844" s="39">
        <v>1</v>
      </c>
    </row>
    <row r="1845" spans="1:14" s="1" customFormat="1" ht="11.5" hidden="1" customHeight="1" x14ac:dyDescent="0.35">
      <c r="A1845" s="33"/>
      <c r="B1845" s="34"/>
      <c r="C1845" s="34"/>
      <c r="D1845" s="34"/>
      <c r="E1845" s="35"/>
      <c r="F1845" s="36"/>
      <c r="G1845" s="37"/>
      <c r="H1845" s="38"/>
      <c r="J1845" s="38"/>
      <c r="L1845" s="41">
        <f t="shared" si="274"/>
        <v>18</v>
      </c>
      <c r="M1845" s="39">
        <f t="shared" si="274"/>
        <v>4</v>
      </c>
      <c r="N1845" s="39">
        <v>1</v>
      </c>
    </row>
    <row r="1846" spans="1:14" s="1" customFormat="1" ht="21" hidden="1" x14ac:dyDescent="0.35">
      <c r="A1846" s="14"/>
      <c r="B1846" s="14"/>
      <c r="C1846" s="14"/>
      <c r="D1846" s="427">
        <f>х!H$21</f>
        <v>64.739999999999995</v>
      </c>
      <c r="E1846" s="428"/>
      <c r="F1846" s="429" t="str">
        <f>х!I$21</f>
        <v>Абонемент платного питания №19 (ГПД Полдник 1-4)</v>
      </c>
      <c r="G1846" s="430"/>
      <c r="H1846" s="430"/>
      <c r="I1846" s="13"/>
      <c r="J1846" s="13"/>
      <c r="K1846" s="13"/>
      <c r="L1846" s="40">
        <f>L1823+1</f>
        <v>19</v>
      </c>
      <c r="M1846" s="39">
        <f t="shared" ref="M1846:M1905" si="276">M1845</f>
        <v>4</v>
      </c>
      <c r="N1846" s="39">
        <v>1</v>
      </c>
    </row>
    <row r="1847" spans="1:14" s="1" customFormat="1" ht="11.5" hidden="1" customHeight="1" x14ac:dyDescent="0.35">
      <c r="A1847" s="431" t="s">
        <v>3</v>
      </c>
      <c r="B1847" s="432" t="s">
        <v>4</v>
      </c>
      <c r="C1847" s="432"/>
      <c r="D1847" s="432"/>
      <c r="E1847" s="433" t="s">
        <v>5</v>
      </c>
      <c r="F1847" s="434" t="s">
        <v>6</v>
      </c>
      <c r="G1847" s="435" t="s">
        <v>7</v>
      </c>
      <c r="H1847" s="436" t="s">
        <v>8</v>
      </c>
      <c r="L1847" s="41">
        <f>L1846</f>
        <v>19</v>
      </c>
      <c r="M1847" s="39">
        <f t="shared" si="276"/>
        <v>4</v>
      </c>
      <c r="N1847" s="39">
        <v>1</v>
      </c>
    </row>
    <row r="1848" spans="1:14" s="1" customFormat="1" ht="11.5" hidden="1" customHeight="1" x14ac:dyDescent="0.35">
      <c r="A1848" s="431"/>
      <c r="B1848" s="15" t="s">
        <v>9</v>
      </c>
      <c r="C1848" s="16" t="s">
        <v>10</v>
      </c>
      <c r="D1848" s="16" t="s">
        <v>11</v>
      </c>
      <c r="E1848" s="433"/>
      <c r="F1848" s="434"/>
      <c r="G1848" s="435"/>
      <c r="H1848" s="436"/>
      <c r="L1848" s="41">
        <f t="shared" ref="L1848:L1868" si="277">L1847</f>
        <v>19</v>
      </c>
      <c r="M1848" s="39">
        <f t="shared" si="276"/>
        <v>4</v>
      </c>
      <c r="N1848" s="39">
        <v>1</v>
      </c>
    </row>
    <row r="1849" spans="1:14" s="1" customFormat="1" ht="11.5" hidden="1" customHeight="1" x14ac:dyDescent="0.35">
      <c r="A1849" s="50">
        <v>23</v>
      </c>
      <c r="B1849" s="51">
        <v>2.2999999999999998</v>
      </c>
      <c r="C1849" s="51">
        <v>2.9</v>
      </c>
      <c r="D1849" s="54"/>
      <c r="E1849" s="50">
        <v>38</v>
      </c>
      <c r="F1849" s="52" t="s">
        <v>183</v>
      </c>
      <c r="G1849" s="69">
        <v>10</v>
      </c>
      <c r="H1849" s="453">
        <f>D1846</f>
        <v>64.739999999999995</v>
      </c>
      <c r="J1849" s="23" t="e">
        <f>H1849*J1867/H1867</f>
        <v>#DIV/0!</v>
      </c>
      <c r="L1849" s="41">
        <f t="shared" si="277"/>
        <v>19</v>
      </c>
      <c r="M1849" s="39">
        <f t="shared" si="276"/>
        <v>4</v>
      </c>
      <c r="N1849" s="39" t="str">
        <f>F1849</f>
        <v>Сыр порциями 10</v>
      </c>
    </row>
    <row r="1850" spans="1:14" s="1" customFormat="1" ht="11.5" hidden="1" customHeight="1" x14ac:dyDescent="0.35">
      <c r="A1850" s="50">
        <v>257</v>
      </c>
      <c r="B1850" s="51">
        <v>6.54</v>
      </c>
      <c r="C1850" s="51">
        <v>11.89</v>
      </c>
      <c r="D1850" s="51">
        <v>33.03</v>
      </c>
      <c r="E1850" s="50">
        <v>266</v>
      </c>
      <c r="F1850" s="213" t="s">
        <v>186</v>
      </c>
      <c r="G1850" s="68">
        <v>160</v>
      </c>
      <c r="H1850" s="451"/>
      <c r="J1850" s="23" t="e">
        <f>H1850*J1867/H1867</f>
        <v>#DIV/0!</v>
      </c>
      <c r="L1850" s="41">
        <f t="shared" si="277"/>
        <v>19</v>
      </c>
      <c r="M1850" s="39">
        <f t="shared" si="276"/>
        <v>4</v>
      </c>
      <c r="N1850" s="39" t="str">
        <f t="shared" ref="N1850:N1866" si="278">F1850</f>
        <v>Каша молочная пшенная с маслом сливочным 150/10</v>
      </c>
    </row>
    <row r="1851" spans="1:14" s="1" customFormat="1" ht="11.5" hidden="1" customHeight="1" x14ac:dyDescent="0.35">
      <c r="A1851" s="50">
        <v>629</v>
      </c>
      <c r="B1851" s="51">
        <v>0.16</v>
      </c>
      <c r="C1851" s="51">
        <v>0.03</v>
      </c>
      <c r="D1851" s="51">
        <v>15.49</v>
      </c>
      <c r="E1851" s="50">
        <v>64</v>
      </c>
      <c r="F1851" s="52" t="s">
        <v>244</v>
      </c>
      <c r="G1851" s="68">
        <v>222</v>
      </c>
      <c r="H1851" s="451"/>
      <c r="J1851" s="23" t="e">
        <f>H1851*J1867/H1867</f>
        <v>#DIV/0!</v>
      </c>
      <c r="L1851" s="41">
        <f t="shared" si="277"/>
        <v>19</v>
      </c>
      <c r="M1851" s="39">
        <f t="shared" si="276"/>
        <v>4</v>
      </c>
      <c r="N1851" s="39" t="str">
        <f t="shared" si="278"/>
        <v>Чай с сахаром с лимоном 200/15/7</v>
      </c>
    </row>
    <row r="1852" spans="1:14" s="1" customFormat="1" ht="11.5" hidden="1" customHeight="1" x14ac:dyDescent="0.35">
      <c r="A1852" s="54" t="s">
        <v>16</v>
      </c>
      <c r="B1852" s="51">
        <v>3.95</v>
      </c>
      <c r="C1852" s="51">
        <v>0.5</v>
      </c>
      <c r="D1852" s="51">
        <v>24.15</v>
      </c>
      <c r="E1852" s="50">
        <v>118</v>
      </c>
      <c r="F1852" s="52" t="s">
        <v>343</v>
      </c>
      <c r="G1852" s="69">
        <v>50</v>
      </c>
      <c r="H1852" s="451"/>
      <c r="J1852" s="23" t="e">
        <f>H1852*J1867/H1867</f>
        <v>#DIV/0!</v>
      </c>
      <c r="L1852" s="41">
        <f t="shared" si="277"/>
        <v>19</v>
      </c>
      <c r="M1852" s="39">
        <f t="shared" si="276"/>
        <v>4</v>
      </c>
      <c r="N1852" s="39" t="str">
        <f t="shared" si="278"/>
        <v>Хлеб пшеничный 50</v>
      </c>
    </row>
    <row r="1853" spans="1:14" s="1" customFormat="1" ht="11.5" hidden="1" customHeight="1" x14ac:dyDescent="0.35">
      <c r="A1853" s="17"/>
      <c r="B1853" s="18"/>
      <c r="C1853" s="18"/>
      <c r="D1853" s="19"/>
      <c r="E1853" s="17"/>
      <c r="F1853" s="20"/>
      <c r="G1853" s="21"/>
      <c r="H1853" s="451"/>
      <c r="J1853" s="23" t="e">
        <f>H1853*J1867/H1867</f>
        <v>#DIV/0!</v>
      </c>
      <c r="L1853" s="41">
        <f t="shared" si="277"/>
        <v>19</v>
      </c>
      <c r="M1853" s="39">
        <f t="shared" si="276"/>
        <v>4</v>
      </c>
      <c r="N1853" s="39">
        <f t="shared" si="278"/>
        <v>0</v>
      </c>
    </row>
    <row r="1854" spans="1:14" s="1" customFormat="1" ht="11.5" hidden="1" customHeight="1" x14ac:dyDescent="0.35">
      <c r="A1854" s="17"/>
      <c r="B1854" s="18"/>
      <c r="C1854" s="18"/>
      <c r="D1854" s="18"/>
      <c r="E1854" s="17"/>
      <c r="F1854" s="20"/>
      <c r="G1854" s="21"/>
      <c r="H1854" s="451"/>
      <c r="J1854" s="23" t="e">
        <f>H1854*J1867/H1867</f>
        <v>#DIV/0!</v>
      </c>
      <c r="L1854" s="41">
        <f t="shared" si="277"/>
        <v>19</v>
      </c>
      <c r="M1854" s="39">
        <f t="shared" si="276"/>
        <v>4</v>
      </c>
      <c r="N1854" s="39">
        <f t="shared" si="278"/>
        <v>0</v>
      </c>
    </row>
    <row r="1855" spans="1:14" s="1" customFormat="1" ht="11.5" hidden="1" customHeight="1" x14ac:dyDescent="0.35">
      <c r="A1855" s="17"/>
      <c r="B1855" s="18"/>
      <c r="C1855" s="18"/>
      <c r="D1855" s="18"/>
      <c r="E1855" s="17"/>
      <c r="F1855" s="20"/>
      <c r="G1855" s="24"/>
      <c r="H1855" s="451"/>
      <c r="J1855" s="23" t="e">
        <f>H1855*J1867/H1867</f>
        <v>#DIV/0!</v>
      </c>
      <c r="L1855" s="41">
        <f t="shared" si="277"/>
        <v>19</v>
      </c>
      <c r="M1855" s="39">
        <f t="shared" si="276"/>
        <v>4</v>
      </c>
      <c r="N1855" s="39">
        <f t="shared" si="278"/>
        <v>0</v>
      </c>
    </row>
    <row r="1856" spans="1:14" s="1" customFormat="1" ht="11.5" hidden="1" customHeight="1" x14ac:dyDescent="0.35">
      <c r="A1856" s="19"/>
      <c r="B1856" s="18"/>
      <c r="C1856" s="18"/>
      <c r="D1856" s="18"/>
      <c r="E1856" s="17"/>
      <c r="F1856" s="20"/>
      <c r="G1856" s="21"/>
      <c r="H1856" s="451"/>
      <c r="J1856" s="23" t="e">
        <f>H1856*J1867/H1867</f>
        <v>#DIV/0!</v>
      </c>
      <c r="L1856" s="41">
        <f t="shared" si="277"/>
        <v>19</v>
      </c>
      <c r="M1856" s="39">
        <f t="shared" si="276"/>
        <v>4</v>
      </c>
      <c r="N1856" s="39">
        <f t="shared" si="278"/>
        <v>0</v>
      </c>
    </row>
    <row r="1857" spans="1:14" s="1" customFormat="1" ht="11.5" hidden="1" customHeight="1" x14ac:dyDescent="0.35">
      <c r="A1857" s="19"/>
      <c r="B1857" s="25"/>
      <c r="C1857" s="25"/>
      <c r="D1857" s="25"/>
      <c r="E1857" s="26"/>
      <c r="F1857" s="112"/>
      <c r="G1857" s="112"/>
      <c r="H1857" s="451"/>
      <c r="J1857" s="23" t="e">
        <f>H1857*J1867/H1867</f>
        <v>#DIV/0!</v>
      </c>
      <c r="L1857" s="41">
        <f t="shared" si="277"/>
        <v>19</v>
      </c>
      <c r="M1857" s="39">
        <f t="shared" si="276"/>
        <v>4</v>
      </c>
      <c r="N1857" s="39">
        <f t="shared" si="278"/>
        <v>0</v>
      </c>
    </row>
    <row r="1858" spans="1:14" s="1" customFormat="1" ht="11.5" hidden="1" customHeight="1" x14ac:dyDescent="0.35">
      <c r="A1858" s="17"/>
      <c r="B1858" s="18"/>
      <c r="C1858" s="18"/>
      <c r="D1858" s="18"/>
      <c r="E1858" s="17"/>
      <c r="F1858" s="20"/>
      <c r="G1858" s="21"/>
      <c r="H1858" s="451"/>
      <c r="J1858" s="23" t="e">
        <f>H1858*J1867/H1867</f>
        <v>#DIV/0!</v>
      </c>
      <c r="L1858" s="41">
        <f t="shared" si="277"/>
        <v>19</v>
      </c>
      <c r="M1858" s="39">
        <f t="shared" si="276"/>
        <v>4</v>
      </c>
      <c r="N1858" s="39">
        <f t="shared" si="278"/>
        <v>0</v>
      </c>
    </row>
    <row r="1859" spans="1:14" s="1" customFormat="1" ht="11.5" hidden="1" customHeight="1" x14ac:dyDescent="0.35">
      <c r="A1859" s="17"/>
      <c r="B1859" s="18"/>
      <c r="C1859" s="18"/>
      <c r="D1859" s="18"/>
      <c r="E1859" s="17"/>
      <c r="F1859" s="20"/>
      <c r="G1859" s="24"/>
      <c r="H1859" s="451"/>
      <c r="J1859" s="23" t="e">
        <f>H1859*J1867/H1867</f>
        <v>#DIV/0!</v>
      </c>
      <c r="L1859" s="41">
        <f t="shared" si="277"/>
        <v>19</v>
      </c>
      <c r="M1859" s="39">
        <f t="shared" si="276"/>
        <v>4</v>
      </c>
      <c r="N1859" s="39">
        <f t="shared" si="278"/>
        <v>0</v>
      </c>
    </row>
    <row r="1860" spans="1:14" s="1" customFormat="1" ht="11.5" hidden="1" customHeight="1" x14ac:dyDescent="0.35">
      <c r="A1860" s="17"/>
      <c r="B1860" s="18"/>
      <c r="C1860" s="18"/>
      <c r="D1860" s="18"/>
      <c r="E1860" s="17"/>
      <c r="F1860" s="20"/>
      <c r="G1860" s="24"/>
      <c r="H1860" s="451"/>
      <c r="J1860" s="23" t="e">
        <f>H1860*J1867/H1867</f>
        <v>#DIV/0!</v>
      </c>
      <c r="L1860" s="41">
        <f t="shared" si="277"/>
        <v>19</v>
      </c>
      <c r="M1860" s="39">
        <f t="shared" si="276"/>
        <v>4</v>
      </c>
      <c r="N1860" s="39">
        <f t="shared" si="278"/>
        <v>0</v>
      </c>
    </row>
    <row r="1861" spans="1:14" s="1" customFormat="1" ht="11.5" hidden="1" customHeight="1" x14ac:dyDescent="0.35">
      <c r="A1861" s="19"/>
      <c r="B1861" s="18"/>
      <c r="C1861" s="18"/>
      <c r="D1861" s="18"/>
      <c r="E1861" s="17"/>
      <c r="F1861" s="20"/>
      <c r="G1861" s="21"/>
      <c r="H1861" s="451"/>
      <c r="J1861" s="23" t="e">
        <f>H1861*J1867/H1867</f>
        <v>#DIV/0!</v>
      </c>
      <c r="L1861" s="41">
        <f t="shared" si="277"/>
        <v>19</v>
      </c>
      <c r="M1861" s="39">
        <f t="shared" si="276"/>
        <v>4</v>
      </c>
      <c r="N1861" s="39">
        <f t="shared" si="278"/>
        <v>0</v>
      </c>
    </row>
    <row r="1862" spans="1:14" s="1" customFormat="1" ht="11.5" hidden="1" customHeight="1" x14ac:dyDescent="0.25">
      <c r="A1862" s="17"/>
      <c r="B1862" s="18"/>
      <c r="C1862" s="18"/>
      <c r="D1862" s="18"/>
      <c r="E1862" s="17"/>
      <c r="F1862" s="28"/>
      <c r="G1862" s="21"/>
      <c r="H1862" s="451"/>
      <c r="J1862" s="23" t="e">
        <f>H1862*J1867/H1867</f>
        <v>#DIV/0!</v>
      </c>
      <c r="L1862" s="41">
        <f t="shared" si="277"/>
        <v>19</v>
      </c>
      <c r="M1862" s="39">
        <f t="shared" si="276"/>
        <v>4</v>
      </c>
      <c r="N1862" s="39">
        <f t="shared" si="278"/>
        <v>0</v>
      </c>
    </row>
    <row r="1863" spans="1:14" s="1" customFormat="1" ht="11.5" hidden="1" customHeight="1" x14ac:dyDescent="0.35">
      <c r="A1863" s="19"/>
      <c r="B1863" s="18"/>
      <c r="C1863" s="18"/>
      <c r="D1863" s="18"/>
      <c r="E1863" s="17"/>
      <c r="F1863" s="20"/>
      <c r="G1863" s="21"/>
      <c r="H1863" s="451"/>
      <c r="J1863" s="23" t="e">
        <f>H1863*J1867/H1867</f>
        <v>#DIV/0!</v>
      </c>
      <c r="L1863" s="41">
        <f t="shared" si="277"/>
        <v>19</v>
      </c>
      <c r="M1863" s="39">
        <f t="shared" si="276"/>
        <v>4</v>
      </c>
      <c r="N1863" s="39">
        <f t="shared" si="278"/>
        <v>0</v>
      </c>
    </row>
    <row r="1864" spans="1:14" s="1" customFormat="1" ht="11.5" hidden="1" customHeight="1" x14ac:dyDescent="0.25">
      <c r="A1864" s="17"/>
      <c r="B1864" s="18"/>
      <c r="C1864" s="18"/>
      <c r="D1864" s="18"/>
      <c r="E1864" s="17"/>
      <c r="F1864" s="28"/>
      <c r="G1864" s="21"/>
      <c r="H1864" s="451"/>
      <c r="J1864" s="23" t="e">
        <f>H1864*J1867/H1867</f>
        <v>#DIV/0!</v>
      </c>
      <c r="L1864" s="41">
        <f t="shared" si="277"/>
        <v>19</v>
      </c>
      <c r="M1864" s="39">
        <f t="shared" si="276"/>
        <v>4</v>
      </c>
      <c r="N1864" s="39">
        <f t="shared" si="278"/>
        <v>0</v>
      </c>
    </row>
    <row r="1865" spans="1:14" s="1" customFormat="1" ht="11.5" hidden="1" customHeight="1" x14ac:dyDescent="0.35">
      <c r="A1865" s="19"/>
      <c r="B1865" s="18"/>
      <c r="C1865" s="18"/>
      <c r="D1865" s="18"/>
      <c r="E1865" s="17"/>
      <c r="F1865" s="20"/>
      <c r="G1865" s="21"/>
      <c r="H1865" s="451"/>
      <c r="J1865" s="23" t="e">
        <f>H1865*J1867/H1867</f>
        <v>#DIV/0!</v>
      </c>
      <c r="L1865" s="41">
        <f t="shared" si="277"/>
        <v>19</v>
      </c>
      <c r="M1865" s="39">
        <f t="shared" si="276"/>
        <v>4</v>
      </c>
      <c r="N1865" s="39">
        <f t="shared" si="278"/>
        <v>0</v>
      </c>
    </row>
    <row r="1866" spans="1:14" s="1" customFormat="1" ht="11.5" hidden="1" customHeight="1" x14ac:dyDescent="0.35">
      <c r="A1866" s="19"/>
      <c r="B1866" s="18"/>
      <c r="C1866" s="18"/>
      <c r="D1866" s="18"/>
      <c r="E1866" s="17"/>
      <c r="F1866" s="20"/>
      <c r="G1866" s="21"/>
      <c r="H1866" s="451"/>
      <c r="J1866" s="23" t="e">
        <f>H1866*J1867/H1867</f>
        <v>#DIV/0!</v>
      </c>
      <c r="L1866" s="41">
        <f t="shared" si="277"/>
        <v>19</v>
      </c>
      <c r="M1866" s="39">
        <f t="shared" si="276"/>
        <v>4</v>
      </c>
      <c r="N1866" s="39">
        <f t="shared" si="278"/>
        <v>0</v>
      </c>
    </row>
    <row r="1867" spans="1:14" s="1" customFormat="1" ht="11.5" hidden="1" customHeight="1" x14ac:dyDescent="0.35">
      <c r="A1867" s="19"/>
      <c r="B1867" s="25">
        <f>SUBTOTAL(9,B1849:B1866)</f>
        <v>0</v>
      </c>
      <c r="C1867" s="25">
        <f t="shared" ref="C1867" si="279">SUBTOTAL(9,C1849:C1866)</f>
        <v>0</v>
      </c>
      <c r="D1867" s="25">
        <f t="shared" ref="D1867" si="280">SUBTOTAL(9,D1849:D1866)</f>
        <v>0</v>
      </c>
      <c r="E1867" s="26">
        <f t="shared" ref="E1867" si="281">SUBTOTAL(9,E1849:E1866)</f>
        <v>0</v>
      </c>
      <c r="F1867" s="29" t="s">
        <v>18</v>
      </c>
      <c r="G1867" s="112"/>
      <c r="H1867" s="454"/>
      <c r="J1867" s="32">
        <f>D1846</f>
        <v>64.739999999999995</v>
      </c>
      <c r="L1867" s="41">
        <f t="shared" si="277"/>
        <v>19</v>
      </c>
      <c r="M1867" s="39">
        <f t="shared" si="276"/>
        <v>4</v>
      </c>
      <c r="N1867" s="39">
        <v>1</v>
      </c>
    </row>
    <row r="1868" spans="1:14" s="1" customFormat="1" ht="11.5" hidden="1" customHeight="1" x14ac:dyDescent="0.35">
      <c r="A1868" s="33"/>
      <c r="B1868" s="34"/>
      <c r="C1868" s="34"/>
      <c r="D1868" s="34"/>
      <c r="E1868" s="35"/>
      <c r="F1868" s="36"/>
      <c r="G1868" s="37"/>
      <c r="H1868" s="38"/>
      <c r="J1868" s="38"/>
      <c r="L1868" s="41">
        <f t="shared" si="277"/>
        <v>19</v>
      </c>
      <c r="M1868" s="39">
        <f t="shared" si="276"/>
        <v>4</v>
      </c>
      <c r="N1868" s="39">
        <v>1</v>
      </c>
    </row>
    <row r="1869" spans="1:14" s="1" customFormat="1" ht="21" hidden="1" x14ac:dyDescent="0.35">
      <c r="A1869" s="14"/>
      <c r="B1869" s="14"/>
      <c r="C1869" s="14"/>
      <c r="D1869" s="427">
        <f>х!H$22</f>
        <v>64.739999999999995</v>
      </c>
      <c r="E1869" s="428"/>
      <c r="F1869" s="429" t="str">
        <f>х!I$22</f>
        <v>Абонемент платного питания №20 (ГПД Полдник 1-4)</v>
      </c>
      <c r="G1869" s="430"/>
      <c r="H1869" s="430"/>
      <c r="I1869" s="13"/>
      <c r="J1869" s="13"/>
      <c r="K1869" s="13"/>
      <c r="L1869" s="40">
        <f>L1846+1</f>
        <v>20</v>
      </c>
      <c r="M1869" s="39">
        <f t="shared" si="276"/>
        <v>4</v>
      </c>
      <c r="N1869" s="39">
        <v>1</v>
      </c>
    </row>
    <row r="1870" spans="1:14" s="1" customFormat="1" ht="11.5" hidden="1" customHeight="1" x14ac:dyDescent="0.35">
      <c r="A1870" s="431" t="s">
        <v>3</v>
      </c>
      <c r="B1870" s="432" t="s">
        <v>4</v>
      </c>
      <c r="C1870" s="432"/>
      <c r="D1870" s="432"/>
      <c r="E1870" s="433" t="s">
        <v>5</v>
      </c>
      <c r="F1870" s="434" t="s">
        <v>6</v>
      </c>
      <c r="G1870" s="435" t="s">
        <v>7</v>
      </c>
      <c r="H1870" s="436" t="s">
        <v>8</v>
      </c>
      <c r="L1870" s="41">
        <f>L1869</f>
        <v>20</v>
      </c>
      <c r="M1870" s="39">
        <f t="shared" si="276"/>
        <v>4</v>
      </c>
      <c r="N1870" s="39">
        <v>1</v>
      </c>
    </row>
    <row r="1871" spans="1:14" s="1" customFormat="1" ht="11.5" hidden="1" customHeight="1" x14ac:dyDescent="0.35">
      <c r="A1871" s="431"/>
      <c r="B1871" s="15" t="s">
        <v>9</v>
      </c>
      <c r="C1871" s="16" t="s">
        <v>10</v>
      </c>
      <c r="D1871" s="16" t="s">
        <v>11</v>
      </c>
      <c r="E1871" s="433"/>
      <c r="F1871" s="434"/>
      <c r="G1871" s="435"/>
      <c r="H1871" s="436"/>
      <c r="L1871" s="41">
        <f t="shared" ref="L1871:L1890" si="282">L1870</f>
        <v>20</v>
      </c>
      <c r="M1871" s="39">
        <f t="shared" si="276"/>
        <v>4</v>
      </c>
      <c r="N1871" s="39">
        <v>1</v>
      </c>
    </row>
    <row r="1872" spans="1:14" s="1" customFormat="1" ht="11.5" hidden="1" customHeight="1" x14ac:dyDescent="0.35">
      <c r="A1872" s="50">
        <v>23</v>
      </c>
      <c r="B1872" s="51">
        <v>2.2999999999999998</v>
      </c>
      <c r="C1872" s="51">
        <v>2.9</v>
      </c>
      <c r="D1872" s="54"/>
      <c r="E1872" s="50">
        <v>38</v>
      </c>
      <c r="F1872" s="52" t="s">
        <v>183</v>
      </c>
      <c r="G1872" s="69">
        <v>10</v>
      </c>
      <c r="H1872" s="453">
        <f>D1869</f>
        <v>64.739999999999995</v>
      </c>
      <c r="J1872" s="23" t="e">
        <f>H1872*J1890/H1890</f>
        <v>#DIV/0!</v>
      </c>
      <c r="L1872" s="41">
        <f t="shared" si="282"/>
        <v>20</v>
      </c>
      <c r="M1872" s="39">
        <f t="shared" si="276"/>
        <v>4</v>
      </c>
      <c r="N1872" s="39" t="str">
        <f>F1872</f>
        <v>Сыр порциями 10</v>
      </c>
    </row>
    <row r="1873" spans="1:14" s="1" customFormat="1" ht="11.5" hidden="1" customHeight="1" x14ac:dyDescent="0.35">
      <c r="A1873" s="50">
        <v>257</v>
      </c>
      <c r="B1873" s="51">
        <v>5.86</v>
      </c>
      <c r="C1873" s="51">
        <v>12.7</v>
      </c>
      <c r="D1873" s="51">
        <v>24.63</v>
      </c>
      <c r="E1873" s="50">
        <v>251</v>
      </c>
      <c r="F1873" s="52" t="s">
        <v>194</v>
      </c>
      <c r="G1873" s="68" t="s">
        <v>182</v>
      </c>
      <c r="H1873" s="451"/>
      <c r="J1873" s="23" t="e">
        <f>H1873*J1890/H1890</f>
        <v>#DIV/0!</v>
      </c>
      <c r="L1873" s="41">
        <f t="shared" si="282"/>
        <v>20</v>
      </c>
      <c r="M1873" s="39">
        <f t="shared" si="276"/>
        <v>4</v>
      </c>
      <c r="N1873" s="39" t="str">
        <f t="shared" ref="N1873:N1889" si="283">F1873</f>
        <v>Каша молочная геркулесовая с маслом сливочным 150/10</v>
      </c>
    </row>
    <row r="1874" spans="1:14" s="1" customFormat="1" ht="11.5" hidden="1" customHeight="1" x14ac:dyDescent="0.35">
      <c r="A1874" s="50">
        <v>629</v>
      </c>
      <c r="B1874" s="51">
        <v>0.16</v>
      </c>
      <c r="C1874" s="51">
        <v>0.03</v>
      </c>
      <c r="D1874" s="51">
        <v>15.49</v>
      </c>
      <c r="E1874" s="50">
        <v>64</v>
      </c>
      <c r="F1874" s="52" t="s">
        <v>133</v>
      </c>
      <c r="G1874" s="68" t="s">
        <v>103</v>
      </c>
      <c r="H1874" s="451"/>
      <c r="J1874" s="23" t="e">
        <f>H1874*J1890/H1890</f>
        <v>#DIV/0!</v>
      </c>
      <c r="L1874" s="41">
        <f t="shared" si="282"/>
        <v>20</v>
      </c>
      <c r="M1874" s="39">
        <f t="shared" si="276"/>
        <v>4</v>
      </c>
      <c r="N1874" s="39" t="str">
        <f t="shared" si="283"/>
        <v>Чай с сахаром с лимоном</v>
      </c>
    </row>
    <row r="1875" spans="1:14" s="1" customFormat="1" ht="11.5" hidden="1" customHeight="1" x14ac:dyDescent="0.35">
      <c r="A1875" s="54" t="s">
        <v>16</v>
      </c>
      <c r="B1875" s="51">
        <v>3.95</v>
      </c>
      <c r="C1875" s="51">
        <v>0.5</v>
      </c>
      <c r="D1875" s="51">
        <v>24.15</v>
      </c>
      <c r="E1875" s="50">
        <v>118</v>
      </c>
      <c r="F1875" s="52" t="s">
        <v>134</v>
      </c>
      <c r="G1875" s="69">
        <v>50</v>
      </c>
      <c r="H1875" s="451"/>
      <c r="J1875" s="23" t="e">
        <f>H1875*J1890/H1890</f>
        <v>#DIV/0!</v>
      </c>
      <c r="L1875" s="41">
        <f t="shared" si="282"/>
        <v>20</v>
      </c>
      <c r="M1875" s="39">
        <f t="shared" si="276"/>
        <v>4</v>
      </c>
      <c r="N1875" s="39" t="str">
        <f t="shared" si="283"/>
        <v>Хлеб пшеничный</v>
      </c>
    </row>
    <row r="1876" spans="1:14" s="1" customFormat="1" ht="11.5" hidden="1" customHeight="1" x14ac:dyDescent="0.35">
      <c r="A1876" s="17"/>
      <c r="B1876" s="18"/>
      <c r="C1876" s="18"/>
      <c r="D1876" s="19"/>
      <c r="E1876" s="17"/>
      <c r="F1876" s="20"/>
      <c r="G1876" s="21"/>
      <c r="H1876" s="451"/>
      <c r="J1876" s="23" t="e">
        <f>H1876*J1890/H1890</f>
        <v>#DIV/0!</v>
      </c>
      <c r="L1876" s="41">
        <f t="shared" si="282"/>
        <v>20</v>
      </c>
      <c r="M1876" s="39">
        <f t="shared" si="276"/>
        <v>4</v>
      </c>
      <c r="N1876" s="39">
        <f t="shared" si="283"/>
        <v>0</v>
      </c>
    </row>
    <row r="1877" spans="1:14" s="1" customFormat="1" ht="11.5" hidden="1" customHeight="1" x14ac:dyDescent="0.35">
      <c r="A1877" s="17"/>
      <c r="B1877" s="18"/>
      <c r="C1877" s="18"/>
      <c r="D1877" s="18"/>
      <c r="E1877" s="17"/>
      <c r="F1877" s="20"/>
      <c r="G1877" s="21"/>
      <c r="H1877" s="451"/>
      <c r="J1877" s="23" t="e">
        <f>H1877*J1890/H1890</f>
        <v>#DIV/0!</v>
      </c>
      <c r="L1877" s="41">
        <f t="shared" si="282"/>
        <v>20</v>
      </c>
      <c r="M1877" s="39">
        <f t="shared" si="276"/>
        <v>4</v>
      </c>
      <c r="N1877" s="39">
        <f t="shared" si="283"/>
        <v>0</v>
      </c>
    </row>
    <row r="1878" spans="1:14" s="1" customFormat="1" ht="11.5" hidden="1" customHeight="1" x14ac:dyDescent="0.35">
      <c r="A1878" s="17"/>
      <c r="B1878" s="18"/>
      <c r="C1878" s="18"/>
      <c r="D1878" s="18"/>
      <c r="E1878" s="17"/>
      <c r="F1878" s="20"/>
      <c r="G1878" s="24"/>
      <c r="H1878" s="451"/>
      <c r="J1878" s="23" t="e">
        <f>H1878*J1890/H1890</f>
        <v>#DIV/0!</v>
      </c>
      <c r="L1878" s="41">
        <f t="shared" si="282"/>
        <v>20</v>
      </c>
      <c r="M1878" s="39">
        <f t="shared" si="276"/>
        <v>4</v>
      </c>
      <c r="N1878" s="39">
        <f t="shared" si="283"/>
        <v>0</v>
      </c>
    </row>
    <row r="1879" spans="1:14" s="1" customFormat="1" ht="11.5" hidden="1" customHeight="1" x14ac:dyDescent="0.35">
      <c r="A1879" s="19"/>
      <c r="B1879" s="18"/>
      <c r="C1879" s="18"/>
      <c r="D1879" s="18"/>
      <c r="E1879" s="17"/>
      <c r="F1879" s="20"/>
      <c r="G1879" s="21"/>
      <c r="H1879" s="451"/>
      <c r="J1879" s="23" t="e">
        <f>H1879*J1890/H1890</f>
        <v>#DIV/0!</v>
      </c>
      <c r="L1879" s="41">
        <f t="shared" si="282"/>
        <v>20</v>
      </c>
      <c r="M1879" s="39">
        <f t="shared" si="276"/>
        <v>4</v>
      </c>
      <c r="N1879" s="39">
        <f t="shared" si="283"/>
        <v>0</v>
      </c>
    </row>
    <row r="1880" spans="1:14" s="1" customFormat="1" ht="11.5" hidden="1" customHeight="1" x14ac:dyDescent="0.35">
      <c r="A1880" s="19"/>
      <c r="B1880" s="25"/>
      <c r="C1880" s="25"/>
      <c r="D1880" s="25"/>
      <c r="E1880" s="26"/>
      <c r="F1880" s="112"/>
      <c r="G1880" s="112"/>
      <c r="H1880" s="451"/>
      <c r="J1880" s="23" t="e">
        <f>H1880*J1890/H1890</f>
        <v>#DIV/0!</v>
      </c>
      <c r="L1880" s="41">
        <f t="shared" si="282"/>
        <v>20</v>
      </c>
      <c r="M1880" s="39">
        <f t="shared" si="276"/>
        <v>4</v>
      </c>
      <c r="N1880" s="39">
        <f t="shared" si="283"/>
        <v>0</v>
      </c>
    </row>
    <row r="1881" spans="1:14" s="1" customFormat="1" ht="11.5" hidden="1" customHeight="1" x14ac:dyDescent="0.35">
      <c r="A1881" s="17"/>
      <c r="B1881" s="18"/>
      <c r="C1881" s="18"/>
      <c r="D1881" s="18"/>
      <c r="E1881" s="17"/>
      <c r="F1881" s="20"/>
      <c r="G1881" s="21"/>
      <c r="H1881" s="451"/>
      <c r="J1881" s="23" t="e">
        <f>H1881*J1890/H1890</f>
        <v>#DIV/0!</v>
      </c>
      <c r="L1881" s="41">
        <f t="shared" si="282"/>
        <v>20</v>
      </c>
      <c r="M1881" s="39">
        <f t="shared" si="276"/>
        <v>4</v>
      </c>
      <c r="N1881" s="39">
        <f t="shared" si="283"/>
        <v>0</v>
      </c>
    </row>
    <row r="1882" spans="1:14" s="1" customFormat="1" ht="11.5" hidden="1" customHeight="1" x14ac:dyDescent="0.35">
      <c r="A1882" s="17"/>
      <c r="B1882" s="18"/>
      <c r="C1882" s="18"/>
      <c r="D1882" s="18"/>
      <c r="E1882" s="17"/>
      <c r="F1882" s="20"/>
      <c r="G1882" s="24"/>
      <c r="H1882" s="451"/>
      <c r="J1882" s="23" t="e">
        <f>H1882*J1890/H1890</f>
        <v>#DIV/0!</v>
      </c>
      <c r="L1882" s="41">
        <f t="shared" si="282"/>
        <v>20</v>
      </c>
      <c r="M1882" s="39">
        <f t="shared" si="276"/>
        <v>4</v>
      </c>
      <c r="N1882" s="39">
        <f t="shared" si="283"/>
        <v>0</v>
      </c>
    </row>
    <row r="1883" spans="1:14" s="1" customFormat="1" ht="11.5" hidden="1" customHeight="1" x14ac:dyDescent="0.35">
      <c r="A1883" s="17"/>
      <c r="B1883" s="18"/>
      <c r="C1883" s="18"/>
      <c r="D1883" s="18"/>
      <c r="E1883" s="17"/>
      <c r="F1883" s="20"/>
      <c r="G1883" s="24"/>
      <c r="H1883" s="451"/>
      <c r="J1883" s="23" t="e">
        <f>H1883*J1890/H1890</f>
        <v>#DIV/0!</v>
      </c>
      <c r="L1883" s="41">
        <f t="shared" si="282"/>
        <v>20</v>
      </c>
      <c r="M1883" s="39">
        <f t="shared" si="276"/>
        <v>4</v>
      </c>
      <c r="N1883" s="39">
        <f t="shared" si="283"/>
        <v>0</v>
      </c>
    </row>
    <row r="1884" spans="1:14" s="1" customFormat="1" ht="11.5" hidden="1" customHeight="1" x14ac:dyDescent="0.35">
      <c r="A1884" s="19"/>
      <c r="B1884" s="18"/>
      <c r="C1884" s="18"/>
      <c r="D1884" s="18"/>
      <c r="E1884" s="17"/>
      <c r="F1884" s="20"/>
      <c r="G1884" s="21"/>
      <c r="H1884" s="451"/>
      <c r="J1884" s="23" t="e">
        <f>H1884*J1890/H1890</f>
        <v>#DIV/0!</v>
      </c>
      <c r="L1884" s="41">
        <f t="shared" si="282"/>
        <v>20</v>
      </c>
      <c r="M1884" s="39">
        <f t="shared" si="276"/>
        <v>4</v>
      </c>
      <c r="N1884" s="39">
        <f t="shared" si="283"/>
        <v>0</v>
      </c>
    </row>
    <row r="1885" spans="1:14" s="1" customFormat="1" ht="11.5" hidden="1" customHeight="1" x14ac:dyDescent="0.25">
      <c r="A1885" s="17"/>
      <c r="B1885" s="18"/>
      <c r="C1885" s="18"/>
      <c r="D1885" s="18"/>
      <c r="E1885" s="17"/>
      <c r="F1885" s="28"/>
      <c r="G1885" s="21"/>
      <c r="H1885" s="451"/>
      <c r="J1885" s="23" t="e">
        <f>H1885*J1890/H1890</f>
        <v>#DIV/0!</v>
      </c>
      <c r="L1885" s="41">
        <f t="shared" si="282"/>
        <v>20</v>
      </c>
      <c r="M1885" s="39">
        <f t="shared" si="276"/>
        <v>4</v>
      </c>
      <c r="N1885" s="39">
        <f t="shared" si="283"/>
        <v>0</v>
      </c>
    </row>
    <row r="1886" spans="1:14" s="1" customFormat="1" ht="11.5" hidden="1" customHeight="1" x14ac:dyDescent="0.35">
      <c r="A1886" s="19"/>
      <c r="B1886" s="18"/>
      <c r="C1886" s="18"/>
      <c r="D1886" s="18"/>
      <c r="E1886" s="17"/>
      <c r="F1886" s="20"/>
      <c r="G1886" s="21"/>
      <c r="H1886" s="451"/>
      <c r="J1886" s="23" t="e">
        <f>H1886*J1890/H1890</f>
        <v>#DIV/0!</v>
      </c>
      <c r="L1886" s="41">
        <f t="shared" si="282"/>
        <v>20</v>
      </c>
      <c r="M1886" s="39">
        <f t="shared" si="276"/>
        <v>4</v>
      </c>
      <c r="N1886" s="39">
        <f t="shared" si="283"/>
        <v>0</v>
      </c>
    </row>
    <row r="1887" spans="1:14" s="1" customFormat="1" ht="11.5" hidden="1" customHeight="1" x14ac:dyDescent="0.25">
      <c r="A1887" s="17"/>
      <c r="B1887" s="18"/>
      <c r="C1887" s="18"/>
      <c r="D1887" s="18"/>
      <c r="E1887" s="17"/>
      <c r="F1887" s="28"/>
      <c r="G1887" s="21"/>
      <c r="H1887" s="451"/>
      <c r="J1887" s="23" t="e">
        <f>H1887*J1890/H1890</f>
        <v>#DIV/0!</v>
      </c>
      <c r="L1887" s="41">
        <f t="shared" si="282"/>
        <v>20</v>
      </c>
      <c r="M1887" s="39">
        <f t="shared" si="276"/>
        <v>4</v>
      </c>
      <c r="N1887" s="39">
        <f t="shared" si="283"/>
        <v>0</v>
      </c>
    </row>
    <row r="1888" spans="1:14" s="1" customFormat="1" ht="11.5" hidden="1" customHeight="1" x14ac:dyDescent="0.35">
      <c r="A1888" s="19"/>
      <c r="B1888" s="18"/>
      <c r="C1888" s="18"/>
      <c r="D1888" s="18"/>
      <c r="E1888" s="17"/>
      <c r="F1888" s="20"/>
      <c r="G1888" s="21"/>
      <c r="H1888" s="451"/>
      <c r="J1888" s="23" t="e">
        <f>H1888*J1890/H1890</f>
        <v>#DIV/0!</v>
      </c>
      <c r="L1888" s="41">
        <f t="shared" si="282"/>
        <v>20</v>
      </c>
      <c r="M1888" s="39">
        <f t="shared" si="276"/>
        <v>4</v>
      </c>
      <c r="N1888" s="39">
        <f t="shared" si="283"/>
        <v>0</v>
      </c>
    </row>
    <row r="1889" spans="1:14" s="1" customFormat="1" ht="11.5" hidden="1" customHeight="1" x14ac:dyDescent="0.35">
      <c r="A1889" s="19"/>
      <c r="B1889" s="18"/>
      <c r="C1889" s="18"/>
      <c r="D1889" s="18"/>
      <c r="E1889" s="17"/>
      <c r="F1889" s="20"/>
      <c r="G1889" s="21"/>
      <c r="H1889" s="451"/>
      <c r="J1889" s="23" t="e">
        <f>H1889*J1890/H1890</f>
        <v>#DIV/0!</v>
      </c>
      <c r="L1889" s="41">
        <f t="shared" si="282"/>
        <v>20</v>
      </c>
      <c r="M1889" s="39">
        <f t="shared" si="276"/>
        <v>4</v>
      </c>
      <c r="N1889" s="39">
        <f t="shared" si="283"/>
        <v>0</v>
      </c>
    </row>
    <row r="1890" spans="1:14" s="1" customFormat="1" ht="11.5" hidden="1" customHeight="1" x14ac:dyDescent="0.35">
      <c r="A1890" s="19"/>
      <c r="B1890" s="25">
        <f>SUBTOTAL(9,B1872:B1889)</f>
        <v>0</v>
      </c>
      <c r="C1890" s="25">
        <f t="shared" ref="C1890" si="284">SUBTOTAL(9,C1872:C1889)</f>
        <v>0</v>
      </c>
      <c r="D1890" s="25">
        <f t="shared" ref="D1890" si="285">SUBTOTAL(9,D1872:D1889)</f>
        <v>0</v>
      </c>
      <c r="E1890" s="26">
        <f t="shared" ref="E1890" si="286">SUBTOTAL(9,E1872:E1889)</f>
        <v>0</v>
      </c>
      <c r="F1890" s="29" t="s">
        <v>18</v>
      </c>
      <c r="G1890" s="112"/>
      <c r="H1890" s="454"/>
      <c r="J1890" s="32">
        <f>D1869</f>
        <v>64.739999999999995</v>
      </c>
      <c r="L1890" s="41">
        <f t="shared" si="282"/>
        <v>20</v>
      </c>
      <c r="M1890" s="39">
        <f t="shared" si="276"/>
        <v>4</v>
      </c>
      <c r="N1890" s="39">
        <v>1</v>
      </c>
    </row>
    <row r="1891" spans="1:14" ht="3" customHeight="1" x14ac:dyDescent="0.35">
      <c r="L1891" s="290">
        <v>0</v>
      </c>
      <c r="M1891" s="287">
        <f t="shared" si="276"/>
        <v>4</v>
      </c>
      <c r="N1891" s="287">
        <v>1</v>
      </c>
    </row>
    <row r="1892" spans="1:14" ht="11.5" customHeight="1" x14ac:dyDescent="0.35">
      <c r="L1892" s="290">
        <v>0</v>
      </c>
      <c r="M1892" s="287">
        <f t="shared" si="276"/>
        <v>4</v>
      </c>
      <c r="N1892" s="287">
        <v>1</v>
      </c>
    </row>
    <row r="1893" spans="1:14" ht="11.5" customHeight="1" x14ac:dyDescent="0.35">
      <c r="A1893" s="309" t="s">
        <v>458</v>
      </c>
      <c r="B1893" s="310"/>
      <c r="C1893" s="310"/>
      <c r="D1893" s="311"/>
      <c r="E1893" s="311"/>
      <c r="F1893" s="312"/>
      <c r="G1893" s="313"/>
      <c r="H1893" s="314"/>
      <c r="L1893" s="290">
        <v>0</v>
      </c>
      <c r="M1893" s="287">
        <f t="shared" si="276"/>
        <v>4</v>
      </c>
      <c r="N1893" s="287">
        <v>1</v>
      </c>
    </row>
    <row r="1894" spans="1:14" ht="11.5" customHeight="1" x14ac:dyDescent="0.35">
      <c r="A1894" s="309"/>
      <c r="B1894" s="310"/>
      <c r="C1894" s="310"/>
      <c r="D1894" s="311"/>
      <c r="E1894" s="311"/>
      <c r="F1894" s="315"/>
      <c r="G1894" s="313"/>
      <c r="H1894" s="314"/>
      <c r="L1894" s="290">
        <v>0</v>
      </c>
      <c r="M1894" s="287">
        <f t="shared" si="276"/>
        <v>4</v>
      </c>
      <c r="N1894" s="287">
        <v>1</v>
      </c>
    </row>
    <row r="1895" spans="1:14" ht="11.5" customHeight="1" x14ac:dyDescent="0.35">
      <c r="A1895" s="309"/>
      <c r="B1895" s="310"/>
      <c r="C1895" s="310"/>
      <c r="D1895" s="311"/>
      <c r="E1895" s="311"/>
      <c r="F1895" s="315"/>
      <c r="G1895" s="313"/>
      <c r="H1895" s="314"/>
      <c r="L1895" s="290">
        <v>0</v>
      </c>
      <c r="M1895" s="287">
        <f t="shared" si="276"/>
        <v>4</v>
      </c>
      <c r="N1895" s="287">
        <v>1</v>
      </c>
    </row>
    <row r="1896" spans="1:14" ht="11.5" customHeight="1" x14ac:dyDescent="0.35">
      <c r="A1896" s="309" t="s">
        <v>24</v>
      </c>
      <c r="B1896" s="310"/>
      <c r="C1896" s="310"/>
      <c r="D1896" s="311"/>
      <c r="E1896" s="311"/>
      <c r="F1896" s="312"/>
      <c r="G1896" s="313"/>
      <c r="H1896" s="314"/>
      <c r="L1896" s="290">
        <v>0</v>
      </c>
      <c r="M1896" s="287">
        <f t="shared" si="276"/>
        <v>4</v>
      </c>
      <c r="N1896" s="287">
        <v>1</v>
      </c>
    </row>
    <row r="1897" spans="1:14" ht="11.5" customHeight="1" x14ac:dyDescent="0.35">
      <c r="A1897" s="309"/>
      <c r="B1897" s="310"/>
      <c r="C1897" s="310"/>
      <c r="D1897" s="311"/>
      <c r="E1897" s="311"/>
      <c r="F1897" s="315"/>
      <c r="G1897" s="313"/>
      <c r="H1897" s="314"/>
      <c r="L1897" s="290">
        <v>0</v>
      </c>
      <c r="M1897" s="287">
        <f t="shared" si="276"/>
        <v>4</v>
      </c>
      <c r="N1897" s="287">
        <v>1</v>
      </c>
    </row>
    <row r="1898" spans="1:14" ht="11.5" customHeight="1" x14ac:dyDescent="0.35">
      <c r="A1898" s="309"/>
      <c r="B1898" s="310"/>
      <c r="C1898" s="310"/>
      <c r="D1898" s="311"/>
      <c r="E1898" s="311"/>
      <c r="F1898" s="315"/>
      <c r="G1898" s="313"/>
      <c r="H1898" s="314"/>
      <c r="L1898" s="290">
        <v>0</v>
      </c>
      <c r="M1898" s="287">
        <f t="shared" si="276"/>
        <v>4</v>
      </c>
      <c r="N1898" s="287">
        <v>1</v>
      </c>
    </row>
    <row r="1899" spans="1:14" ht="11.5" customHeight="1" x14ac:dyDescent="0.35">
      <c r="A1899" s="424" t="s">
        <v>25</v>
      </c>
      <c r="B1899" s="424"/>
      <c r="C1899" s="424"/>
      <c r="D1899" s="424"/>
      <c r="E1899" s="424"/>
      <c r="F1899" s="312"/>
      <c r="G1899" s="313"/>
      <c r="H1899" s="314"/>
      <c r="L1899" s="290">
        <v>0</v>
      </c>
      <c r="M1899" s="287">
        <f t="shared" si="276"/>
        <v>4</v>
      </c>
      <c r="N1899" s="287">
        <v>1</v>
      </c>
    </row>
    <row r="1900" spans="1:14" ht="11.5" customHeight="1" x14ac:dyDescent="0.35">
      <c r="A1900" s="316"/>
      <c r="B1900" s="316"/>
      <c r="C1900" s="316"/>
      <c r="D1900" s="316"/>
      <c r="E1900" s="316"/>
      <c r="F1900" s="315"/>
      <c r="G1900" s="313"/>
      <c r="H1900" s="314"/>
      <c r="L1900" s="290">
        <v>0</v>
      </c>
      <c r="M1900" s="287">
        <f t="shared" si="276"/>
        <v>4</v>
      </c>
      <c r="N1900" s="287">
        <v>1</v>
      </c>
    </row>
    <row r="1901" spans="1:14" ht="11.5" customHeight="1" x14ac:dyDescent="0.35">
      <c r="A1901" s="316"/>
      <c r="B1901" s="316"/>
      <c r="C1901" s="316"/>
      <c r="D1901" s="316"/>
      <c r="E1901" s="316"/>
      <c r="F1901" s="315"/>
      <c r="G1901" s="313"/>
      <c r="H1901" s="314"/>
      <c r="L1901" s="290">
        <v>0</v>
      </c>
      <c r="M1901" s="287">
        <f t="shared" si="276"/>
        <v>4</v>
      </c>
      <c r="N1901" s="287">
        <v>1</v>
      </c>
    </row>
    <row r="1902" spans="1:14" ht="11.5" customHeight="1" x14ac:dyDescent="0.35">
      <c r="A1902" s="425" t="s">
        <v>26</v>
      </c>
      <c r="B1902" s="425"/>
      <c r="C1902" s="425"/>
      <c r="D1902" s="425"/>
      <c r="E1902" s="425"/>
      <c r="F1902" s="425"/>
      <c r="G1902" s="425"/>
      <c r="H1902" s="425"/>
      <c r="L1902" s="290">
        <v>0</v>
      </c>
      <c r="M1902" s="287">
        <f t="shared" si="276"/>
        <v>4</v>
      </c>
      <c r="N1902" s="287">
        <v>1</v>
      </c>
    </row>
    <row r="1903" spans="1:14" ht="11.5" customHeight="1" x14ac:dyDescent="0.35">
      <c r="A1903" s="426"/>
      <c r="B1903" s="426"/>
      <c r="C1903" s="426"/>
      <c r="D1903" s="426"/>
      <c r="E1903" s="426"/>
      <c r="F1903" s="426"/>
      <c r="G1903" s="426"/>
      <c r="H1903" s="426"/>
      <c r="L1903" s="290">
        <v>0</v>
      </c>
      <c r="M1903" s="287">
        <f t="shared" si="276"/>
        <v>4</v>
      </c>
      <c r="N1903" s="287">
        <v>1</v>
      </c>
    </row>
    <row r="1904" spans="1:14" ht="11.5" customHeight="1" x14ac:dyDescent="0.35">
      <c r="A1904" s="426"/>
      <c r="B1904" s="426"/>
      <c r="C1904" s="426"/>
      <c r="D1904" s="426"/>
      <c r="E1904" s="426"/>
      <c r="F1904" s="426"/>
      <c r="G1904" s="426"/>
      <c r="H1904" s="426"/>
      <c r="L1904" s="290">
        <v>0</v>
      </c>
      <c r="M1904" s="287">
        <f t="shared" si="276"/>
        <v>4</v>
      </c>
      <c r="N1904" s="287">
        <v>1</v>
      </c>
    </row>
    <row r="1905" spans="1:14" ht="11.5" customHeight="1" x14ac:dyDescent="0.35">
      <c r="L1905" s="290">
        <v>0</v>
      </c>
      <c r="M1905" s="287">
        <f t="shared" si="276"/>
        <v>4</v>
      </c>
      <c r="N1905" s="287">
        <v>1</v>
      </c>
    </row>
    <row r="1906" spans="1:14" ht="21" x14ac:dyDescent="0.35">
      <c r="A1906" s="269" t="str">
        <f>х!X$1</f>
        <v>ОМС-Лечебное питание</v>
      </c>
      <c r="B1906" s="270"/>
      <c r="C1906" s="270"/>
      <c r="D1906" s="271"/>
      <c r="E1906" s="271"/>
      <c r="F1906" s="270"/>
      <c r="G1906" s="270"/>
      <c r="H1906" s="272"/>
      <c r="L1906" s="289">
        <v>0</v>
      </c>
      <c r="M1906" s="287">
        <f>M1431+1</f>
        <v>5</v>
      </c>
      <c r="N1906" s="287">
        <v>1</v>
      </c>
    </row>
    <row r="1907" spans="1:14" ht="32.5" x14ac:dyDescent="0.35">
      <c r="A1907" s="447" t="str">
        <f>A1431</f>
        <v>МЕНЮ МАОУ СОШ №138</v>
      </c>
      <c r="B1907" s="447"/>
      <c r="C1907" s="447"/>
      <c r="D1907" s="447"/>
      <c r="E1907" s="447"/>
      <c r="F1907" s="447"/>
      <c r="G1907" s="448">
        <f>х!A12</f>
        <v>46095</v>
      </c>
      <c r="H1907" s="448"/>
      <c r="L1907" s="318">
        <v>0</v>
      </c>
      <c r="M1907" s="287">
        <f t="shared" ref="M1907" si="287">M1906</f>
        <v>5</v>
      </c>
      <c r="N1907" s="287">
        <v>1</v>
      </c>
    </row>
    <row r="1908" spans="1:14" ht="21" x14ac:dyDescent="0.35">
      <c r="A1908" s="275"/>
      <c r="B1908" s="275"/>
      <c r="C1908" s="275"/>
      <c r="D1908" s="443">
        <f>х!H$3</f>
        <v>151.08000000000001</v>
      </c>
      <c r="E1908" s="444"/>
      <c r="F1908" s="445" t="str">
        <f>х!I$3</f>
        <v>Обед 1-4 (льготное питание)</v>
      </c>
      <c r="G1908" s="446"/>
      <c r="H1908" s="446"/>
      <c r="I1908" s="270"/>
      <c r="J1908" s="13"/>
      <c r="K1908" s="13"/>
      <c r="L1908" s="289">
        <v>1</v>
      </c>
      <c r="M1908" s="287">
        <f>M1907</f>
        <v>5</v>
      </c>
      <c r="N1908" s="287">
        <v>1</v>
      </c>
    </row>
    <row r="1909" spans="1:14" ht="11.5" customHeight="1" x14ac:dyDescent="0.35">
      <c r="A1909" s="437" t="s">
        <v>3</v>
      </c>
      <c r="B1909" s="438" t="s">
        <v>4</v>
      </c>
      <c r="C1909" s="438"/>
      <c r="D1909" s="438"/>
      <c r="E1909" s="439" t="s">
        <v>5</v>
      </c>
      <c r="F1909" s="440" t="s">
        <v>6</v>
      </c>
      <c r="G1909" s="441" t="s">
        <v>7</v>
      </c>
      <c r="H1909" s="442" t="s">
        <v>8</v>
      </c>
      <c r="L1909" s="290">
        <f>L1908</f>
        <v>1</v>
      </c>
      <c r="M1909" s="287">
        <f t="shared" ref="M1909:M1972" si="288">M1908</f>
        <v>5</v>
      </c>
      <c r="N1909" s="287">
        <v>1</v>
      </c>
    </row>
    <row r="1910" spans="1:14" ht="11.5" customHeight="1" x14ac:dyDescent="0.35">
      <c r="A1910" s="437"/>
      <c r="B1910" s="277" t="s">
        <v>9</v>
      </c>
      <c r="C1910" s="278" t="s">
        <v>10</v>
      </c>
      <c r="D1910" s="278" t="s">
        <v>11</v>
      </c>
      <c r="E1910" s="439"/>
      <c r="F1910" s="440"/>
      <c r="G1910" s="441"/>
      <c r="H1910" s="442"/>
      <c r="L1910" s="290">
        <f t="shared" ref="L1910:L1930" si="289">L1909</f>
        <v>1</v>
      </c>
      <c r="M1910" s="287">
        <f t="shared" si="288"/>
        <v>5</v>
      </c>
      <c r="N1910" s="287">
        <v>1</v>
      </c>
    </row>
    <row r="1911" spans="1:14" ht="11.5" customHeight="1" x14ac:dyDescent="0.35">
      <c r="A1911" s="325" t="s">
        <v>427</v>
      </c>
      <c r="B1911" s="325">
        <v>0.9</v>
      </c>
      <c r="C1911" s="325">
        <v>3.12</v>
      </c>
      <c r="D1911" s="325">
        <v>6</v>
      </c>
      <c r="E1911" s="325">
        <v>56</v>
      </c>
      <c r="F1911" s="116" t="s">
        <v>428</v>
      </c>
      <c r="G1911" s="357">
        <v>60</v>
      </c>
      <c r="H1911" s="22">
        <v>15</v>
      </c>
      <c r="J1911" s="23">
        <f>H1911*J1929/H1929</f>
        <v>22.859412231930108</v>
      </c>
      <c r="L1911" s="290">
        <f t="shared" si="289"/>
        <v>1</v>
      </c>
      <c r="M1911" s="287">
        <f t="shared" si="288"/>
        <v>5</v>
      </c>
      <c r="N1911" s="287" t="str">
        <f>F1911</f>
        <v>Салат картофельный с капустой квашеной 60</v>
      </c>
    </row>
    <row r="1912" spans="1:14" ht="11.5" customHeight="1" x14ac:dyDescent="0.35">
      <c r="A1912" s="54" t="s">
        <v>275</v>
      </c>
      <c r="B1912" s="51">
        <v>4.3899999999999997</v>
      </c>
      <c r="C1912" s="51">
        <v>6.29</v>
      </c>
      <c r="D1912" s="51">
        <v>9.34</v>
      </c>
      <c r="E1912" s="50">
        <v>119</v>
      </c>
      <c r="F1912" s="268" t="s">
        <v>402</v>
      </c>
      <c r="G1912" s="337">
        <v>210</v>
      </c>
      <c r="H1912" s="22">
        <v>20</v>
      </c>
      <c r="J1912" s="23">
        <f>H1912*J1929/H1929</f>
        <v>30.479216309240144</v>
      </c>
      <c r="L1912" s="290">
        <f t="shared" si="289"/>
        <v>1</v>
      </c>
      <c r="M1912" s="287">
        <f t="shared" si="288"/>
        <v>5</v>
      </c>
      <c r="N1912" s="287" t="str">
        <f t="shared" ref="N1912:N1928" si="290">F1912</f>
        <v>Суп-лапша домашняя с птицей 200/10 (СОШ_2018)</v>
      </c>
    </row>
    <row r="1913" spans="1:14" ht="11.5" customHeight="1" x14ac:dyDescent="0.35">
      <c r="A1913" s="234" t="s">
        <v>321</v>
      </c>
      <c r="B1913" s="343">
        <v>12.62</v>
      </c>
      <c r="C1913" s="343">
        <v>28.17</v>
      </c>
      <c r="D1913" s="343">
        <v>25.89</v>
      </c>
      <c r="E1913" s="344">
        <v>408</v>
      </c>
      <c r="F1913" s="173" t="s">
        <v>322</v>
      </c>
      <c r="G1913" s="337">
        <v>150</v>
      </c>
      <c r="H1913" s="22">
        <f>85.77+5.81</f>
        <v>91.58</v>
      </c>
      <c r="J1913" s="23">
        <f>H1913*J1929/H1929</f>
        <v>139.56433148001059</v>
      </c>
      <c r="L1913" s="290">
        <f t="shared" si="289"/>
        <v>1</v>
      </c>
      <c r="M1913" s="287">
        <f t="shared" si="288"/>
        <v>5</v>
      </c>
      <c r="N1913" s="287" t="str">
        <f t="shared" si="290"/>
        <v>Плов (СОШ_2018)</v>
      </c>
    </row>
    <row r="1914" spans="1:14" ht="11.5" customHeight="1" x14ac:dyDescent="0.35">
      <c r="A1914" s="234" t="s">
        <v>16</v>
      </c>
      <c r="B1914" s="280">
        <v>1</v>
      </c>
      <c r="C1914" s="280"/>
      <c r="D1914" s="280">
        <v>20.2</v>
      </c>
      <c r="E1914" s="240">
        <v>85</v>
      </c>
      <c r="F1914" s="163" t="s">
        <v>139</v>
      </c>
      <c r="G1914" s="383">
        <v>200</v>
      </c>
      <c r="H1914" s="281">
        <v>20</v>
      </c>
      <c r="J1914" s="23">
        <f>H1914*J1929/H1929</f>
        <v>30.479216309240144</v>
      </c>
      <c r="L1914" s="290">
        <f t="shared" si="289"/>
        <v>1</v>
      </c>
      <c r="M1914" s="287">
        <f t="shared" si="288"/>
        <v>5</v>
      </c>
      <c r="N1914" s="287" t="str">
        <f t="shared" si="290"/>
        <v>Сок в ассортименте</v>
      </c>
    </row>
    <row r="1915" spans="1:14" ht="11.5" customHeight="1" x14ac:dyDescent="0.35">
      <c r="A1915" s="228" t="s">
        <v>235</v>
      </c>
      <c r="B1915" s="51">
        <v>5.53</v>
      </c>
      <c r="C1915" s="51">
        <v>0.7</v>
      </c>
      <c r="D1915" s="51">
        <v>33.81</v>
      </c>
      <c r="E1915" s="50">
        <v>165</v>
      </c>
      <c r="F1915" s="363" t="s">
        <v>148</v>
      </c>
      <c r="G1915" s="206">
        <v>70</v>
      </c>
      <c r="H1915" s="22">
        <v>3</v>
      </c>
      <c r="J1915" s="23">
        <f>H1915*J1929/H1929</f>
        <v>4.571882446386021</v>
      </c>
      <c r="L1915" s="290">
        <f t="shared" si="289"/>
        <v>1</v>
      </c>
      <c r="M1915" s="287">
        <f t="shared" si="288"/>
        <v>5</v>
      </c>
      <c r="N1915" s="287" t="str">
        <f t="shared" si="290"/>
        <v>Батон витаминизированный</v>
      </c>
    </row>
    <row r="1916" spans="1:14" ht="11.5" customHeight="1" x14ac:dyDescent="0.35">
      <c r="A1916" s="185" t="s">
        <v>235</v>
      </c>
      <c r="B1916" s="285">
        <v>1.65</v>
      </c>
      <c r="C1916" s="285">
        <v>0.3</v>
      </c>
      <c r="D1916" s="285">
        <v>8.35</v>
      </c>
      <c r="E1916" s="191">
        <v>44</v>
      </c>
      <c r="F1916" s="173" t="s">
        <v>236</v>
      </c>
      <c r="G1916" s="337">
        <v>25</v>
      </c>
      <c r="H1916" s="22">
        <v>1.5</v>
      </c>
      <c r="J1916" s="23">
        <f>H1916*J1929/H1929</f>
        <v>2.2859412231930105</v>
      </c>
      <c r="L1916" s="290">
        <f t="shared" si="289"/>
        <v>1</v>
      </c>
      <c r="M1916" s="287">
        <f t="shared" si="288"/>
        <v>5</v>
      </c>
      <c r="N1916" s="287" t="str">
        <f t="shared" si="290"/>
        <v xml:space="preserve">Хлеб ржаной </v>
      </c>
    </row>
    <row r="1917" spans="1:14" s="1" customFormat="1" ht="11.5" hidden="1" customHeight="1" x14ac:dyDescent="0.35">
      <c r="A1917" s="180"/>
      <c r="B1917" s="181"/>
      <c r="C1917" s="181"/>
      <c r="D1917" s="181"/>
      <c r="E1917" s="182"/>
      <c r="F1917" s="177"/>
      <c r="G1917" s="206"/>
      <c r="H1917" s="22"/>
      <c r="J1917" s="23">
        <f>H1917*J1929/H1929</f>
        <v>0</v>
      </c>
      <c r="L1917" s="41">
        <f t="shared" si="289"/>
        <v>1</v>
      </c>
      <c r="M1917" s="39">
        <f t="shared" si="288"/>
        <v>5</v>
      </c>
      <c r="N1917" s="39">
        <f t="shared" si="290"/>
        <v>0</v>
      </c>
    </row>
    <row r="1918" spans="1:14" s="1" customFormat="1" ht="11.5" hidden="1" customHeight="1" x14ac:dyDescent="0.35">
      <c r="A1918" s="19"/>
      <c r="B1918" s="18"/>
      <c r="C1918" s="18"/>
      <c r="D1918" s="18"/>
      <c r="E1918" s="17"/>
      <c r="F1918" s="20"/>
      <c r="G1918" s="21"/>
      <c r="H1918" s="22"/>
      <c r="J1918" s="23">
        <f>H1918*J1929/H1929</f>
        <v>0</v>
      </c>
      <c r="L1918" s="41">
        <f t="shared" si="289"/>
        <v>1</v>
      </c>
      <c r="M1918" s="39">
        <f t="shared" si="288"/>
        <v>5</v>
      </c>
      <c r="N1918" s="39">
        <f t="shared" si="290"/>
        <v>0</v>
      </c>
    </row>
    <row r="1919" spans="1:14" s="1" customFormat="1" ht="11.5" hidden="1" customHeight="1" x14ac:dyDescent="0.35">
      <c r="A1919" s="19"/>
      <c r="B1919" s="25"/>
      <c r="C1919" s="25"/>
      <c r="D1919" s="25"/>
      <c r="E1919" s="26"/>
      <c r="F1919" s="42"/>
      <c r="G1919" s="42"/>
      <c r="H1919" s="22"/>
      <c r="J1919" s="23">
        <f>H1919*J1929/H1929</f>
        <v>0</v>
      </c>
      <c r="L1919" s="41">
        <f t="shared" si="289"/>
        <v>1</v>
      </c>
      <c r="M1919" s="39">
        <f t="shared" si="288"/>
        <v>5</v>
      </c>
      <c r="N1919" s="39">
        <f t="shared" si="290"/>
        <v>0</v>
      </c>
    </row>
    <row r="1920" spans="1:14" s="1" customFormat="1" ht="11.5" hidden="1" customHeight="1" x14ac:dyDescent="0.35">
      <c r="A1920" s="17"/>
      <c r="B1920" s="18"/>
      <c r="C1920" s="18"/>
      <c r="D1920" s="18"/>
      <c r="E1920" s="17"/>
      <c r="F1920" s="20"/>
      <c r="G1920" s="21"/>
      <c r="H1920" s="22"/>
      <c r="J1920" s="23">
        <f>H1920*J1929/H1929</f>
        <v>0</v>
      </c>
      <c r="L1920" s="41">
        <f t="shared" si="289"/>
        <v>1</v>
      </c>
      <c r="M1920" s="39">
        <f t="shared" si="288"/>
        <v>5</v>
      </c>
      <c r="N1920" s="39">
        <f t="shared" si="290"/>
        <v>0</v>
      </c>
    </row>
    <row r="1921" spans="1:14" s="1" customFormat="1" ht="11.5" hidden="1" customHeight="1" x14ac:dyDescent="0.35">
      <c r="A1921" s="17"/>
      <c r="B1921" s="18"/>
      <c r="C1921" s="18"/>
      <c r="D1921" s="18"/>
      <c r="E1921" s="17"/>
      <c r="F1921" s="20"/>
      <c r="G1921" s="24"/>
      <c r="H1921" s="22"/>
      <c r="J1921" s="23">
        <f>H1921*J1929/H1929</f>
        <v>0</v>
      </c>
      <c r="L1921" s="41">
        <f t="shared" si="289"/>
        <v>1</v>
      </c>
      <c r="M1921" s="39">
        <f t="shared" si="288"/>
        <v>5</v>
      </c>
      <c r="N1921" s="39">
        <f t="shared" si="290"/>
        <v>0</v>
      </c>
    </row>
    <row r="1922" spans="1:14" s="1" customFormat="1" ht="11.5" hidden="1" customHeight="1" x14ac:dyDescent="0.35">
      <c r="A1922" s="17"/>
      <c r="B1922" s="18"/>
      <c r="C1922" s="18"/>
      <c r="D1922" s="18"/>
      <c r="E1922" s="17"/>
      <c r="F1922" s="20"/>
      <c r="G1922" s="24"/>
      <c r="H1922" s="22"/>
      <c r="J1922" s="23">
        <f>H1922*J1929/H1929</f>
        <v>0</v>
      </c>
      <c r="L1922" s="41">
        <f t="shared" si="289"/>
        <v>1</v>
      </c>
      <c r="M1922" s="39">
        <f t="shared" si="288"/>
        <v>5</v>
      </c>
      <c r="N1922" s="39">
        <f t="shared" si="290"/>
        <v>0</v>
      </c>
    </row>
    <row r="1923" spans="1:14" s="1" customFormat="1" ht="11.5" hidden="1" customHeight="1" x14ac:dyDescent="0.35">
      <c r="A1923" s="19"/>
      <c r="B1923" s="18"/>
      <c r="C1923" s="18"/>
      <c r="D1923" s="18"/>
      <c r="E1923" s="17"/>
      <c r="F1923" s="20"/>
      <c r="G1923" s="21"/>
      <c r="H1923" s="22"/>
      <c r="J1923" s="23">
        <f>H1923*J1929/H1929</f>
        <v>0</v>
      </c>
      <c r="L1923" s="41">
        <f t="shared" si="289"/>
        <v>1</v>
      </c>
      <c r="M1923" s="39">
        <f t="shared" si="288"/>
        <v>5</v>
      </c>
      <c r="N1923" s="39">
        <f t="shared" si="290"/>
        <v>0</v>
      </c>
    </row>
    <row r="1924" spans="1:14" s="1" customFormat="1" ht="11.5" hidden="1" customHeight="1" x14ac:dyDescent="0.25">
      <c r="A1924" s="17"/>
      <c r="B1924" s="18"/>
      <c r="C1924" s="18"/>
      <c r="D1924" s="18"/>
      <c r="E1924" s="17"/>
      <c r="F1924" s="28"/>
      <c r="G1924" s="21"/>
      <c r="H1924" s="22"/>
      <c r="J1924" s="23">
        <f>H1924*J1929/H1929</f>
        <v>0</v>
      </c>
      <c r="L1924" s="41">
        <f t="shared" si="289"/>
        <v>1</v>
      </c>
      <c r="M1924" s="39">
        <f t="shared" si="288"/>
        <v>5</v>
      </c>
      <c r="N1924" s="39">
        <f t="shared" si="290"/>
        <v>0</v>
      </c>
    </row>
    <row r="1925" spans="1:14" s="1" customFormat="1" ht="11.5" hidden="1" customHeight="1" x14ac:dyDescent="0.35">
      <c r="A1925" s="19"/>
      <c r="B1925" s="18"/>
      <c r="C1925" s="18"/>
      <c r="D1925" s="18"/>
      <c r="E1925" s="17"/>
      <c r="F1925" s="20"/>
      <c r="G1925" s="21"/>
      <c r="H1925" s="22"/>
      <c r="J1925" s="23">
        <f>H1925*J1929/H1929</f>
        <v>0</v>
      </c>
      <c r="L1925" s="41">
        <f t="shared" si="289"/>
        <v>1</v>
      </c>
      <c r="M1925" s="39">
        <f t="shared" si="288"/>
        <v>5</v>
      </c>
      <c r="N1925" s="39">
        <f t="shared" si="290"/>
        <v>0</v>
      </c>
    </row>
    <row r="1926" spans="1:14" s="1" customFormat="1" ht="11.5" hidden="1" customHeight="1" x14ac:dyDescent="0.25">
      <c r="A1926" s="17"/>
      <c r="B1926" s="18"/>
      <c r="C1926" s="18"/>
      <c r="D1926" s="18"/>
      <c r="E1926" s="17"/>
      <c r="F1926" s="28"/>
      <c r="G1926" s="21"/>
      <c r="H1926" s="22"/>
      <c r="J1926" s="23">
        <f>H1926*J1929/H1929</f>
        <v>0</v>
      </c>
      <c r="L1926" s="41">
        <f t="shared" si="289"/>
        <v>1</v>
      </c>
      <c r="M1926" s="39">
        <f t="shared" si="288"/>
        <v>5</v>
      </c>
      <c r="N1926" s="39">
        <f t="shared" si="290"/>
        <v>0</v>
      </c>
    </row>
    <row r="1927" spans="1:14" s="1" customFormat="1" ht="11.5" hidden="1" customHeight="1" x14ac:dyDescent="0.35">
      <c r="A1927" s="19"/>
      <c r="B1927" s="18"/>
      <c r="C1927" s="18"/>
      <c r="D1927" s="18"/>
      <c r="E1927" s="17"/>
      <c r="F1927" s="20"/>
      <c r="G1927" s="21"/>
      <c r="H1927" s="22"/>
      <c r="J1927" s="23">
        <f>H1927*J1929/H1929</f>
        <v>0</v>
      </c>
      <c r="L1927" s="41">
        <f t="shared" si="289"/>
        <v>1</v>
      </c>
      <c r="M1927" s="39">
        <f t="shared" si="288"/>
        <v>5</v>
      </c>
      <c r="N1927" s="39">
        <f t="shared" si="290"/>
        <v>0</v>
      </c>
    </row>
    <row r="1928" spans="1:14" s="1" customFormat="1" ht="11.5" hidden="1" customHeight="1" x14ac:dyDescent="0.35">
      <c r="A1928" s="19"/>
      <c r="B1928" s="18"/>
      <c r="C1928" s="18"/>
      <c r="D1928" s="18"/>
      <c r="E1928" s="17"/>
      <c r="F1928" s="20"/>
      <c r="G1928" s="21"/>
      <c r="H1928" s="22"/>
      <c r="J1928" s="23">
        <f>H1928*J1929/H1929</f>
        <v>0</v>
      </c>
      <c r="L1928" s="41">
        <f t="shared" si="289"/>
        <v>1</v>
      </c>
      <c r="M1928" s="39">
        <f t="shared" si="288"/>
        <v>5</v>
      </c>
      <c r="N1928" s="39">
        <f t="shared" si="290"/>
        <v>0</v>
      </c>
    </row>
    <row r="1929" spans="1:14" ht="11.5" customHeight="1" x14ac:dyDescent="0.35">
      <c r="A1929" s="291"/>
      <c r="B1929" s="292">
        <f>SUBTOTAL(9,B1911:B1928)</f>
        <v>26.09</v>
      </c>
      <c r="C1929" s="292">
        <f t="shared" ref="C1929:E1929" si="291">SUBTOTAL(9,C1911:C1928)</f>
        <v>38.58</v>
      </c>
      <c r="D1929" s="292">
        <f t="shared" si="291"/>
        <v>103.59</v>
      </c>
      <c r="E1929" s="293">
        <f t="shared" si="291"/>
        <v>877</v>
      </c>
      <c r="F1929" s="294" t="s">
        <v>18</v>
      </c>
      <c r="G1929" s="295"/>
      <c r="H1929" s="296">
        <f>SUM(H1911:H1928)</f>
        <v>151.07999999999998</v>
      </c>
      <c r="J1929" s="2">
        <v>230.24</v>
      </c>
      <c r="L1929" s="290">
        <f t="shared" si="289"/>
        <v>1</v>
      </c>
      <c r="M1929" s="287">
        <f t="shared" si="288"/>
        <v>5</v>
      </c>
      <c r="N1929" s="287">
        <v>1</v>
      </c>
    </row>
    <row r="1930" spans="1:14" ht="11.5" customHeight="1" x14ac:dyDescent="0.35">
      <c r="A1930" s="297"/>
      <c r="B1930" s="298"/>
      <c r="C1930" s="298"/>
      <c r="D1930" s="298"/>
      <c r="E1930" s="299"/>
      <c r="F1930" s="300"/>
      <c r="G1930" s="301"/>
      <c r="H1930" s="302"/>
      <c r="J1930" s="37"/>
      <c r="L1930" s="290">
        <f t="shared" si="289"/>
        <v>1</v>
      </c>
      <c r="M1930" s="287">
        <f t="shared" si="288"/>
        <v>5</v>
      </c>
      <c r="N1930" s="287">
        <v>1</v>
      </c>
    </row>
    <row r="1931" spans="1:14" ht="21" x14ac:dyDescent="0.35">
      <c r="A1931" s="275"/>
      <c r="B1931" s="275"/>
      <c r="C1931" s="275"/>
      <c r="D1931" s="443">
        <f>х!H$4</f>
        <v>176.93</v>
      </c>
      <c r="E1931" s="444"/>
      <c r="F1931" s="445" t="str">
        <f>х!I$4</f>
        <v>Обед 5-11 (льготное питание)</v>
      </c>
      <c r="G1931" s="446"/>
      <c r="H1931" s="446"/>
      <c r="I1931" s="270"/>
      <c r="J1931" s="13"/>
      <c r="K1931" s="13"/>
      <c r="L1931" s="289">
        <f>L1908+1</f>
        <v>2</v>
      </c>
      <c r="M1931" s="287">
        <f t="shared" si="288"/>
        <v>5</v>
      </c>
      <c r="N1931" s="287">
        <v>1</v>
      </c>
    </row>
    <row r="1932" spans="1:14" ht="11.5" customHeight="1" x14ac:dyDescent="0.35">
      <c r="A1932" s="437" t="s">
        <v>3</v>
      </c>
      <c r="B1932" s="438" t="s">
        <v>4</v>
      </c>
      <c r="C1932" s="438"/>
      <c r="D1932" s="438"/>
      <c r="E1932" s="439" t="s">
        <v>5</v>
      </c>
      <c r="F1932" s="440" t="s">
        <v>6</v>
      </c>
      <c r="G1932" s="441" t="s">
        <v>7</v>
      </c>
      <c r="H1932" s="442" t="s">
        <v>8</v>
      </c>
      <c r="L1932" s="290">
        <f>L1931</f>
        <v>2</v>
      </c>
      <c r="M1932" s="287">
        <f t="shared" si="288"/>
        <v>5</v>
      </c>
      <c r="N1932" s="287">
        <v>1</v>
      </c>
    </row>
    <row r="1933" spans="1:14" ht="11.5" customHeight="1" x14ac:dyDescent="0.35">
      <c r="A1933" s="437"/>
      <c r="B1933" s="277" t="s">
        <v>9</v>
      </c>
      <c r="C1933" s="278" t="s">
        <v>10</v>
      </c>
      <c r="D1933" s="278" t="s">
        <v>11</v>
      </c>
      <c r="E1933" s="439"/>
      <c r="F1933" s="440"/>
      <c r="G1933" s="441"/>
      <c r="H1933" s="442"/>
      <c r="L1933" s="290">
        <f t="shared" ref="L1933:L1953" si="292">L1932</f>
        <v>2</v>
      </c>
      <c r="M1933" s="287">
        <f t="shared" si="288"/>
        <v>5</v>
      </c>
      <c r="N1933" s="287">
        <v>1</v>
      </c>
    </row>
    <row r="1934" spans="1:14" ht="11.5" customHeight="1" x14ac:dyDescent="0.35">
      <c r="A1934" s="325" t="s">
        <v>427</v>
      </c>
      <c r="B1934" s="325">
        <v>1.5</v>
      </c>
      <c r="C1934" s="325">
        <v>5.2</v>
      </c>
      <c r="D1934" s="325">
        <v>10</v>
      </c>
      <c r="E1934" s="325">
        <v>94</v>
      </c>
      <c r="F1934" s="116" t="s">
        <v>429</v>
      </c>
      <c r="G1934" s="357">
        <v>100</v>
      </c>
      <c r="H1934" s="22">
        <v>25</v>
      </c>
      <c r="J1934" s="23">
        <f>H1934*J1952/H1952</f>
        <v>25</v>
      </c>
      <c r="L1934" s="290">
        <f t="shared" si="292"/>
        <v>2</v>
      </c>
      <c r="M1934" s="287">
        <f t="shared" si="288"/>
        <v>5</v>
      </c>
      <c r="N1934" s="287" t="str">
        <f>F1934</f>
        <v>Салат картофельный с капустой квашеной 100</v>
      </c>
    </row>
    <row r="1935" spans="1:14" ht="11.5" customHeight="1" x14ac:dyDescent="0.35">
      <c r="A1935" s="54" t="s">
        <v>275</v>
      </c>
      <c r="B1935" s="51">
        <v>4.9000000000000004</v>
      </c>
      <c r="C1935" s="51">
        <v>7.4</v>
      </c>
      <c r="D1935" s="51">
        <v>11.67</v>
      </c>
      <c r="E1935" s="50">
        <v>142</v>
      </c>
      <c r="F1935" s="268" t="s">
        <v>405</v>
      </c>
      <c r="G1935" s="362">
        <v>260</v>
      </c>
      <c r="H1935" s="22">
        <v>25</v>
      </c>
      <c r="J1935" s="23">
        <f>H1935*J1952/H1952</f>
        <v>25</v>
      </c>
      <c r="L1935" s="290">
        <f t="shared" si="292"/>
        <v>2</v>
      </c>
      <c r="M1935" s="287">
        <f t="shared" si="288"/>
        <v>5</v>
      </c>
      <c r="N1935" s="287" t="str">
        <f t="shared" ref="N1935:N1951" si="293">F1935</f>
        <v>Суп-лапша домашняя с птицей 250/10 (СОШ_2018)</v>
      </c>
    </row>
    <row r="1936" spans="1:14" ht="11.5" customHeight="1" x14ac:dyDescent="0.35">
      <c r="A1936" s="234" t="s">
        <v>321</v>
      </c>
      <c r="B1936" s="282">
        <v>16.82</v>
      </c>
      <c r="C1936" s="282">
        <v>37.56</v>
      </c>
      <c r="D1936" s="282">
        <v>34.520000000000003</v>
      </c>
      <c r="E1936" s="238">
        <v>544</v>
      </c>
      <c r="F1936" s="173" t="s">
        <v>322</v>
      </c>
      <c r="G1936" s="337">
        <v>200</v>
      </c>
      <c r="H1936" s="22">
        <f>93.62+6.81</f>
        <v>100.43</v>
      </c>
      <c r="J1936" s="23">
        <f>H1936*J1952/H1952</f>
        <v>100.43</v>
      </c>
      <c r="L1936" s="290">
        <f t="shared" si="292"/>
        <v>2</v>
      </c>
      <c r="M1936" s="287">
        <f t="shared" si="288"/>
        <v>5</v>
      </c>
      <c r="N1936" s="287" t="str">
        <f t="shared" si="293"/>
        <v>Плов (СОШ_2018)</v>
      </c>
    </row>
    <row r="1937" spans="1:14" ht="11.5" customHeight="1" x14ac:dyDescent="0.35">
      <c r="A1937" s="234" t="s">
        <v>16</v>
      </c>
      <c r="B1937" s="280">
        <v>1</v>
      </c>
      <c r="C1937" s="280"/>
      <c r="D1937" s="280">
        <v>20.2</v>
      </c>
      <c r="E1937" s="240">
        <v>85</v>
      </c>
      <c r="F1937" s="163" t="s">
        <v>139</v>
      </c>
      <c r="G1937" s="383">
        <v>200</v>
      </c>
      <c r="H1937" s="22">
        <v>22</v>
      </c>
      <c r="J1937" s="23">
        <f>H1937*J1952/H1952</f>
        <v>22</v>
      </c>
      <c r="L1937" s="290">
        <f t="shared" si="292"/>
        <v>2</v>
      </c>
      <c r="M1937" s="287">
        <f t="shared" si="288"/>
        <v>5</v>
      </c>
      <c r="N1937" s="287" t="str">
        <f t="shared" si="293"/>
        <v>Сок в ассортименте</v>
      </c>
    </row>
    <row r="1938" spans="1:14" ht="11.5" customHeight="1" x14ac:dyDescent="0.35">
      <c r="A1938" s="228" t="s">
        <v>235</v>
      </c>
      <c r="B1938" s="51">
        <v>5.53</v>
      </c>
      <c r="C1938" s="51">
        <v>0.7</v>
      </c>
      <c r="D1938" s="51">
        <v>33.81</v>
      </c>
      <c r="E1938" s="50">
        <v>165</v>
      </c>
      <c r="F1938" s="363" t="s">
        <v>148</v>
      </c>
      <c r="G1938" s="206">
        <v>70</v>
      </c>
      <c r="H1938" s="22">
        <v>3</v>
      </c>
      <c r="J1938" s="23">
        <f>H1938*J1952/H1952</f>
        <v>2.9999999999999996</v>
      </c>
      <c r="L1938" s="290">
        <f t="shared" si="292"/>
        <v>2</v>
      </c>
      <c r="M1938" s="287">
        <f t="shared" si="288"/>
        <v>5</v>
      </c>
      <c r="N1938" s="287" t="str">
        <f t="shared" si="293"/>
        <v>Батон витаминизированный</v>
      </c>
    </row>
    <row r="1939" spans="1:14" ht="11.5" customHeight="1" x14ac:dyDescent="0.35">
      <c r="A1939" s="185" t="s">
        <v>235</v>
      </c>
      <c r="B1939" s="285">
        <v>1.65</v>
      </c>
      <c r="C1939" s="285">
        <v>0.3</v>
      </c>
      <c r="D1939" s="285">
        <v>8.35</v>
      </c>
      <c r="E1939" s="191">
        <v>44</v>
      </c>
      <c r="F1939" s="173" t="s">
        <v>236</v>
      </c>
      <c r="G1939" s="337">
        <v>25</v>
      </c>
      <c r="H1939" s="22">
        <v>1.5</v>
      </c>
      <c r="J1939" s="23">
        <f>H1939*J1952/H1952</f>
        <v>1.4999999999999998</v>
      </c>
      <c r="L1939" s="290">
        <f t="shared" si="292"/>
        <v>2</v>
      </c>
      <c r="M1939" s="287">
        <f t="shared" si="288"/>
        <v>5</v>
      </c>
      <c r="N1939" s="287" t="str">
        <f t="shared" si="293"/>
        <v xml:space="preserve">Хлеб ржаной </v>
      </c>
    </row>
    <row r="1940" spans="1:14" s="1" customFormat="1" ht="11.5" hidden="1" customHeight="1" x14ac:dyDescent="0.35">
      <c r="A1940" s="180"/>
      <c r="B1940" s="181"/>
      <c r="C1940" s="181"/>
      <c r="D1940" s="181"/>
      <c r="E1940" s="191"/>
      <c r="F1940" s="177"/>
      <c r="G1940" s="183"/>
      <c r="H1940" s="22"/>
      <c r="J1940" s="23">
        <f>H1940*J1952/H1952</f>
        <v>0</v>
      </c>
      <c r="L1940" s="41">
        <f t="shared" si="292"/>
        <v>2</v>
      </c>
      <c r="M1940" s="39">
        <f t="shared" si="288"/>
        <v>5</v>
      </c>
      <c r="N1940" s="39">
        <f t="shared" si="293"/>
        <v>0</v>
      </c>
    </row>
    <row r="1941" spans="1:14" s="1" customFormat="1" ht="11.5" hidden="1" customHeight="1" x14ac:dyDescent="0.35">
      <c r="A1941" s="19"/>
      <c r="B1941" s="18"/>
      <c r="C1941" s="18"/>
      <c r="D1941" s="18"/>
      <c r="E1941" s="17"/>
      <c r="F1941" s="20"/>
      <c r="G1941" s="21"/>
      <c r="H1941" s="22"/>
      <c r="J1941" s="23">
        <f>H1941*J1952/H1952</f>
        <v>0</v>
      </c>
      <c r="L1941" s="41">
        <f t="shared" si="292"/>
        <v>2</v>
      </c>
      <c r="M1941" s="39">
        <f t="shared" si="288"/>
        <v>5</v>
      </c>
      <c r="N1941" s="39">
        <f t="shared" si="293"/>
        <v>0</v>
      </c>
    </row>
    <row r="1942" spans="1:14" s="1" customFormat="1" ht="11.5" hidden="1" customHeight="1" x14ac:dyDescent="0.35">
      <c r="A1942" s="19"/>
      <c r="B1942" s="25"/>
      <c r="C1942" s="25"/>
      <c r="D1942" s="25"/>
      <c r="E1942" s="26"/>
      <c r="F1942" s="42"/>
      <c r="G1942" s="42"/>
      <c r="H1942" s="22"/>
      <c r="J1942" s="23">
        <f>H1942*J1952/H1952</f>
        <v>0</v>
      </c>
      <c r="L1942" s="41">
        <f t="shared" si="292"/>
        <v>2</v>
      </c>
      <c r="M1942" s="39">
        <f t="shared" si="288"/>
        <v>5</v>
      </c>
      <c r="N1942" s="39">
        <f t="shared" si="293"/>
        <v>0</v>
      </c>
    </row>
    <row r="1943" spans="1:14" s="1" customFormat="1" ht="11.5" hidden="1" customHeight="1" x14ac:dyDescent="0.35">
      <c r="A1943" s="17"/>
      <c r="B1943" s="18"/>
      <c r="C1943" s="18"/>
      <c r="D1943" s="18"/>
      <c r="E1943" s="17"/>
      <c r="F1943" s="20"/>
      <c r="G1943" s="21"/>
      <c r="H1943" s="22"/>
      <c r="J1943" s="23">
        <f>H1943*J1952/H1952</f>
        <v>0</v>
      </c>
      <c r="L1943" s="41">
        <f t="shared" si="292"/>
        <v>2</v>
      </c>
      <c r="M1943" s="39">
        <f t="shared" si="288"/>
        <v>5</v>
      </c>
      <c r="N1943" s="39">
        <f t="shared" si="293"/>
        <v>0</v>
      </c>
    </row>
    <row r="1944" spans="1:14" s="1" customFormat="1" ht="11.5" hidden="1" customHeight="1" x14ac:dyDescent="0.35">
      <c r="A1944" s="17"/>
      <c r="B1944" s="18"/>
      <c r="C1944" s="18"/>
      <c r="D1944" s="18"/>
      <c r="E1944" s="17"/>
      <c r="F1944" s="20"/>
      <c r="G1944" s="24"/>
      <c r="H1944" s="22"/>
      <c r="J1944" s="23">
        <f>H1944*J1952/H1952</f>
        <v>0</v>
      </c>
      <c r="L1944" s="41">
        <f t="shared" si="292"/>
        <v>2</v>
      </c>
      <c r="M1944" s="39">
        <f t="shared" si="288"/>
        <v>5</v>
      </c>
      <c r="N1944" s="39">
        <f t="shared" si="293"/>
        <v>0</v>
      </c>
    </row>
    <row r="1945" spans="1:14" s="1" customFormat="1" ht="11.5" hidden="1" customHeight="1" x14ac:dyDescent="0.35">
      <c r="A1945" s="17"/>
      <c r="B1945" s="18"/>
      <c r="C1945" s="18"/>
      <c r="D1945" s="18"/>
      <c r="E1945" s="17"/>
      <c r="F1945" s="20"/>
      <c r="G1945" s="24"/>
      <c r="H1945" s="22"/>
      <c r="J1945" s="23">
        <f>H1945*J1952/H1952</f>
        <v>0</v>
      </c>
      <c r="L1945" s="41">
        <f t="shared" si="292"/>
        <v>2</v>
      </c>
      <c r="M1945" s="39">
        <f t="shared" si="288"/>
        <v>5</v>
      </c>
      <c r="N1945" s="39">
        <f t="shared" si="293"/>
        <v>0</v>
      </c>
    </row>
    <row r="1946" spans="1:14" s="1" customFormat="1" ht="11.5" hidden="1" customHeight="1" x14ac:dyDescent="0.35">
      <c r="A1946" s="19"/>
      <c r="B1946" s="18"/>
      <c r="C1946" s="18"/>
      <c r="D1946" s="18"/>
      <c r="E1946" s="17"/>
      <c r="F1946" s="20"/>
      <c r="G1946" s="21"/>
      <c r="H1946" s="22"/>
      <c r="J1946" s="23">
        <f>H1946*J1952/H1952</f>
        <v>0</v>
      </c>
      <c r="L1946" s="41">
        <f t="shared" si="292"/>
        <v>2</v>
      </c>
      <c r="M1946" s="39">
        <f t="shared" si="288"/>
        <v>5</v>
      </c>
      <c r="N1946" s="39">
        <f t="shared" si="293"/>
        <v>0</v>
      </c>
    </row>
    <row r="1947" spans="1:14" s="1" customFormat="1" ht="11.5" hidden="1" customHeight="1" x14ac:dyDescent="0.25">
      <c r="A1947" s="17"/>
      <c r="B1947" s="18"/>
      <c r="C1947" s="18"/>
      <c r="D1947" s="18"/>
      <c r="E1947" s="17"/>
      <c r="F1947" s="28"/>
      <c r="G1947" s="21"/>
      <c r="H1947" s="22"/>
      <c r="J1947" s="23">
        <f>H1947*J1952/H1952</f>
        <v>0</v>
      </c>
      <c r="L1947" s="41">
        <f t="shared" si="292"/>
        <v>2</v>
      </c>
      <c r="M1947" s="39">
        <f t="shared" si="288"/>
        <v>5</v>
      </c>
      <c r="N1947" s="39">
        <f t="shared" si="293"/>
        <v>0</v>
      </c>
    </row>
    <row r="1948" spans="1:14" s="1" customFormat="1" ht="11.5" hidden="1" customHeight="1" x14ac:dyDescent="0.35">
      <c r="A1948" s="19"/>
      <c r="B1948" s="18"/>
      <c r="C1948" s="18"/>
      <c r="D1948" s="18"/>
      <c r="E1948" s="17"/>
      <c r="F1948" s="20"/>
      <c r="G1948" s="21"/>
      <c r="H1948" s="22"/>
      <c r="J1948" s="23">
        <f>H1948*J1952/H1952</f>
        <v>0</v>
      </c>
      <c r="L1948" s="41">
        <f t="shared" si="292"/>
        <v>2</v>
      </c>
      <c r="M1948" s="39">
        <f t="shared" si="288"/>
        <v>5</v>
      </c>
      <c r="N1948" s="39">
        <f t="shared" si="293"/>
        <v>0</v>
      </c>
    </row>
    <row r="1949" spans="1:14" s="1" customFormat="1" ht="11.5" hidden="1" customHeight="1" x14ac:dyDescent="0.25">
      <c r="A1949" s="17"/>
      <c r="B1949" s="18"/>
      <c r="C1949" s="18"/>
      <c r="D1949" s="18"/>
      <c r="E1949" s="17"/>
      <c r="F1949" s="28"/>
      <c r="G1949" s="21"/>
      <c r="H1949" s="22"/>
      <c r="J1949" s="23">
        <f>H1949*J1952/H1952</f>
        <v>0</v>
      </c>
      <c r="L1949" s="41">
        <f t="shared" si="292"/>
        <v>2</v>
      </c>
      <c r="M1949" s="39">
        <f t="shared" si="288"/>
        <v>5</v>
      </c>
      <c r="N1949" s="39">
        <f t="shared" si="293"/>
        <v>0</v>
      </c>
    </row>
    <row r="1950" spans="1:14" s="1" customFormat="1" ht="11.5" hidden="1" customHeight="1" x14ac:dyDescent="0.35">
      <c r="A1950" s="19"/>
      <c r="B1950" s="18"/>
      <c r="C1950" s="18"/>
      <c r="D1950" s="18"/>
      <c r="E1950" s="17"/>
      <c r="F1950" s="20"/>
      <c r="G1950" s="21"/>
      <c r="H1950" s="22"/>
      <c r="J1950" s="23">
        <f>H1950*J1952/H1952</f>
        <v>0</v>
      </c>
      <c r="L1950" s="41">
        <f t="shared" si="292"/>
        <v>2</v>
      </c>
      <c r="M1950" s="39">
        <f t="shared" si="288"/>
        <v>5</v>
      </c>
      <c r="N1950" s="39">
        <f t="shared" si="293"/>
        <v>0</v>
      </c>
    </row>
    <row r="1951" spans="1:14" s="1" customFormat="1" ht="11.5" hidden="1" customHeight="1" x14ac:dyDescent="0.35">
      <c r="A1951" s="19"/>
      <c r="B1951" s="18"/>
      <c r="C1951" s="18"/>
      <c r="D1951" s="18"/>
      <c r="E1951" s="17"/>
      <c r="F1951" s="20"/>
      <c r="G1951" s="21"/>
      <c r="H1951" s="22"/>
      <c r="J1951" s="23">
        <f>H1951*J1952/H1952</f>
        <v>0</v>
      </c>
      <c r="L1951" s="41">
        <f t="shared" si="292"/>
        <v>2</v>
      </c>
      <c r="M1951" s="39">
        <f t="shared" si="288"/>
        <v>5</v>
      </c>
      <c r="N1951" s="39">
        <f t="shared" si="293"/>
        <v>0</v>
      </c>
    </row>
    <row r="1952" spans="1:14" ht="11.5" customHeight="1" x14ac:dyDescent="0.35">
      <c r="A1952" s="291"/>
      <c r="B1952" s="292">
        <f>SUBTOTAL(9,B1934:B1951)</f>
        <v>31.4</v>
      </c>
      <c r="C1952" s="292">
        <f t="shared" ref="C1952:E1952" si="294">SUBTOTAL(9,C1934:C1951)</f>
        <v>51.160000000000004</v>
      </c>
      <c r="D1952" s="292">
        <f t="shared" si="294"/>
        <v>118.55</v>
      </c>
      <c r="E1952" s="293">
        <f t="shared" si="294"/>
        <v>1074</v>
      </c>
      <c r="F1952" s="294" t="s">
        <v>18</v>
      </c>
      <c r="G1952" s="295"/>
      <c r="H1952" s="296">
        <f>SUM(H1934:H1951)</f>
        <v>176.93</v>
      </c>
      <c r="J1952" s="32">
        <f>D1931</f>
        <v>176.93</v>
      </c>
      <c r="L1952" s="290">
        <f t="shared" si="292"/>
        <v>2</v>
      </c>
      <c r="M1952" s="287">
        <f t="shared" si="288"/>
        <v>5</v>
      </c>
      <c r="N1952" s="287">
        <v>1</v>
      </c>
    </row>
    <row r="1953" spans="1:14" ht="11.5" customHeight="1" x14ac:dyDescent="0.35">
      <c r="A1953" s="297"/>
      <c r="B1953" s="298"/>
      <c r="C1953" s="298"/>
      <c r="D1953" s="298"/>
      <c r="E1953" s="299"/>
      <c r="F1953" s="300"/>
      <c r="G1953" s="301"/>
      <c r="H1953" s="302"/>
      <c r="J1953" s="38"/>
      <c r="L1953" s="290">
        <f t="shared" si="292"/>
        <v>2</v>
      </c>
      <c r="M1953" s="287">
        <f t="shared" si="288"/>
        <v>5</v>
      </c>
      <c r="N1953" s="287">
        <v>1</v>
      </c>
    </row>
    <row r="1954" spans="1:14" ht="21" x14ac:dyDescent="0.35">
      <c r="A1954" s="275"/>
      <c r="B1954" s="275"/>
      <c r="C1954" s="275"/>
      <c r="D1954" s="443">
        <f>х!H$5</f>
        <v>259</v>
      </c>
      <c r="E1954" s="444"/>
      <c r="F1954" s="445" t="str">
        <f>х!I$5</f>
        <v>ДОВЗ (1-4)</v>
      </c>
      <c r="G1954" s="446"/>
      <c r="H1954" s="446"/>
      <c r="I1954" s="270"/>
      <c r="J1954" s="13"/>
      <c r="K1954" s="13"/>
      <c r="L1954" s="289">
        <f>L1931+1</f>
        <v>3</v>
      </c>
      <c r="M1954" s="287">
        <f t="shared" si="288"/>
        <v>5</v>
      </c>
      <c r="N1954" s="287">
        <v>1</v>
      </c>
    </row>
    <row r="1955" spans="1:14" ht="11.5" customHeight="1" x14ac:dyDescent="0.35">
      <c r="A1955" s="437" t="s">
        <v>3</v>
      </c>
      <c r="B1955" s="438" t="s">
        <v>4</v>
      </c>
      <c r="C1955" s="438"/>
      <c r="D1955" s="438"/>
      <c r="E1955" s="439" t="s">
        <v>5</v>
      </c>
      <c r="F1955" s="440" t="s">
        <v>6</v>
      </c>
      <c r="G1955" s="441" t="s">
        <v>7</v>
      </c>
      <c r="H1955" s="442" t="s">
        <v>8</v>
      </c>
      <c r="L1955" s="290">
        <f>L1954</f>
        <v>3</v>
      </c>
      <c r="M1955" s="287">
        <f t="shared" si="288"/>
        <v>5</v>
      </c>
      <c r="N1955" s="287">
        <v>1</v>
      </c>
    </row>
    <row r="1956" spans="1:14" ht="11.5" customHeight="1" x14ac:dyDescent="0.35">
      <c r="A1956" s="437"/>
      <c r="B1956" s="277" t="s">
        <v>9</v>
      </c>
      <c r="C1956" s="278" t="s">
        <v>10</v>
      </c>
      <c r="D1956" s="278" t="s">
        <v>11</v>
      </c>
      <c r="E1956" s="439"/>
      <c r="F1956" s="440"/>
      <c r="G1956" s="441"/>
      <c r="H1956" s="442"/>
      <c r="L1956" s="290">
        <f t="shared" ref="L1956:M1976" si="295">L1955</f>
        <v>3</v>
      </c>
      <c r="M1956" s="287">
        <f t="shared" si="288"/>
        <v>5</v>
      </c>
      <c r="N1956" s="287">
        <v>1</v>
      </c>
    </row>
    <row r="1957" spans="1:14" ht="11.5" customHeight="1" x14ac:dyDescent="0.35">
      <c r="A1957" s="379" t="s">
        <v>235</v>
      </c>
      <c r="B1957" s="231">
        <v>0.8</v>
      </c>
      <c r="C1957" s="231">
        <v>0.2</v>
      </c>
      <c r="D1957" s="231">
        <v>7.5</v>
      </c>
      <c r="E1957" s="232">
        <v>38</v>
      </c>
      <c r="F1957" s="380" t="s">
        <v>410</v>
      </c>
      <c r="G1957" s="206">
        <v>100</v>
      </c>
      <c r="H1957" s="281">
        <v>12</v>
      </c>
      <c r="J1957" s="23">
        <f>H1957*J1975/H1975</f>
        <v>12</v>
      </c>
      <c r="L1957" s="290">
        <f t="shared" si="295"/>
        <v>3</v>
      </c>
      <c r="M1957" s="287">
        <f t="shared" si="288"/>
        <v>5</v>
      </c>
      <c r="N1957" s="287" t="str">
        <f>F1957</f>
        <v>Мандарины 100 (СОШ_2018)</v>
      </c>
    </row>
    <row r="1958" spans="1:14" ht="11.5" customHeight="1" x14ac:dyDescent="0.35">
      <c r="A1958" s="338" t="s">
        <v>323</v>
      </c>
      <c r="B1958" s="51">
        <v>19.190000000000001</v>
      </c>
      <c r="C1958" s="51">
        <v>13.19</v>
      </c>
      <c r="D1958" s="51">
        <v>30.38</v>
      </c>
      <c r="E1958" s="50">
        <v>324</v>
      </c>
      <c r="F1958" s="268" t="s">
        <v>160</v>
      </c>
      <c r="G1958" s="148">
        <v>150</v>
      </c>
      <c r="H1958" s="281">
        <f>3.84+65.93+3.99+4.16</f>
        <v>77.92</v>
      </c>
      <c r="J1958" s="23">
        <f>H1958*J1975/H1975</f>
        <v>77.92</v>
      </c>
      <c r="L1958" s="290">
        <f t="shared" si="295"/>
        <v>3</v>
      </c>
      <c r="M1958" s="287">
        <f t="shared" si="288"/>
        <v>5</v>
      </c>
      <c r="N1958" s="287" t="str">
        <f t="shared" ref="N1958:N1974" si="296">F1958</f>
        <v>Пудинг из творога с яблоками с молоком сгущенным 130/20 (СОШ_2018)</v>
      </c>
    </row>
    <row r="1959" spans="1:14" ht="11.5" customHeight="1" x14ac:dyDescent="0.35">
      <c r="A1959" s="234" t="s">
        <v>141</v>
      </c>
      <c r="B1959" s="280">
        <v>0.16</v>
      </c>
      <c r="C1959" s="280">
        <v>0.03</v>
      </c>
      <c r="D1959" s="280">
        <v>15.49</v>
      </c>
      <c r="E1959" s="240">
        <v>64</v>
      </c>
      <c r="F1959" s="235" t="s">
        <v>244</v>
      </c>
      <c r="G1959" s="386">
        <v>222</v>
      </c>
      <c r="H1959" s="22">
        <v>15</v>
      </c>
      <c r="J1959" s="23">
        <f>H1959*J1975/H1975</f>
        <v>15</v>
      </c>
      <c r="L1959" s="290">
        <f t="shared" si="295"/>
        <v>3</v>
      </c>
      <c r="M1959" s="287">
        <f t="shared" si="288"/>
        <v>5</v>
      </c>
      <c r="N1959" s="287" t="str">
        <f t="shared" si="296"/>
        <v>Чай с сахаром с лимоном 200/15/7</v>
      </c>
    </row>
    <row r="1960" spans="1:14" ht="11.5" customHeight="1" x14ac:dyDescent="0.35">
      <c r="A1960" s="185" t="s">
        <v>235</v>
      </c>
      <c r="B1960" s="285">
        <v>3.95</v>
      </c>
      <c r="C1960" s="285">
        <v>0.5</v>
      </c>
      <c r="D1960" s="285">
        <v>24.15</v>
      </c>
      <c r="E1960" s="191">
        <v>118</v>
      </c>
      <c r="F1960" s="173" t="s">
        <v>148</v>
      </c>
      <c r="G1960" s="337">
        <v>50</v>
      </c>
      <c r="H1960" s="22">
        <v>3</v>
      </c>
      <c r="J1960" s="23">
        <f>H1960*J1975/H1975</f>
        <v>3</v>
      </c>
      <c r="L1960" s="290">
        <f t="shared" si="295"/>
        <v>3</v>
      </c>
      <c r="M1960" s="287">
        <f t="shared" si="288"/>
        <v>5</v>
      </c>
      <c r="N1960" s="287" t="str">
        <f t="shared" si="296"/>
        <v>Батон витаминизированный</v>
      </c>
    </row>
    <row r="1961" spans="1:14" s="1" customFormat="1" ht="11.5" hidden="1" customHeight="1" x14ac:dyDescent="0.35">
      <c r="A1961" s="47"/>
      <c r="B1961" s="44"/>
      <c r="C1961" s="44"/>
      <c r="D1961" s="44"/>
      <c r="E1961" s="43"/>
      <c r="F1961" s="45"/>
      <c r="G1961" s="46"/>
      <c r="H1961" s="22"/>
      <c r="J1961" s="23">
        <f>H1961*J1975/H1975</f>
        <v>0</v>
      </c>
      <c r="L1961" s="41">
        <f t="shared" si="295"/>
        <v>3</v>
      </c>
      <c r="M1961" s="39">
        <f t="shared" si="288"/>
        <v>5</v>
      </c>
      <c r="N1961" s="39">
        <f t="shared" si="296"/>
        <v>0</v>
      </c>
    </row>
    <row r="1962" spans="1:14" ht="11.5" customHeight="1" x14ac:dyDescent="0.35">
      <c r="A1962" s="54"/>
      <c r="B1962" s="65">
        <f>SUM(B1957:B1961)</f>
        <v>24.1</v>
      </c>
      <c r="C1962" s="65">
        <f>SUM(C1957:C1961)</f>
        <v>13.919999999999998</v>
      </c>
      <c r="D1962" s="65">
        <f>SUM(D1957:D1961)</f>
        <v>77.52</v>
      </c>
      <c r="E1962" s="66">
        <f>SUM(E1957:E1961)</f>
        <v>544</v>
      </c>
      <c r="F1962" s="264" t="s">
        <v>18</v>
      </c>
      <c r="G1962" s="67"/>
      <c r="H1962" s="331"/>
      <c r="J1962" s="23">
        <f>H1962*J1975/H1975</f>
        <v>0</v>
      </c>
      <c r="L1962" s="290">
        <f t="shared" si="295"/>
        <v>3</v>
      </c>
      <c r="M1962" s="287">
        <f t="shared" si="288"/>
        <v>5</v>
      </c>
      <c r="N1962" s="287" t="str">
        <f t="shared" si="296"/>
        <v>Итого</v>
      </c>
    </row>
    <row r="1963" spans="1:14" ht="11.5" customHeight="1" x14ac:dyDescent="0.35">
      <c r="A1963" s="325" t="s">
        <v>427</v>
      </c>
      <c r="B1963" s="325">
        <v>0.9</v>
      </c>
      <c r="C1963" s="325">
        <v>3.12</v>
      </c>
      <c r="D1963" s="325">
        <v>6</v>
      </c>
      <c r="E1963" s="325">
        <v>56</v>
      </c>
      <c r="F1963" s="116" t="s">
        <v>428</v>
      </c>
      <c r="G1963" s="357">
        <v>60</v>
      </c>
      <c r="H1963" s="22">
        <v>15</v>
      </c>
      <c r="J1963" s="23">
        <f>H1963*J1975/H1975</f>
        <v>15</v>
      </c>
      <c r="L1963" s="290">
        <f t="shared" si="295"/>
        <v>3</v>
      </c>
      <c r="M1963" s="287">
        <f t="shared" si="288"/>
        <v>5</v>
      </c>
      <c r="N1963" s="287" t="str">
        <f t="shared" si="296"/>
        <v>Салат картофельный с капустой квашеной 60</v>
      </c>
    </row>
    <row r="1964" spans="1:14" ht="11.5" customHeight="1" x14ac:dyDescent="0.35">
      <c r="A1964" s="54" t="s">
        <v>275</v>
      </c>
      <c r="B1964" s="51">
        <v>4.3899999999999997</v>
      </c>
      <c r="C1964" s="51">
        <v>6.29</v>
      </c>
      <c r="D1964" s="51">
        <v>9.34</v>
      </c>
      <c r="E1964" s="50">
        <v>119</v>
      </c>
      <c r="F1964" s="268" t="s">
        <v>402</v>
      </c>
      <c r="G1964" s="337">
        <v>210</v>
      </c>
      <c r="H1964" s="22">
        <v>20</v>
      </c>
      <c r="J1964" s="23">
        <f>H1964*J1975/H1975</f>
        <v>20</v>
      </c>
      <c r="L1964" s="290">
        <f t="shared" si="295"/>
        <v>3</v>
      </c>
      <c r="M1964" s="287">
        <f t="shared" si="288"/>
        <v>5</v>
      </c>
      <c r="N1964" s="287" t="str">
        <f t="shared" si="296"/>
        <v>Суп-лапша домашняя с птицей 200/10 (СОШ_2018)</v>
      </c>
    </row>
    <row r="1965" spans="1:14" ht="11.5" customHeight="1" x14ac:dyDescent="0.35">
      <c r="A1965" s="234" t="s">
        <v>321</v>
      </c>
      <c r="B1965" s="343">
        <v>12.62</v>
      </c>
      <c r="C1965" s="343">
        <v>28.17</v>
      </c>
      <c r="D1965" s="343">
        <v>25.89</v>
      </c>
      <c r="E1965" s="344">
        <v>408</v>
      </c>
      <c r="F1965" s="173" t="s">
        <v>322</v>
      </c>
      <c r="G1965" s="337">
        <v>150</v>
      </c>
      <c r="H1965" s="22">
        <f>85.77+5.81</f>
        <v>91.58</v>
      </c>
      <c r="J1965" s="23">
        <f>H1965*J1975/H1975</f>
        <v>91.58</v>
      </c>
      <c r="L1965" s="290">
        <f t="shared" si="295"/>
        <v>3</v>
      </c>
      <c r="M1965" s="287">
        <f t="shared" si="288"/>
        <v>5</v>
      </c>
      <c r="N1965" s="287" t="str">
        <f t="shared" si="296"/>
        <v>Плов (СОШ_2018)</v>
      </c>
    </row>
    <row r="1966" spans="1:14" ht="11.5" customHeight="1" x14ac:dyDescent="0.35">
      <c r="A1966" s="234" t="s">
        <v>16</v>
      </c>
      <c r="B1966" s="280">
        <v>1</v>
      </c>
      <c r="C1966" s="280"/>
      <c r="D1966" s="280">
        <v>20.2</v>
      </c>
      <c r="E1966" s="240">
        <v>85</v>
      </c>
      <c r="F1966" s="163" t="s">
        <v>139</v>
      </c>
      <c r="G1966" s="383">
        <v>200</v>
      </c>
      <c r="H1966" s="281">
        <v>20</v>
      </c>
      <c r="J1966" s="23">
        <f>H1966*J1975/H1975</f>
        <v>20</v>
      </c>
      <c r="L1966" s="290">
        <f t="shared" si="295"/>
        <v>3</v>
      </c>
      <c r="M1966" s="287">
        <f t="shared" si="288"/>
        <v>5</v>
      </c>
      <c r="N1966" s="287" t="str">
        <f t="shared" si="296"/>
        <v>Сок в ассортименте</v>
      </c>
    </row>
    <row r="1967" spans="1:14" ht="11.5" customHeight="1" x14ac:dyDescent="0.35">
      <c r="A1967" s="228" t="s">
        <v>235</v>
      </c>
      <c r="B1967" s="51">
        <v>5.53</v>
      </c>
      <c r="C1967" s="51">
        <v>0.7</v>
      </c>
      <c r="D1967" s="51">
        <v>33.81</v>
      </c>
      <c r="E1967" s="50">
        <v>165</v>
      </c>
      <c r="F1967" s="363" t="s">
        <v>148</v>
      </c>
      <c r="G1967" s="206">
        <v>70</v>
      </c>
      <c r="H1967" s="22">
        <v>3</v>
      </c>
      <c r="J1967" s="23">
        <f>H1967*J1975/H1975</f>
        <v>3</v>
      </c>
      <c r="L1967" s="290">
        <f t="shared" si="295"/>
        <v>3</v>
      </c>
      <c r="M1967" s="287">
        <f t="shared" si="288"/>
        <v>5</v>
      </c>
      <c r="N1967" s="287" t="str">
        <f t="shared" si="296"/>
        <v>Батон витаминизированный</v>
      </c>
    </row>
    <row r="1968" spans="1:14" ht="11.5" customHeight="1" x14ac:dyDescent="0.35">
      <c r="A1968" s="185" t="s">
        <v>235</v>
      </c>
      <c r="B1968" s="285">
        <v>1.65</v>
      </c>
      <c r="C1968" s="285">
        <v>0.3</v>
      </c>
      <c r="D1968" s="285">
        <v>8.35</v>
      </c>
      <c r="E1968" s="191">
        <v>44</v>
      </c>
      <c r="F1968" s="173" t="s">
        <v>236</v>
      </c>
      <c r="G1968" s="337">
        <v>25</v>
      </c>
      <c r="H1968" s="281">
        <v>1.5</v>
      </c>
      <c r="J1968" s="23">
        <f>H1968*J1975/H1975</f>
        <v>1.5</v>
      </c>
      <c r="L1968" s="290">
        <f t="shared" si="295"/>
        <v>3</v>
      </c>
      <c r="M1968" s="287">
        <f t="shared" si="288"/>
        <v>5</v>
      </c>
      <c r="N1968" s="287" t="str">
        <f t="shared" si="296"/>
        <v xml:space="preserve">Хлеб ржаной </v>
      </c>
    </row>
    <row r="1969" spans="1:14" s="1" customFormat="1" ht="11.5" hidden="1" customHeight="1" x14ac:dyDescent="0.35">
      <c r="A1969" s="180"/>
      <c r="B1969" s="181"/>
      <c r="C1969" s="181"/>
      <c r="D1969" s="181"/>
      <c r="E1969" s="182"/>
      <c r="F1969" s="177"/>
      <c r="G1969" s="183"/>
      <c r="H1969" s="22"/>
      <c r="J1969" s="23">
        <f>H1969*J1975/H1975</f>
        <v>0</v>
      </c>
      <c r="L1969" s="41">
        <f t="shared" si="295"/>
        <v>3</v>
      </c>
      <c r="M1969" s="39">
        <f t="shared" si="288"/>
        <v>5</v>
      </c>
      <c r="N1969" s="39">
        <f t="shared" si="296"/>
        <v>0</v>
      </c>
    </row>
    <row r="1970" spans="1:14" s="1" customFormat="1" ht="11.5" hidden="1" customHeight="1" x14ac:dyDescent="0.25">
      <c r="A1970" s="17"/>
      <c r="B1970" s="18"/>
      <c r="C1970" s="18"/>
      <c r="D1970" s="18"/>
      <c r="E1970" s="17"/>
      <c r="F1970" s="28"/>
      <c r="G1970" s="21"/>
      <c r="H1970" s="22"/>
      <c r="J1970" s="23">
        <f>H1970*J1975/H1975</f>
        <v>0</v>
      </c>
      <c r="L1970" s="41">
        <f t="shared" si="295"/>
        <v>3</v>
      </c>
      <c r="M1970" s="39">
        <f t="shared" si="288"/>
        <v>5</v>
      </c>
      <c r="N1970" s="39">
        <f t="shared" si="296"/>
        <v>0</v>
      </c>
    </row>
    <row r="1971" spans="1:14" s="1" customFormat="1" ht="11.5" hidden="1" customHeight="1" x14ac:dyDescent="0.35">
      <c r="A1971" s="19"/>
      <c r="B1971" s="18"/>
      <c r="C1971" s="18"/>
      <c r="D1971" s="18"/>
      <c r="E1971" s="17"/>
      <c r="F1971" s="20"/>
      <c r="G1971" s="21"/>
      <c r="H1971" s="22"/>
      <c r="J1971" s="23">
        <f>H1971*J1975/H1975</f>
        <v>0</v>
      </c>
      <c r="L1971" s="41">
        <f t="shared" si="295"/>
        <v>3</v>
      </c>
      <c r="M1971" s="39">
        <f t="shared" si="288"/>
        <v>5</v>
      </c>
      <c r="N1971" s="39">
        <f t="shared" si="296"/>
        <v>0</v>
      </c>
    </row>
    <row r="1972" spans="1:14" s="1" customFormat="1" ht="11.5" hidden="1" customHeight="1" x14ac:dyDescent="0.25">
      <c r="A1972" s="17"/>
      <c r="B1972" s="18"/>
      <c r="C1972" s="18"/>
      <c r="D1972" s="18"/>
      <c r="E1972" s="17"/>
      <c r="F1972" s="28"/>
      <c r="G1972" s="21"/>
      <c r="H1972" s="22"/>
      <c r="J1972" s="23">
        <f>H1972*J1975/H1975</f>
        <v>0</v>
      </c>
      <c r="L1972" s="41">
        <f t="shared" si="295"/>
        <v>3</v>
      </c>
      <c r="M1972" s="39">
        <f t="shared" si="288"/>
        <v>5</v>
      </c>
      <c r="N1972" s="39">
        <f t="shared" si="296"/>
        <v>0</v>
      </c>
    </row>
    <row r="1973" spans="1:14" s="1" customFormat="1" ht="11.5" hidden="1" customHeight="1" x14ac:dyDescent="0.35">
      <c r="A1973" s="19"/>
      <c r="B1973" s="18"/>
      <c r="C1973" s="18"/>
      <c r="D1973" s="18"/>
      <c r="E1973" s="17"/>
      <c r="F1973" s="20"/>
      <c r="G1973" s="21"/>
      <c r="H1973" s="22"/>
      <c r="J1973" s="23">
        <f>H1973*J1975/H1975</f>
        <v>0</v>
      </c>
      <c r="L1973" s="41">
        <f t="shared" si="295"/>
        <v>3</v>
      </c>
      <c r="M1973" s="39">
        <f t="shared" si="295"/>
        <v>5</v>
      </c>
      <c r="N1973" s="39">
        <f t="shared" si="296"/>
        <v>0</v>
      </c>
    </row>
    <row r="1974" spans="1:14" s="1" customFormat="1" ht="11.5" hidden="1" customHeight="1" x14ac:dyDescent="0.35">
      <c r="A1974" s="19"/>
      <c r="B1974" s="18"/>
      <c r="C1974" s="18"/>
      <c r="D1974" s="18"/>
      <c r="E1974" s="17"/>
      <c r="F1974" s="20"/>
      <c r="G1974" s="21"/>
      <c r="H1974" s="22"/>
      <c r="J1974" s="23">
        <f>H1974*J1975/H1975</f>
        <v>0</v>
      </c>
      <c r="L1974" s="41">
        <f t="shared" si="295"/>
        <v>3</v>
      </c>
      <c r="M1974" s="39">
        <f t="shared" si="295"/>
        <v>5</v>
      </c>
      <c r="N1974" s="39">
        <f t="shared" si="296"/>
        <v>0</v>
      </c>
    </row>
    <row r="1975" spans="1:14" ht="11.5" customHeight="1" x14ac:dyDescent="0.35">
      <c r="A1975" s="291"/>
      <c r="B1975" s="292">
        <f>SUBTOTAL(9,B1963:B1974)</f>
        <v>26.09</v>
      </c>
      <c r="C1975" s="292">
        <f t="shared" ref="C1975:E1975" si="297">SUBTOTAL(9,C1963:C1974)</f>
        <v>38.58</v>
      </c>
      <c r="D1975" s="292">
        <f t="shared" si="297"/>
        <v>103.59</v>
      </c>
      <c r="E1975" s="293">
        <f t="shared" si="297"/>
        <v>877</v>
      </c>
      <c r="F1975" s="294" t="s">
        <v>18</v>
      </c>
      <c r="G1975" s="382"/>
      <c r="H1975" s="296">
        <f>SUM(H1957:H1974)</f>
        <v>259</v>
      </c>
      <c r="J1975" s="32">
        <f>D1954</f>
        <v>259</v>
      </c>
      <c r="L1975" s="290">
        <f t="shared" si="295"/>
        <v>3</v>
      </c>
      <c r="M1975" s="287">
        <f t="shared" si="295"/>
        <v>5</v>
      </c>
      <c r="N1975" s="287">
        <v>1</v>
      </c>
    </row>
    <row r="1976" spans="1:14" ht="11.5" customHeight="1" x14ac:dyDescent="0.35">
      <c r="A1976" s="297"/>
      <c r="B1976" s="298"/>
      <c r="C1976" s="298"/>
      <c r="D1976" s="298"/>
      <c r="E1976" s="299"/>
      <c r="F1976" s="300"/>
      <c r="G1976" s="301"/>
      <c r="H1976" s="302"/>
      <c r="J1976" s="38"/>
      <c r="L1976" s="290">
        <f t="shared" si="295"/>
        <v>3</v>
      </c>
      <c r="M1976" s="287">
        <f t="shared" si="295"/>
        <v>5</v>
      </c>
      <c r="N1976" s="287">
        <v>1</v>
      </c>
    </row>
    <row r="1977" spans="1:14" ht="21" x14ac:dyDescent="0.35">
      <c r="A1977" s="275"/>
      <c r="B1977" s="275"/>
      <c r="C1977" s="275"/>
      <c r="D1977" s="443">
        <f>х!H$6</f>
        <v>303.32</v>
      </c>
      <c r="E1977" s="444"/>
      <c r="F1977" s="445" t="str">
        <f>х!I$6</f>
        <v>ДОВЗ (5-11)</v>
      </c>
      <c r="G1977" s="446"/>
      <c r="H1977" s="446"/>
      <c r="I1977" s="270"/>
      <c r="J1977" s="13"/>
      <c r="K1977" s="13"/>
      <c r="L1977" s="289">
        <f>L1954+1</f>
        <v>4</v>
      </c>
      <c r="M1977" s="287">
        <f t="shared" ref="M1977:M2040" si="298">M1976</f>
        <v>5</v>
      </c>
      <c r="N1977" s="287">
        <v>1</v>
      </c>
    </row>
    <row r="1978" spans="1:14" ht="11.5" customHeight="1" x14ac:dyDescent="0.35">
      <c r="A1978" s="437" t="s">
        <v>3</v>
      </c>
      <c r="B1978" s="438" t="s">
        <v>4</v>
      </c>
      <c r="C1978" s="438"/>
      <c r="D1978" s="438"/>
      <c r="E1978" s="439" t="s">
        <v>5</v>
      </c>
      <c r="F1978" s="440" t="s">
        <v>6</v>
      </c>
      <c r="G1978" s="441" t="s">
        <v>7</v>
      </c>
      <c r="H1978" s="442" t="s">
        <v>8</v>
      </c>
      <c r="L1978" s="290">
        <f>L1977</f>
        <v>4</v>
      </c>
      <c r="M1978" s="287">
        <f t="shared" si="298"/>
        <v>5</v>
      </c>
      <c r="N1978" s="287">
        <v>1</v>
      </c>
    </row>
    <row r="1979" spans="1:14" ht="11.5" customHeight="1" x14ac:dyDescent="0.35">
      <c r="A1979" s="437"/>
      <c r="B1979" s="277" t="s">
        <v>9</v>
      </c>
      <c r="C1979" s="278" t="s">
        <v>10</v>
      </c>
      <c r="D1979" s="278" t="s">
        <v>11</v>
      </c>
      <c r="E1979" s="439"/>
      <c r="F1979" s="440"/>
      <c r="G1979" s="441"/>
      <c r="H1979" s="442"/>
      <c r="L1979" s="290">
        <f t="shared" ref="L1979:L1999" si="299">L1978</f>
        <v>4</v>
      </c>
      <c r="M1979" s="287">
        <f t="shared" si="298"/>
        <v>5</v>
      </c>
      <c r="N1979" s="287">
        <v>1</v>
      </c>
    </row>
    <row r="1980" spans="1:14" ht="11.5" customHeight="1" x14ac:dyDescent="0.35">
      <c r="A1980" s="379" t="s">
        <v>235</v>
      </c>
      <c r="B1980" s="231">
        <v>0.8</v>
      </c>
      <c r="C1980" s="231">
        <v>0.2</v>
      </c>
      <c r="D1980" s="231">
        <v>7.5</v>
      </c>
      <c r="E1980" s="232">
        <v>38</v>
      </c>
      <c r="F1980" s="380" t="s">
        <v>410</v>
      </c>
      <c r="G1980" s="206">
        <v>100</v>
      </c>
      <c r="H1980" s="281">
        <v>12</v>
      </c>
      <c r="J1980" s="23">
        <f>H1980*J1998/H1998</f>
        <v>12</v>
      </c>
      <c r="L1980" s="290">
        <f t="shared" si="299"/>
        <v>4</v>
      </c>
      <c r="M1980" s="287">
        <f t="shared" si="298"/>
        <v>5</v>
      </c>
      <c r="N1980" s="287" t="str">
        <f>F1980</f>
        <v>Мандарины 100 (СОШ_2018)</v>
      </c>
    </row>
    <row r="1981" spans="1:14" ht="11.5" customHeight="1" x14ac:dyDescent="0.35">
      <c r="A1981" s="338" t="s">
        <v>323</v>
      </c>
      <c r="B1981" s="51">
        <v>24.78</v>
      </c>
      <c r="C1981" s="51">
        <v>17.149999999999999</v>
      </c>
      <c r="D1981" s="51">
        <v>46.13</v>
      </c>
      <c r="E1981" s="50">
        <v>138</v>
      </c>
      <c r="F1981" s="268" t="s">
        <v>324</v>
      </c>
      <c r="G1981" s="148">
        <v>200</v>
      </c>
      <c r="H1981" s="281">
        <f>4.49+82.35+4.68+4.87</f>
        <v>96.389999999999986</v>
      </c>
      <c r="J1981" s="23">
        <f>H1981*J1998/H1998</f>
        <v>96.389999999999986</v>
      </c>
      <c r="L1981" s="290">
        <f t="shared" si="299"/>
        <v>4</v>
      </c>
      <c r="M1981" s="287">
        <f t="shared" si="298"/>
        <v>5</v>
      </c>
      <c r="N1981" s="287" t="str">
        <f t="shared" ref="N1981:N1997" si="300">F1981</f>
        <v>Пудинг из творога с яблоками с молоком сгущенным 160/40 (СОШ_2018)</v>
      </c>
    </row>
    <row r="1982" spans="1:14" ht="11.5" customHeight="1" x14ac:dyDescent="0.35">
      <c r="A1982" s="234" t="s">
        <v>141</v>
      </c>
      <c r="B1982" s="280">
        <v>0.16</v>
      </c>
      <c r="C1982" s="280">
        <v>0.03</v>
      </c>
      <c r="D1982" s="280">
        <v>15.49</v>
      </c>
      <c r="E1982" s="240">
        <v>64</v>
      </c>
      <c r="F1982" s="235" t="s">
        <v>244</v>
      </c>
      <c r="G1982" s="386">
        <v>222</v>
      </c>
      <c r="H1982" s="281">
        <v>15</v>
      </c>
      <c r="J1982" s="23">
        <f>H1982*J1998/H1998</f>
        <v>15.000000000000002</v>
      </c>
      <c r="L1982" s="290">
        <f t="shared" si="299"/>
        <v>4</v>
      </c>
      <c r="M1982" s="287">
        <f t="shared" si="298"/>
        <v>5</v>
      </c>
      <c r="N1982" s="287" t="str">
        <f t="shared" si="300"/>
        <v>Чай с сахаром с лимоном 200/15/7</v>
      </c>
    </row>
    <row r="1983" spans="1:14" ht="11.5" customHeight="1" x14ac:dyDescent="0.35">
      <c r="A1983" s="185" t="s">
        <v>235</v>
      </c>
      <c r="B1983" s="285">
        <v>3.95</v>
      </c>
      <c r="C1983" s="285">
        <v>0.5</v>
      </c>
      <c r="D1983" s="285">
        <v>24.15</v>
      </c>
      <c r="E1983" s="191">
        <v>118</v>
      </c>
      <c r="F1983" s="173" t="s">
        <v>148</v>
      </c>
      <c r="G1983" s="337">
        <v>50</v>
      </c>
      <c r="H1983" s="281">
        <v>3</v>
      </c>
      <c r="J1983" s="23">
        <f>H1983*J1998/H1998</f>
        <v>3</v>
      </c>
      <c r="L1983" s="290">
        <f t="shared" si="299"/>
        <v>4</v>
      </c>
      <c r="M1983" s="287">
        <f t="shared" si="298"/>
        <v>5</v>
      </c>
      <c r="N1983" s="287" t="str">
        <f t="shared" si="300"/>
        <v>Батон витаминизированный</v>
      </c>
    </row>
    <row r="1984" spans="1:14" s="1" customFormat="1" ht="11.5" hidden="1" customHeight="1" x14ac:dyDescent="0.35">
      <c r="A1984" s="47"/>
      <c r="B1984" s="44"/>
      <c r="C1984" s="44"/>
      <c r="D1984" s="44"/>
      <c r="E1984" s="43"/>
      <c r="F1984" s="45"/>
      <c r="G1984" s="46"/>
      <c r="H1984" s="22"/>
      <c r="J1984" s="23">
        <f>H1984*J1998/H1998</f>
        <v>0</v>
      </c>
      <c r="L1984" s="41">
        <f t="shared" si="299"/>
        <v>4</v>
      </c>
      <c r="M1984" s="39">
        <f t="shared" si="298"/>
        <v>5</v>
      </c>
      <c r="N1984" s="39">
        <f t="shared" si="300"/>
        <v>0</v>
      </c>
    </row>
    <row r="1985" spans="1:14" ht="11.5" customHeight="1" x14ac:dyDescent="0.35">
      <c r="A1985" s="54"/>
      <c r="B1985" s="65">
        <f>SUM(B1980:B1984)</f>
        <v>29.69</v>
      </c>
      <c r="C1985" s="65">
        <f>SUM(C1980:C1984)</f>
        <v>17.88</v>
      </c>
      <c r="D1985" s="65">
        <f>SUM(D1980:D1984)</f>
        <v>93.27000000000001</v>
      </c>
      <c r="E1985" s="66">
        <f>SUM(E1980:E1984)</f>
        <v>358</v>
      </c>
      <c r="F1985" s="264" t="s">
        <v>18</v>
      </c>
      <c r="G1985" s="67"/>
      <c r="H1985" s="331"/>
      <c r="J1985" s="23">
        <f>H1985*J1998/H1998</f>
        <v>0</v>
      </c>
      <c r="L1985" s="290">
        <f t="shared" si="299"/>
        <v>4</v>
      </c>
      <c r="M1985" s="287">
        <f t="shared" si="298"/>
        <v>5</v>
      </c>
      <c r="N1985" s="287" t="str">
        <f t="shared" si="300"/>
        <v>Итого</v>
      </c>
    </row>
    <row r="1986" spans="1:14" ht="11.5" customHeight="1" x14ac:dyDescent="0.35">
      <c r="A1986" s="325" t="s">
        <v>427</v>
      </c>
      <c r="B1986" s="325">
        <v>1.5</v>
      </c>
      <c r="C1986" s="325">
        <v>5.2</v>
      </c>
      <c r="D1986" s="325">
        <v>10</v>
      </c>
      <c r="E1986" s="325">
        <v>94</v>
      </c>
      <c r="F1986" s="116" t="s">
        <v>429</v>
      </c>
      <c r="G1986" s="357">
        <v>100</v>
      </c>
      <c r="H1986" s="22">
        <v>25</v>
      </c>
      <c r="J1986" s="23">
        <f>H1986*J1998/H1998</f>
        <v>25</v>
      </c>
      <c r="L1986" s="290">
        <f t="shared" si="299"/>
        <v>4</v>
      </c>
      <c r="M1986" s="287">
        <f t="shared" si="298"/>
        <v>5</v>
      </c>
      <c r="N1986" s="287" t="str">
        <f t="shared" si="300"/>
        <v>Салат картофельный с капустой квашеной 100</v>
      </c>
    </row>
    <row r="1987" spans="1:14" ht="11.5" customHeight="1" x14ac:dyDescent="0.35">
      <c r="A1987" s="54" t="s">
        <v>275</v>
      </c>
      <c r="B1987" s="51">
        <v>4.9000000000000004</v>
      </c>
      <c r="C1987" s="51">
        <v>7.4</v>
      </c>
      <c r="D1987" s="51">
        <v>11.67</v>
      </c>
      <c r="E1987" s="50">
        <v>142</v>
      </c>
      <c r="F1987" s="268" t="s">
        <v>405</v>
      </c>
      <c r="G1987" s="362">
        <v>260</v>
      </c>
      <c r="H1987" s="22">
        <v>25</v>
      </c>
      <c r="J1987" s="23">
        <f>H1987*J1998/H1998</f>
        <v>25</v>
      </c>
      <c r="L1987" s="290">
        <f t="shared" si="299"/>
        <v>4</v>
      </c>
      <c r="M1987" s="287">
        <f t="shared" si="298"/>
        <v>5</v>
      </c>
      <c r="N1987" s="287" t="str">
        <f t="shared" si="300"/>
        <v>Суп-лапша домашняя с птицей 250/10 (СОШ_2018)</v>
      </c>
    </row>
    <row r="1988" spans="1:14" ht="11.5" customHeight="1" x14ac:dyDescent="0.35">
      <c r="A1988" s="234" t="s">
        <v>321</v>
      </c>
      <c r="B1988" s="282">
        <v>16.82</v>
      </c>
      <c r="C1988" s="282">
        <v>37.56</v>
      </c>
      <c r="D1988" s="282">
        <v>34.520000000000003</v>
      </c>
      <c r="E1988" s="238">
        <v>544</v>
      </c>
      <c r="F1988" s="173" t="s">
        <v>322</v>
      </c>
      <c r="G1988" s="337">
        <v>200</v>
      </c>
      <c r="H1988" s="22">
        <f>93.62+6.81</f>
        <v>100.43</v>
      </c>
      <c r="J1988" s="23">
        <f>H1988*J1998/H1998</f>
        <v>100.43</v>
      </c>
      <c r="L1988" s="290">
        <f t="shared" si="299"/>
        <v>4</v>
      </c>
      <c r="M1988" s="287">
        <f t="shared" si="298"/>
        <v>5</v>
      </c>
      <c r="N1988" s="287" t="str">
        <f t="shared" si="300"/>
        <v>Плов (СОШ_2018)</v>
      </c>
    </row>
    <row r="1989" spans="1:14" ht="11.5" customHeight="1" x14ac:dyDescent="0.35">
      <c r="A1989" s="234" t="s">
        <v>16</v>
      </c>
      <c r="B1989" s="280">
        <v>1</v>
      </c>
      <c r="C1989" s="280"/>
      <c r="D1989" s="280">
        <v>20.2</v>
      </c>
      <c r="E1989" s="240">
        <v>85</v>
      </c>
      <c r="F1989" s="163" t="s">
        <v>139</v>
      </c>
      <c r="G1989" s="383">
        <v>200</v>
      </c>
      <c r="H1989" s="22">
        <v>22</v>
      </c>
      <c r="J1989" s="23">
        <f>H1989*J1998/H1998</f>
        <v>22</v>
      </c>
      <c r="L1989" s="290">
        <f t="shared" si="299"/>
        <v>4</v>
      </c>
      <c r="M1989" s="287">
        <f t="shared" si="298"/>
        <v>5</v>
      </c>
      <c r="N1989" s="287" t="str">
        <f t="shared" si="300"/>
        <v>Сок в ассортименте</v>
      </c>
    </row>
    <row r="1990" spans="1:14" ht="11.5" customHeight="1" x14ac:dyDescent="0.35">
      <c r="A1990" s="228" t="s">
        <v>235</v>
      </c>
      <c r="B1990" s="51">
        <v>5.53</v>
      </c>
      <c r="C1990" s="51">
        <v>0.7</v>
      </c>
      <c r="D1990" s="51">
        <v>33.81</v>
      </c>
      <c r="E1990" s="50">
        <v>165</v>
      </c>
      <c r="F1990" s="363" t="s">
        <v>148</v>
      </c>
      <c r="G1990" s="206">
        <v>70</v>
      </c>
      <c r="H1990" s="22">
        <v>3</v>
      </c>
      <c r="J1990" s="23">
        <f>H1990*J1998/H1998</f>
        <v>3</v>
      </c>
      <c r="L1990" s="290">
        <f t="shared" si="299"/>
        <v>4</v>
      </c>
      <c r="M1990" s="287">
        <f t="shared" si="298"/>
        <v>5</v>
      </c>
      <c r="N1990" s="287" t="str">
        <f t="shared" si="300"/>
        <v>Батон витаминизированный</v>
      </c>
    </row>
    <row r="1991" spans="1:14" ht="11.5" customHeight="1" x14ac:dyDescent="0.35">
      <c r="A1991" s="185" t="s">
        <v>235</v>
      </c>
      <c r="B1991" s="285">
        <v>1.65</v>
      </c>
      <c r="C1991" s="285">
        <v>0.3</v>
      </c>
      <c r="D1991" s="285">
        <v>8.35</v>
      </c>
      <c r="E1991" s="191">
        <v>44</v>
      </c>
      <c r="F1991" s="173" t="s">
        <v>236</v>
      </c>
      <c r="G1991" s="337">
        <v>25</v>
      </c>
      <c r="H1991" s="22">
        <v>1.5</v>
      </c>
      <c r="J1991" s="23">
        <f>H1991*J1998/H1998</f>
        <v>1.5</v>
      </c>
      <c r="L1991" s="290">
        <f t="shared" si="299"/>
        <v>4</v>
      </c>
      <c r="M1991" s="287">
        <f t="shared" si="298"/>
        <v>5</v>
      </c>
      <c r="N1991" s="287" t="str">
        <f t="shared" si="300"/>
        <v xml:space="preserve">Хлеб ржаной </v>
      </c>
    </row>
    <row r="1992" spans="1:14" s="1" customFormat="1" ht="11.5" hidden="1" customHeight="1" x14ac:dyDescent="0.35">
      <c r="A1992" s="180"/>
      <c r="B1992" s="181"/>
      <c r="C1992" s="181"/>
      <c r="D1992" s="181"/>
      <c r="E1992" s="191"/>
      <c r="F1992" s="177"/>
      <c r="G1992" s="183"/>
      <c r="H1992" s="22"/>
      <c r="J1992" s="23">
        <f>H1992*J1998/H1998</f>
        <v>0</v>
      </c>
      <c r="L1992" s="41">
        <f t="shared" si="299"/>
        <v>4</v>
      </c>
      <c r="M1992" s="39">
        <f t="shared" si="298"/>
        <v>5</v>
      </c>
      <c r="N1992" s="39">
        <f t="shared" si="300"/>
        <v>0</v>
      </c>
    </row>
    <row r="1993" spans="1:14" s="1" customFormat="1" ht="11.5" hidden="1" customHeight="1" x14ac:dyDescent="0.25">
      <c r="A1993" s="17"/>
      <c r="B1993" s="18"/>
      <c r="C1993" s="18"/>
      <c r="D1993" s="18"/>
      <c r="E1993" s="17"/>
      <c r="F1993" s="28"/>
      <c r="G1993" s="21"/>
      <c r="H1993" s="22"/>
      <c r="J1993" s="23">
        <f>H1993*J1998/H1998</f>
        <v>0</v>
      </c>
      <c r="L1993" s="41">
        <f t="shared" si="299"/>
        <v>4</v>
      </c>
      <c r="M1993" s="39">
        <f t="shared" si="298"/>
        <v>5</v>
      </c>
      <c r="N1993" s="39">
        <f t="shared" si="300"/>
        <v>0</v>
      </c>
    </row>
    <row r="1994" spans="1:14" s="1" customFormat="1" ht="11.5" hidden="1" customHeight="1" x14ac:dyDescent="0.35">
      <c r="A1994" s="19"/>
      <c r="B1994" s="18"/>
      <c r="C1994" s="18"/>
      <c r="D1994" s="18"/>
      <c r="E1994" s="17"/>
      <c r="F1994" s="20"/>
      <c r="G1994" s="21"/>
      <c r="H1994" s="22"/>
      <c r="J1994" s="23">
        <f>H1994*J1998/H1998</f>
        <v>0</v>
      </c>
      <c r="L1994" s="41">
        <f t="shared" si="299"/>
        <v>4</v>
      </c>
      <c r="M1994" s="39">
        <f t="shared" si="298"/>
        <v>5</v>
      </c>
      <c r="N1994" s="39">
        <f t="shared" si="300"/>
        <v>0</v>
      </c>
    </row>
    <row r="1995" spans="1:14" s="1" customFormat="1" ht="11.5" hidden="1" customHeight="1" x14ac:dyDescent="0.25">
      <c r="A1995" s="17"/>
      <c r="B1995" s="18"/>
      <c r="C1995" s="18"/>
      <c r="D1995" s="18"/>
      <c r="E1995" s="17"/>
      <c r="F1995" s="28"/>
      <c r="G1995" s="21"/>
      <c r="H1995" s="22"/>
      <c r="J1995" s="23">
        <f>H1995*J1998/H1998</f>
        <v>0</v>
      </c>
      <c r="L1995" s="41">
        <f t="shared" si="299"/>
        <v>4</v>
      </c>
      <c r="M1995" s="39">
        <f t="shared" si="298"/>
        <v>5</v>
      </c>
      <c r="N1995" s="39">
        <f t="shared" si="300"/>
        <v>0</v>
      </c>
    </row>
    <row r="1996" spans="1:14" s="1" customFormat="1" ht="11.5" hidden="1" customHeight="1" x14ac:dyDescent="0.35">
      <c r="A1996" s="19"/>
      <c r="B1996" s="18"/>
      <c r="C1996" s="18"/>
      <c r="D1996" s="18"/>
      <c r="E1996" s="17"/>
      <c r="F1996" s="20"/>
      <c r="G1996" s="21"/>
      <c r="H1996" s="22"/>
      <c r="J1996" s="23">
        <f>H1996*J1998/H1998</f>
        <v>0</v>
      </c>
      <c r="L1996" s="41">
        <f t="shared" si="299"/>
        <v>4</v>
      </c>
      <c r="M1996" s="39">
        <f t="shared" si="298"/>
        <v>5</v>
      </c>
      <c r="N1996" s="39">
        <f t="shared" si="300"/>
        <v>0</v>
      </c>
    </row>
    <row r="1997" spans="1:14" s="1" customFormat="1" ht="11.5" hidden="1" customHeight="1" x14ac:dyDescent="0.35">
      <c r="A1997" s="19"/>
      <c r="B1997" s="18"/>
      <c r="C1997" s="18"/>
      <c r="D1997" s="18"/>
      <c r="E1997" s="17"/>
      <c r="F1997" s="20"/>
      <c r="G1997" s="21"/>
      <c r="H1997" s="22"/>
      <c r="J1997" s="23">
        <f>H1997*J1998/H1998</f>
        <v>0</v>
      </c>
      <c r="L1997" s="41">
        <f t="shared" si="299"/>
        <v>4</v>
      </c>
      <c r="M1997" s="39">
        <f t="shared" si="298"/>
        <v>5</v>
      </c>
      <c r="N1997" s="39">
        <f t="shared" si="300"/>
        <v>0</v>
      </c>
    </row>
    <row r="1998" spans="1:14" ht="11.5" customHeight="1" x14ac:dyDescent="0.35">
      <c r="A1998" s="291"/>
      <c r="B1998" s="292">
        <f>SUBTOTAL(9,B1986:B1997)</f>
        <v>31.4</v>
      </c>
      <c r="C1998" s="292">
        <f t="shared" ref="C1998:E1998" si="301">SUBTOTAL(9,C1986:C1997)</f>
        <v>51.160000000000004</v>
      </c>
      <c r="D1998" s="292">
        <f t="shared" si="301"/>
        <v>118.55</v>
      </c>
      <c r="E1998" s="293">
        <f t="shared" si="301"/>
        <v>1074</v>
      </c>
      <c r="F1998" s="294" t="s">
        <v>18</v>
      </c>
      <c r="G1998" s="295"/>
      <c r="H1998" s="296">
        <f>SUM(H1980:H1997)</f>
        <v>303.32</v>
      </c>
      <c r="J1998" s="32">
        <f>D1977</f>
        <v>303.32</v>
      </c>
      <c r="L1998" s="290">
        <f t="shared" si="299"/>
        <v>4</v>
      </c>
      <c r="M1998" s="287">
        <f t="shared" si="298"/>
        <v>5</v>
      </c>
      <c r="N1998" s="287">
        <v>1</v>
      </c>
    </row>
    <row r="1999" spans="1:14" ht="11.5" customHeight="1" x14ac:dyDescent="0.35">
      <c r="A1999" s="297"/>
      <c r="B1999" s="298"/>
      <c r="C1999" s="298"/>
      <c r="D1999" s="298"/>
      <c r="E1999" s="299"/>
      <c r="F1999" s="300"/>
      <c r="G1999" s="301"/>
      <c r="H1999" s="302"/>
      <c r="J1999" s="38"/>
      <c r="L1999" s="290">
        <f t="shared" si="299"/>
        <v>4</v>
      </c>
      <c r="M1999" s="287">
        <f t="shared" si="298"/>
        <v>5</v>
      </c>
      <c r="N1999" s="287">
        <v>1</v>
      </c>
    </row>
    <row r="2000" spans="1:14" ht="21" x14ac:dyDescent="0.35">
      <c r="A2000" s="275"/>
      <c r="B2000" s="275"/>
      <c r="C2000" s="275"/>
      <c r="D2000" s="443">
        <f>х!H$7</f>
        <v>107.91</v>
      </c>
      <c r="E2000" s="444"/>
      <c r="F2000" s="445" t="str">
        <f>х!I$7</f>
        <v>Завтрак 1-4 (льготное питание)</v>
      </c>
      <c r="G2000" s="446"/>
      <c r="H2000" s="446"/>
      <c r="I2000" s="270"/>
      <c r="J2000" s="13"/>
      <c r="K2000" s="13"/>
      <c r="L2000" s="289">
        <f>L1977+1</f>
        <v>5</v>
      </c>
      <c r="M2000" s="287">
        <f t="shared" si="298"/>
        <v>5</v>
      </c>
      <c r="N2000" s="287">
        <v>1</v>
      </c>
    </row>
    <row r="2001" spans="1:14" ht="11.5" customHeight="1" x14ac:dyDescent="0.35">
      <c r="A2001" s="437" t="s">
        <v>3</v>
      </c>
      <c r="B2001" s="438" t="s">
        <v>4</v>
      </c>
      <c r="C2001" s="438"/>
      <c r="D2001" s="438"/>
      <c r="E2001" s="439" t="s">
        <v>5</v>
      </c>
      <c r="F2001" s="440" t="s">
        <v>6</v>
      </c>
      <c r="G2001" s="441" t="s">
        <v>7</v>
      </c>
      <c r="H2001" s="442" t="s">
        <v>8</v>
      </c>
      <c r="L2001" s="290">
        <f>L2000</f>
        <v>5</v>
      </c>
      <c r="M2001" s="287">
        <f t="shared" si="298"/>
        <v>5</v>
      </c>
      <c r="N2001" s="287">
        <v>1</v>
      </c>
    </row>
    <row r="2002" spans="1:14" ht="11.5" customHeight="1" x14ac:dyDescent="0.35">
      <c r="A2002" s="437"/>
      <c r="B2002" s="277" t="s">
        <v>9</v>
      </c>
      <c r="C2002" s="278" t="s">
        <v>10</v>
      </c>
      <c r="D2002" s="278" t="s">
        <v>11</v>
      </c>
      <c r="E2002" s="439"/>
      <c r="F2002" s="440"/>
      <c r="G2002" s="441"/>
      <c r="H2002" s="442"/>
      <c r="L2002" s="290">
        <f t="shared" ref="L2002:L2022" si="302">L2001</f>
        <v>5</v>
      </c>
      <c r="M2002" s="287">
        <f t="shared" si="298"/>
        <v>5</v>
      </c>
      <c r="N2002" s="287">
        <v>1</v>
      </c>
    </row>
    <row r="2003" spans="1:14" ht="11.5" customHeight="1" x14ac:dyDescent="0.35">
      <c r="A2003" s="379" t="s">
        <v>235</v>
      </c>
      <c r="B2003" s="231">
        <v>0.8</v>
      </c>
      <c r="C2003" s="231">
        <v>0.2</v>
      </c>
      <c r="D2003" s="231">
        <v>7.5</v>
      </c>
      <c r="E2003" s="232">
        <v>38</v>
      </c>
      <c r="F2003" s="380" t="s">
        <v>410</v>
      </c>
      <c r="G2003" s="206">
        <v>100</v>
      </c>
      <c r="H2003" s="281">
        <v>12</v>
      </c>
      <c r="J2003" s="23">
        <f>H2003*J2021/H2021</f>
        <v>12</v>
      </c>
      <c r="L2003" s="290">
        <f t="shared" si="302"/>
        <v>5</v>
      </c>
      <c r="M2003" s="287">
        <f t="shared" si="298"/>
        <v>5</v>
      </c>
      <c r="N2003" s="287" t="str">
        <f>F2003</f>
        <v>Мандарины 100 (СОШ_2018)</v>
      </c>
    </row>
    <row r="2004" spans="1:14" ht="11.5" customHeight="1" x14ac:dyDescent="0.35">
      <c r="A2004" s="338" t="s">
        <v>323</v>
      </c>
      <c r="B2004" s="51">
        <v>19.190000000000001</v>
      </c>
      <c r="C2004" s="51">
        <v>13.19</v>
      </c>
      <c r="D2004" s="51">
        <v>30.38</v>
      </c>
      <c r="E2004" s="50">
        <v>324</v>
      </c>
      <c r="F2004" s="268" t="s">
        <v>160</v>
      </c>
      <c r="G2004" s="148">
        <v>150</v>
      </c>
      <c r="H2004" s="281">
        <f>3.84+65.93+3.99+4.15</f>
        <v>77.910000000000011</v>
      </c>
      <c r="J2004" s="23">
        <f>H2004*J2021/H2021</f>
        <v>77.91</v>
      </c>
      <c r="L2004" s="290">
        <f t="shared" si="302"/>
        <v>5</v>
      </c>
      <c r="M2004" s="287">
        <f t="shared" si="298"/>
        <v>5</v>
      </c>
      <c r="N2004" s="287" t="str">
        <f t="shared" ref="N2004:N2020" si="303">F2004</f>
        <v>Пудинг из творога с яблоками с молоком сгущенным 130/20 (СОШ_2018)</v>
      </c>
    </row>
    <row r="2005" spans="1:14" ht="11.5" customHeight="1" x14ac:dyDescent="0.35">
      <c r="A2005" s="234" t="s">
        <v>141</v>
      </c>
      <c r="B2005" s="280">
        <v>0.16</v>
      </c>
      <c r="C2005" s="280">
        <v>0.03</v>
      </c>
      <c r="D2005" s="280">
        <v>15.49</v>
      </c>
      <c r="E2005" s="240">
        <v>64</v>
      </c>
      <c r="F2005" s="235" t="s">
        <v>244</v>
      </c>
      <c r="G2005" s="386">
        <v>222</v>
      </c>
      <c r="H2005" s="22">
        <v>15</v>
      </c>
      <c r="J2005" s="23">
        <f>H2005*J2021/H2021</f>
        <v>14.999999999999996</v>
      </c>
      <c r="L2005" s="290">
        <f t="shared" si="302"/>
        <v>5</v>
      </c>
      <c r="M2005" s="287">
        <f t="shared" si="298"/>
        <v>5</v>
      </c>
      <c r="N2005" s="287" t="str">
        <f t="shared" si="303"/>
        <v>Чай с сахаром с лимоном 200/15/7</v>
      </c>
    </row>
    <row r="2006" spans="1:14" ht="11.5" customHeight="1" x14ac:dyDescent="0.35">
      <c r="A2006" s="185" t="s">
        <v>235</v>
      </c>
      <c r="B2006" s="285">
        <v>3.95</v>
      </c>
      <c r="C2006" s="285">
        <v>0.5</v>
      </c>
      <c r="D2006" s="285">
        <v>24.15</v>
      </c>
      <c r="E2006" s="191">
        <v>118</v>
      </c>
      <c r="F2006" s="173" t="s">
        <v>148</v>
      </c>
      <c r="G2006" s="337">
        <v>50</v>
      </c>
      <c r="H2006" s="22">
        <v>3</v>
      </c>
      <c r="J2006" s="23">
        <f>H2006*J2021/H2021</f>
        <v>3</v>
      </c>
      <c r="L2006" s="290">
        <f t="shared" si="302"/>
        <v>5</v>
      </c>
      <c r="M2006" s="287">
        <f t="shared" si="298"/>
        <v>5</v>
      </c>
      <c r="N2006" s="287" t="str">
        <f t="shared" si="303"/>
        <v>Батон витаминизированный</v>
      </c>
    </row>
    <row r="2007" spans="1:14" s="1" customFormat="1" ht="11.5" hidden="1" customHeight="1" x14ac:dyDescent="0.35">
      <c r="A2007" s="47"/>
      <c r="B2007" s="44"/>
      <c r="C2007" s="44"/>
      <c r="D2007" s="44"/>
      <c r="E2007" s="43"/>
      <c r="F2007" s="45"/>
      <c r="G2007" s="46"/>
      <c r="H2007" s="22"/>
      <c r="J2007" s="23">
        <f>H2007*J2021/H2021</f>
        <v>0</v>
      </c>
      <c r="L2007" s="41">
        <f t="shared" si="302"/>
        <v>5</v>
      </c>
      <c r="M2007" s="39">
        <f t="shared" si="298"/>
        <v>5</v>
      </c>
      <c r="N2007" s="39">
        <f t="shared" si="303"/>
        <v>0</v>
      </c>
    </row>
    <row r="2008" spans="1:14" s="1" customFormat="1" ht="11.5" hidden="1" customHeight="1" x14ac:dyDescent="0.35">
      <c r="A2008" s="17"/>
      <c r="B2008" s="18"/>
      <c r="C2008" s="18"/>
      <c r="D2008" s="18"/>
      <c r="E2008" s="17"/>
      <c r="F2008" s="20"/>
      <c r="G2008" s="21"/>
      <c r="H2008" s="22"/>
      <c r="J2008" s="23">
        <f>H2008*J2021/H2021</f>
        <v>0</v>
      </c>
      <c r="L2008" s="41">
        <f t="shared" si="302"/>
        <v>5</v>
      </c>
      <c r="M2008" s="39">
        <f t="shared" si="298"/>
        <v>5</v>
      </c>
      <c r="N2008" s="39">
        <f t="shared" si="303"/>
        <v>0</v>
      </c>
    </row>
    <row r="2009" spans="1:14" s="1" customFormat="1" ht="11.5" hidden="1" customHeight="1" x14ac:dyDescent="0.35">
      <c r="A2009" s="17"/>
      <c r="B2009" s="18"/>
      <c r="C2009" s="18"/>
      <c r="D2009" s="18"/>
      <c r="E2009" s="17"/>
      <c r="F2009" s="20"/>
      <c r="G2009" s="24"/>
      <c r="H2009" s="22"/>
      <c r="J2009" s="23">
        <f>H2009*J2021/H2021</f>
        <v>0</v>
      </c>
      <c r="L2009" s="41">
        <f t="shared" si="302"/>
        <v>5</v>
      </c>
      <c r="M2009" s="39">
        <f t="shared" si="298"/>
        <v>5</v>
      </c>
      <c r="N2009" s="39">
        <f t="shared" si="303"/>
        <v>0</v>
      </c>
    </row>
    <row r="2010" spans="1:14" s="1" customFormat="1" ht="11.5" hidden="1" customHeight="1" x14ac:dyDescent="0.35">
      <c r="A2010" s="19"/>
      <c r="B2010" s="18"/>
      <c r="C2010" s="18"/>
      <c r="D2010" s="18"/>
      <c r="E2010" s="17"/>
      <c r="F2010" s="20"/>
      <c r="G2010" s="21"/>
      <c r="H2010" s="22"/>
      <c r="J2010" s="23">
        <f>H2010*J2021/H2021</f>
        <v>0</v>
      </c>
      <c r="L2010" s="41">
        <f t="shared" si="302"/>
        <v>5</v>
      </c>
      <c r="M2010" s="39">
        <f t="shared" si="298"/>
        <v>5</v>
      </c>
      <c r="N2010" s="39">
        <f t="shared" si="303"/>
        <v>0</v>
      </c>
    </row>
    <row r="2011" spans="1:14" s="1" customFormat="1" ht="11.5" hidden="1" customHeight="1" x14ac:dyDescent="0.35">
      <c r="A2011" s="19"/>
      <c r="B2011" s="25"/>
      <c r="C2011" s="25"/>
      <c r="D2011" s="25"/>
      <c r="E2011" s="26"/>
      <c r="F2011" s="27"/>
      <c r="G2011" s="27"/>
      <c r="H2011" s="22"/>
      <c r="J2011" s="23">
        <f>H2011*J2021/H2021</f>
        <v>0</v>
      </c>
      <c r="L2011" s="41">
        <f t="shared" si="302"/>
        <v>5</v>
      </c>
      <c r="M2011" s="39">
        <f t="shared" si="298"/>
        <v>5</v>
      </c>
      <c r="N2011" s="39">
        <f t="shared" si="303"/>
        <v>0</v>
      </c>
    </row>
    <row r="2012" spans="1:14" s="1" customFormat="1" ht="11.5" hidden="1" customHeight="1" x14ac:dyDescent="0.35">
      <c r="A2012" s="17"/>
      <c r="B2012" s="18"/>
      <c r="C2012" s="18"/>
      <c r="D2012" s="18"/>
      <c r="E2012" s="17"/>
      <c r="F2012" s="20"/>
      <c r="G2012" s="21"/>
      <c r="H2012" s="22"/>
      <c r="J2012" s="23">
        <f>H2012*J2021/H2021</f>
        <v>0</v>
      </c>
      <c r="L2012" s="41">
        <f t="shared" si="302"/>
        <v>5</v>
      </c>
      <c r="M2012" s="39">
        <f t="shared" si="298"/>
        <v>5</v>
      </c>
      <c r="N2012" s="39">
        <f t="shared" si="303"/>
        <v>0</v>
      </c>
    </row>
    <row r="2013" spans="1:14" s="1" customFormat="1" ht="11.5" hidden="1" customHeight="1" x14ac:dyDescent="0.35">
      <c r="A2013" s="17"/>
      <c r="B2013" s="18"/>
      <c r="C2013" s="18"/>
      <c r="D2013" s="18"/>
      <c r="E2013" s="17"/>
      <c r="F2013" s="20"/>
      <c r="G2013" s="24"/>
      <c r="H2013" s="22"/>
      <c r="J2013" s="23">
        <f>H2013*J2021/H2021</f>
        <v>0</v>
      </c>
      <c r="L2013" s="41">
        <f t="shared" si="302"/>
        <v>5</v>
      </c>
      <c r="M2013" s="39">
        <f t="shared" si="298"/>
        <v>5</v>
      </c>
      <c r="N2013" s="39">
        <f t="shared" si="303"/>
        <v>0</v>
      </c>
    </row>
    <row r="2014" spans="1:14" s="1" customFormat="1" ht="11.5" hidden="1" customHeight="1" x14ac:dyDescent="0.35">
      <c r="A2014" s="17"/>
      <c r="B2014" s="18"/>
      <c r="C2014" s="18"/>
      <c r="D2014" s="18"/>
      <c r="E2014" s="17"/>
      <c r="F2014" s="20"/>
      <c r="G2014" s="24"/>
      <c r="H2014" s="22"/>
      <c r="J2014" s="23">
        <f>H2014*J2021/H2021</f>
        <v>0</v>
      </c>
      <c r="L2014" s="41">
        <f t="shared" si="302"/>
        <v>5</v>
      </c>
      <c r="M2014" s="39">
        <f t="shared" si="298"/>
        <v>5</v>
      </c>
      <c r="N2014" s="39">
        <f t="shared" si="303"/>
        <v>0</v>
      </c>
    </row>
    <row r="2015" spans="1:14" s="1" customFormat="1" ht="11.5" hidden="1" customHeight="1" x14ac:dyDescent="0.35">
      <c r="A2015" s="19"/>
      <c r="B2015" s="18"/>
      <c r="C2015" s="18"/>
      <c r="D2015" s="18"/>
      <c r="E2015" s="17"/>
      <c r="F2015" s="20"/>
      <c r="G2015" s="21"/>
      <c r="H2015" s="22"/>
      <c r="J2015" s="23">
        <f>H2015*J2021/H2021</f>
        <v>0</v>
      </c>
      <c r="L2015" s="41">
        <f t="shared" si="302"/>
        <v>5</v>
      </c>
      <c r="M2015" s="39">
        <f t="shared" si="298"/>
        <v>5</v>
      </c>
      <c r="N2015" s="39">
        <f t="shared" si="303"/>
        <v>0</v>
      </c>
    </row>
    <row r="2016" spans="1:14" s="1" customFormat="1" ht="11.5" hidden="1" customHeight="1" x14ac:dyDescent="0.25">
      <c r="A2016" s="17"/>
      <c r="B2016" s="18"/>
      <c r="C2016" s="18"/>
      <c r="D2016" s="18"/>
      <c r="E2016" s="17"/>
      <c r="F2016" s="28"/>
      <c r="G2016" s="21"/>
      <c r="H2016" s="22"/>
      <c r="J2016" s="23">
        <f>H2016*J2021/H2021</f>
        <v>0</v>
      </c>
      <c r="L2016" s="41">
        <f t="shared" si="302"/>
        <v>5</v>
      </c>
      <c r="M2016" s="39">
        <f t="shared" si="298"/>
        <v>5</v>
      </c>
      <c r="N2016" s="39">
        <f t="shared" si="303"/>
        <v>0</v>
      </c>
    </row>
    <row r="2017" spans="1:14" s="1" customFormat="1" ht="11.5" hidden="1" customHeight="1" x14ac:dyDescent="0.35">
      <c r="A2017" s="19"/>
      <c r="B2017" s="18"/>
      <c r="C2017" s="18"/>
      <c r="D2017" s="18"/>
      <c r="E2017" s="17"/>
      <c r="F2017" s="20"/>
      <c r="G2017" s="21"/>
      <c r="H2017" s="22"/>
      <c r="J2017" s="23">
        <f>H2017*J2021/H2021</f>
        <v>0</v>
      </c>
      <c r="L2017" s="41">
        <f t="shared" si="302"/>
        <v>5</v>
      </c>
      <c r="M2017" s="39">
        <f t="shared" si="298"/>
        <v>5</v>
      </c>
      <c r="N2017" s="39">
        <f t="shared" si="303"/>
        <v>0</v>
      </c>
    </row>
    <row r="2018" spans="1:14" s="1" customFormat="1" ht="11.5" hidden="1" customHeight="1" x14ac:dyDescent="0.25">
      <c r="A2018" s="17"/>
      <c r="B2018" s="18"/>
      <c r="C2018" s="18"/>
      <c r="D2018" s="18"/>
      <c r="E2018" s="17"/>
      <c r="F2018" s="28"/>
      <c r="G2018" s="21"/>
      <c r="H2018" s="22"/>
      <c r="J2018" s="23">
        <f>H2018*J2021/H2021</f>
        <v>0</v>
      </c>
      <c r="L2018" s="41">
        <f t="shared" si="302"/>
        <v>5</v>
      </c>
      <c r="M2018" s="39">
        <f t="shared" si="298"/>
        <v>5</v>
      </c>
      <c r="N2018" s="39">
        <f t="shared" si="303"/>
        <v>0</v>
      </c>
    </row>
    <row r="2019" spans="1:14" s="1" customFormat="1" ht="11.5" hidden="1" customHeight="1" x14ac:dyDescent="0.35">
      <c r="A2019" s="19"/>
      <c r="B2019" s="18"/>
      <c r="C2019" s="18"/>
      <c r="D2019" s="18"/>
      <c r="E2019" s="17"/>
      <c r="F2019" s="20"/>
      <c r="G2019" s="21"/>
      <c r="H2019" s="22"/>
      <c r="J2019" s="23">
        <f>H2019*J2021/H2021</f>
        <v>0</v>
      </c>
      <c r="L2019" s="41">
        <f t="shared" si="302"/>
        <v>5</v>
      </c>
      <c r="M2019" s="39">
        <f t="shared" si="298"/>
        <v>5</v>
      </c>
      <c r="N2019" s="39">
        <f t="shared" si="303"/>
        <v>0</v>
      </c>
    </row>
    <row r="2020" spans="1:14" s="1" customFormat="1" ht="11.5" hidden="1" customHeight="1" x14ac:dyDescent="0.35">
      <c r="A2020" s="19"/>
      <c r="B2020" s="18"/>
      <c r="C2020" s="18"/>
      <c r="D2020" s="18"/>
      <c r="E2020" s="17"/>
      <c r="F2020" s="20"/>
      <c r="G2020" s="21"/>
      <c r="H2020" s="22"/>
      <c r="J2020" s="23">
        <f>H2020*J2021/H2021</f>
        <v>0</v>
      </c>
      <c r="L2020" s="41">
        <f t="shared" si="302"/>
        <v>5</v>
      </c>
      <c r="M2020" s="39">
        <f t="shared" si="298"/>
        <v>5</v>
      </c>
      <c r="N2020" s="39">
        <f t="shared" si="303"/>
        <v>0</v>
      </c>
    </row>
    <row r="2021" spans="1:14" ht="11.5" customHeight="1" x14ac:dyDescent="0.35">
      <c r="A2021" s="291"/>
      <c r="B2021" s="292">
        <f>SUBTOTAL(9,B2003:B2020)</f>
        <v>24.1</v>
      </c>
      <c r="C2021" s="292">
        <f t="shared" ref="C2021:E2021" si="304">SUBTOTAL(9,C2003:C2020)</f>
        <v>13.919999999999998</v>
      </c>
      <c r="D2021" s="292">
        <f t="shared" si="304"/>
        <v>77.52</v>
      </c>
      <c r="E2021" s="293">
        <f t="shared" si="304"/>
        <v>544</v>
      </c>
      <c r="F2021" s="294" t="s">
        <v>18</v>
      </c>
      <c r="G2021" s="295"/>
      <c r="H2021" s="296">
        <f>SUM(H2003:H2020)</f>
        <v>107.91000000000001</v>
      </c>
      <c r="J2021" s="32">
        <f>D2000</f>
        <v>107.91</v>
      </c>
      <c r="L2021" s="290">
        <f t="shared" si="302"/>
        <v>5</v>
      </c>
      <c r="M2021" s="287">
        <f t="shared" si="298"/>
        <v>5</v>
      </c>
      <c r="N2021" s="287">
        <v>1</v>
      </c>
    </row>
    <row r="2022" spans="1:14" ht="11.5" customHeight="1" x14ac:dyDescent="0.35">
      <c r="A2022" s="297"/>
      <c r="B2022" s="298"/>
      <c r="C2022" s="298"/>
      <c r="D2022" s="298"/>
      <c r="E2022" s="299"/>
      <c r="F2022" s="300"/>
      <c r="G2022" s="301"/>
      <c r="H2022" s="302"/>
      <c r="J2022" s="38"/>
      <c r="L2022" s="290">
        <f t="shared" si="302"/>
        <v>5</v>
      </c>
      <c r="M2022" s="287">
        <f t="shared" si="298"/>
        <v>5</v>
      </c>
      <c r="N2022" s="287">
        <v>1</v>
      </c>
    </row>
    <row r="2023" spans="1:14" ht="21" x14ac:dyDescent="0.35">
      <c r="A2023" s="275"/>
      <c r="B2023" s="275"/>
      <c r="C2023" s="275"/>
      <c r="D2023" s="443">
        <f>х!H$8</f>
        <v>126.38</v>
      </c>
      <c r="E2023" s="444"/>
      <c r="F2023" s="445" t="str">
        <f>х!I$8</f>
        <v>Завтрак 5-11 (льготное питание)</v>
      </c>
      <c r="G2023" s="446"/>
      <c r="H2023" s="446"/>
      <c r="I2023" s="270"/>
      <c r="J2023" s="13"/>
      <c r="K2023" s="13"/>
      <c r="L2023" s="289">
        <f>L2000+1</f>
        <v>6</v>
      </c>
      <c r="M2023" s="287">
        <f t="shared" si="298"/>
        <v>5</v>
      </c>
      <c r="N2023" s="287">
        <v>1</v>
      </c>
    </row>
    <row r="2024" spans="1:14" ht="11.5" customHeight="1" x14ac:dyDescent="0.35">
      <c r="A2024" s="437" t="s">
        <v>3</v>
      </c>
      <c r="B2024" s="438" t="s">
        <v>4</v>
      </c>
      <c r="C2024" s="438"/>
      <c r="D2024" s="438"/>
      <c r="E2024" s="439" t="s">
        <v>5</v>
      </c>
      <c r="F2024" s="440" t="s">
        <v>6</v>
      </c>
      <c r="G2024" s="441" t="s">
        <v>7</v>
      </c>
      <c r="H2024" s="442" t="s">
        <v>8</v>
      </c>
      <c r="L2024" s="290">
        <f>L2023</f>
        <v>6</v>
      </c>
      <c r="M2024" s="287">
        <f t="shared" si="298"/>
        <v>5</v>
      </c>
      <c r="N2024" s="287">
        <v>1</v>
      </c>
    </row>
    <row r="2025" spans="1:14" ht="11.5" customHeight="1" x14ac:dyDescent="0.35">
      <c r="A2025" s="437"/>
      <c r="B2025" s="277" t="s">
        <v>9</v>
      </c>
      <c r="C2025" s="278" t="s">
        <v>10</v>
      </c>
      <c r="D2025" s="278" t="s">
        <v>11</v>
      </c>
      <c r="E2025" s="439"/>
      <c r="F2025" s="440"/>
      <c r="G2025" s="441"/>
      <c r="H2025" s="442"/>
      <c r="L2025" s="290">
        <f t="shared" ref="L2025:M2045" si="305">L2024</f>
        <v>6</v>
      </c>
      <c r="M2025" s="287">
        <f t="shared" si="298"/>
        <v>5</v>
      </c>
      <c r="N2025" s="287">
        <v>1</v>
      </c>
    </row>
    <row r="2026" spans="1:14" ht="11.5" customHeight="1" x14ac:dyDescent="0.35">
      <c r="A2026" s="379" t="s">
        <v>235</v>
      </c>
      <c r="B2026" s="231">
        <v>0.8</v>
      </c>
      <c r="C2026" s="231">
        <v>0.2</v>
      </c>
      <c r="D2026" s="231">
        <v>7.5</v>
      </c>
      <c r="E2026" s="232">
        <v>38</v>
      </c>
      <c r="F2026" s="380" t="s">
        <v>410</v>
      </c>
      <c r="G2026" s="206">
        <v>100</v>
      </c>
      <c r="H2026" s="281">
        <v>12</v>
      </c>
      <c r="J2026" s="23">
        <f>H2026*J2044/H2044</f>
        <v>12.000000000000002</v>
      </c>
      <c r="L2026" s="290">
        <f t="shared" si="305"/>
        <v>6</v>
      </c>
      <c r="M2026" s="287">
        <f t="shared" si="298"/>
        <v>5</v>
      </c>
      <c r="N2026" s="287" t="str">
        <f>F2026</f>
        <v>Мандарины 100 (СОШ_2018)</v>
      </c>
    </row>
    <row r="2027" spans="1:14" ht="11.5" customHeight="1" x14ac:dyDescent="0.35">
      <c r="A2027" s="338" t="s">
        <v>323</v>
      </c>
      <c r="B2027" s="51">
        <v>24.78</v>
      </c>
      <c r="C2027" s="51">
        <v>17.149999999999999</v>
      </c>
      <c r="D2027" s="51">
        <v>46.13</v>
      </c>
      <c r="E2027" s="50">
        <v>138</v>
      </c>
      <c r="F2027" s="268" t="s">
        <v>324</v>
      </c>
      <c r="G2027" s="148">
        <v>200</v>
      </c>
      <c r="H2027" s="281">
        <f>4.49+82.35+4.68+4.86</f>
        <v>96.379999999999981</v>
      </c>
      <c r="J2027" s="23">
        <f>H2027*J2044/H2044</f>
        <v>96.38</v>
      </c>
      <c r="L2027" s="290">
        <f t="shared" si="305"/>
        <v>6</v>
      </c>
      <c r="M2027" s="287">
        <f t="shared" si="298"/>
        <v>5</v>
      </c>
      <c r="N2027" s="287" t="str">
        <f t="shared" ref="N2027:N2043" si="306">F2027</f>
        <v>Пудинг из творога с яблоками с молоком сгущенным 160/40 (СОШ_2018)</v>
      </c>
    </row>
    <row r="2028" spans="1:14" ht="11.5" customHeight="1" x14ac:dyDescent="0.35">
      <c r="A2028" s="234" t="s">
        <v>141</v>
      </c>
      <c r="B2028" s="280">
        <v>0.16</v>
      </c>
      <c r="C2028" s="280">
        <v>0.03</v>
      </c>
      <c r="D2028" s="280">
        <v>15.49</v>
      </c>
      <c r="E2028" s="240">
        <v>64</v>
      </c>
      <c r="F2028" s="235" t="s">
        <v>244</v>
      </c>
      <c r="G2028" s="386">
        <v>222</v>
      </c>
      <c r="H2028" s="281">
        <v>15</v>
      </c>
      <c r="J2028" s="23">
        <f>H2028*J2044/H2044</f>
        <v>15</v>
      </c>
      <c r="L2028" s="290">
        <f t="shared" si="305"/>
        <v>6</v>
      </c>
      <c r="M2028" s="287">
        <f t="shared" si="298"/>
        <v>5</v>
      </c>
      <c r="N2028" s="287" t="str">
        <f t="shared" si="306"/>
        <v>Чай с сахаром с лимоном 200/15/7</v>
      </c>
    </row>
    <row r="2029" spans="1:14" ht="11.5" customHeight="1" x14ac:dyDescent="0.35">
      <c r="A2029" s="185" t="s">
        <v>235</v>
      </c>
      <c r="B2029" s="285">
        <v>3.95</v>
      </c>
      <c r="C2029" s="285">
        <v>0.5</v>
      </c>
      <c r="D2029" s="285">
        <v>24.15</v>
      </c>
      <c r="E2029" s="191">
        <v>118</v>
      </c>
      <c r="F2029" s="173" t="s">
        <v>148</v>
      </c>
      <c r="G2029" s="337">
        <v>50</v>
      </c>
      <c r="H2029" s="22">
        <v>3</v>
      </c>
      <c r="J2029" s="23">
        <f>H2029*J2044/H2044</f>
        <v>3.0000000000000004</v>
      </c>
      <c r="L2029" s="290">
        <f t="shared" si="305"/>
        <v>6</v>
      </c>
      <c r="M2029" s="287">
        <f t="shared" si="298"/>
        <v>5</v>
      </c>
      <c r="N2029" s="287" t="str">
        <f t="shared" si="306"/>
        <v>Батон витаминизированный</v>
      </c>
    </row>
    <row r="2030" spans="1:14" s="1" customFormat="1" ht="11.5" hidden="1" customHeight="1" x14ac:dyDescent="0.35">
      <c r="A2030" s="47"/>
      <c r="B2030" s="44"/>
      <c r="C2030" s="44"/>
      <c r="D2030" s="44"/>
      <c r="E2030" s="43"/>
      <c r="F2030" s="45"/>
      <c r="G2030" s="46"/>
      <c r="H2030" s="22"/>
      <c r="J2030" s="23">
        <f>H2030*J2044/H2044</f>
        <v>0</v>
      </c>
      <c r="L2030" s="41">
        <f t="shared" si="305"/>
        <v>6</v>
      </c>
      <c r="M2030" s="39">
        <f t="shared" si="298"/>
        <v>5</v>
      </c>
      <c r="N2030" s="39">
        <f t="shared" si="306"/>
        <v>0</v>
      </c>
    </row>
    <row r="2031" spans="1:14" s="1" customFormat="1" ht="11.5" hidden="1" customHeight="1" x14ac:dyDescent="0.35">
      <c r="A2031" s="17"/>
      <c r="B2031" s="18"/>
      <c r="C2031" s="18"/>
      <c r="D2031" s="18"/>
      <c r="E2031" s="17"/>
      <c r="F2031" s="20"/>
      <c r="G2031" s="21"/>
      <c r="H2031" s="22"/>
      <c r="J2031" s="23">
        <f>H2031*J2044/H2044</f>
        <v>0</v>
      </c>
      <c r="L2031" s="41">
        <f t="shared" si="305"/>
        <v>6</v>
      </c>
      <c r="M2031" s="39">
        <f t="shared" si="298"/>
        <v>5</v>
      </c>
      <c r="N2031" s="39">
        <f t="shared" si="306"/>
        <v>0</v>
      </c>
    </row>
    <row r="2032" spans="1:14" s="1" customFormat="1" ht="11.5" hidden="1" customHeight="1" x14ac:dyDescent="0.35">
      <c r="A2032" s="17"/>
      <c r="B2032" s="18"/>
      <c r="C2032" s="18"/>
      <c r="D2032" s="18"/>
      <c r="E2032" s="17"/>
      <c r="F2032" s="20"/>
      <c r="G2032" s="24"/>
      <c r="H2032" s="22"/>
      <c r="J2032" s="23">
        <f>H2032*J2044/H2044</f>
        <v>0</v>
      </c>
      <c r="L2032" s="41">
        <f t="shared" si="305"/>
        <v>6</v>
      </c>
      <c r="M2032" s="39">
        <f t="shared" si="298"/>
        <v>5</v>
      </c>
      <c r="N2032" s="39">
        <f t="shared" si="306"/>
        <v>0</v>
      </c>
    </row>
    <row r="2033" spans="1:14" s="1" customFormat="1" ht="11.5" hidden="1" customHeight="1" x14ac:dyDescent="0.35">
      <c r="A2033" s="19"/>
      <c r="B2033" s="18"/>
      <c r="C2033" s="18"/>
      <c r="D2033" s="18"/>
      <c r="E2033" s="17"/>
      <c r="F2033" s="20"/>
      <c r="G2033" s="21"/>
      <c r="H2033" s="22"/>
      <c r="J2033" s="23">
        <f>H2033*J2044/H2044</f>
        <v>0</v>
      </c>
      <c r="L2033" s="41">
        <f t="shared" si="305"/>
        <v>6</v>
      </c>
      <c r="M2033" s="39">
        <f t="shared" si="298"/>
        <v>5</v>
      </c>
      <c r="N2033" s="39">
        <f t="shared" si="306"/>
        <v>0</v>
      </c>
    </row>
    <row r="2034" spans="1:14" s="1" customFormat="1" ht="11.5" hidden="1" customHeight="1" x14ac:dyDescent="0.35">
      <c r="A2034" s="19"/>
      <c r="B2034" s="25"/>
      <c r="C2034" s="25"/>
      <c r="D2034" s="25"/>
      <c r="E2034" s="26"/>
      <c r="F2034" s="27"/>
      <c r="G2034" s="27"/>
      <c r="H2034" s="22"/>
      <c r="J2034" s="23">
        <f>H2034*J2044/H2044</f>
        <v>0</v>
      </c>
      <c r="L2034" s="41">
        <f t="shared" si="305"/>
        <v>6</v>
      </c>
      <c r="M2034" s="39">
        <f t="shared" si="298"/>
        <v>5</v>
      </c>
      <c r="N2034" s="39">
        <f t="shared" si="306"/>
        <v>0</v>
      </c>
    </row>
    <row r="2035" spans="1:14" s="1" customFormat="1" ht="11.5" hidden="1" customHeight="1" x14ac:dyDescent="0.35">
      <c r="A2035" s="17"/>
      <c r="B2035" s="18"/>
      <c r="C2035" s="18"/>
      <c r="D2035" s="18"/>
      <c r="E2035" s="17"/>
      <c r="F2035" s="20"/>
      <c r="G2035" s="21"/>
      <c r="H2035" s="22"/>
      <c r="J2035" s="23">
        <f>H2035*J2044/H2044</f>
        <v>0</v>
      </c>
      <c r="L2035" s="41">
        <f t="shared" si="305"/>
        <v>6</v>
      </c>
      <c r="M2035" s="39">
        <f t="shared" si="298"/>
        <v>5</v>
      </c>
      <c r="N2035" s="39">
        <f t="shared" si="306"/>
        <v>0</v>
      </c>
    </row>
    <row r="2036" spans="1:14" s="1" customFormat="1" ht="11.5" hidden="1" customHeight="1" x14ac:dyDescent="0.35">
      <c r="A2036" s="17"/>
      <c r="B2036" s="18"/>
      <c r="C2036" s="18"/>
      <c r="D2036" s="18"/>
      <c r="E2036" s="17"/>
      <c r="F2036" s="20"/>
      <c r="G2036" s="24"/>
      <c r="H2036" s="22"/>
      <c r="J2036" s="23">
        <f>H2036*J2044/H2044</f>
        <v>0</v>
      </c>
      <c r="L2036" s="41">
        <f t="shared" si="305"/>
        <v>6</v>
      </c>
      <c r="M2036" s="39">
        <f t="shared" si="298"/>
        <v>5</v>
      </c>
      <c r="N2036" s="39">
        <f t="shared" si="306"/>
        <v>0</v>
      </c>
    </row>
    <row r="2037" spans="1:14" s="1" customFormat="1" ht="11.5" hidden="1" customHeight="1" x14ac:dyDescent="0.35">
      <c r="A2037" s="17"/>
      <c r="B2037" s="18"/>
      <c r="C2037" s="18"/>
      <c r="D2037" s="18"/>
      <c r="E2037" s="17"/>
      <c r="F2037" s="20"/>
      <c r="G2037" s="24"/>
      <c r="H2037" s="22"/>
      <c r="J2037" s="23">
        <f>H2037*J2044/H2044</f>
        <v>0</v>
      </c>
      <c r="L2037" s="41">
        <f t="shared" si="305"/>
        <v>6</v>
      </c>
      <c r="M2037" s="39">
        <f t="shared" si="298"/>
        <v>5</v>
      </c>
      <c r="N2037" s="39">
        <f t="shared" si="306"/>
        <v>0</v>
      </c>
    </row>
    <row r="2038" spans="1:14" s="1" customFormat="1" ht="11.5" hidden="1" customHeight="1" x14ac:dyDescent="0.35">
      <c r="A2038" s="19"/>
      <c r="B2038" s="18"/>
      <c r="C2038" s="18"/>
      <c r="D2038" s="18"/>
      <c r="E2038" s="17"/>
      <c r="F2038" s="20"/>
      <c r="G2038" s="21"/>
      <c r="H2038" s="22"/>
      <c r="J2038" s="23">
        <f>H2038*J2044/H2044</f>
        <v>0</v>
      </c>
      <c r="L2038" s="41">
        <f t="shared" si="305"/>
        <v>6</v>
      </c>
      <c r="M2038" s="39">
        <f t="shared" si="298"/>
        <v>5</v>
      </c>
      <c r="N2038" s="39">
        <f t="shared" si="306"/>
        <v>0</v>
      </c>
    </row>
    <row r="2039" spans="1:14" s="1" customFormat="1" ht="11.5" hidden="1" customHeight="1" x14ac:dyDescent="0.25">
      <c r="A2039" s="17"/>
      <c r="B2039" s="18"/>
      <c r="C2039" s="18"/>
      <c r="D2039" s="18"/>
      <c r="E2039" s="17"/>
      <c r="F2039" s="28"/>
      <c r="G2039" s="21"/>
      <c r="H2039" s="22"/>
      <c r="J2039" s="23">
        <f>H2039*J2044/H2044</f>
        <v>0</v>
      </c>
      <c r="L2039" s="41">
        <f t="shared" si="305"/>
        <v>6</v>
      </c>
      <c r="M2039" s="39">
        <f t="shared" si="298"/>
        <v>5</v>
      </c>
      <c r="N2039" s="39">
        <f t="shared" si="306"/>
        <v>0</v>
      </c>
    </row>
    <row r="2040" spans="1:14" s="1" customFormat="1" ht="11.5" hidden="1" customHeight="1" x14ac:dyDescent="0.35">
      <c r="A2040" s="19"/>
      <c r="B2040" s="18"/>
      <c r="C2040" s="18"/>
      <c r="D2040" s="18"/>
      <c r="E2040" s="17"/>
      <c r="F2040" s="20"/>
      <c r="G2040" s="21"/>
      <c r="H2040" s="22"/>
      <c r="J2040" s="23">
        <f>H2040*J2044/H2044</f>
        <v>0</v>
      </c>
      <c r="L2040" s="41">
        <f t="shared" si="305"/>
        <v>6</v>
      </c>
      <c r="M2040" s="39">
        <f t="shared" si="298"/>
        <v>5</v>
      </c>
      <c r="N2040" s="39">
        <f t="shared" si="306"/>
        <v>0</v>
      </c>
    </row>
    <row r="2041" spans="1:14" s="1" customFormat="1" ht="11.5" hidden="1" customHeight="1" x14ac:dyDescent="0.25">
      <c r="A2041" s="17"/>
      <c r="B2041" s="18"/>
      <c r="C2041" s="18"/>
      <c r="D2041" s="18"/>
      <c r="E2041" s="17"/>
      <c r="F2041" s="28"/>
      <c r="G2041" s="21"/>
      <c r="H2041" s="22"/>
      <c r="J2041" s="23">
        <f>H2041*J2044/H2044</f>
        <v>0</v>
      </c>
      <c r="L2041" s="41">
        <f t="shared" si="305"/>
        <v>6</v>
      </c>
      <c r="M2041" s="39">
        <f t="shared" si="305"/>
        <v>5</v>
      </c>
      <c r="N2041" s="39">
        <f t="shared" si="306"/>
        <v>0</v>
      </c>
    </row>
    <row r="2042" spans="1:14" s="1" customFormat="1" ht="11.5" hidden="1" customHeight="1" x14ac:dyDescent="0.35">
      <c r="A2042" s="19"/>
      <c r="B2042" s="18"/>
      <c r="C2042" s="18"/>
      <c r="D2042" s="18"/>
      <c r="E2042" s="17"/>
      <c r="F2042" s="20"/>
      <c r="G2042" s="21"/>
      <c r="H2042" s="22"/>
      <c r="J2042" s="23">
        <f>H2042*J2044/H2044</f>
        <v>0</v>
      </c>
      <c r="L2042" s="41">
        <f t="shared" si="305"/>
        <v>6</v>
      </c>
      <c r="M2042" s="39">
        <f t="shared" si="305"/>
        <v>5</v>
      </c>
      <c r="N2042" s="39">
        <f t="shared" si="306"/>
        <v>0</v>
      </c>
    </row>
    <row r="2043" spans="1:14" s="1" customFormat="1" ht="11.5" hidden="1" customHeight="1" x14ac:dyDescent="0.35">
      <c r="A2043" s="19"/>
      <c r="B2043" s="18"/>
      <c r="C2043" s="18"/>
      <c r="D2043" s="18"/>
      <c r="E2043" s="17"/>
      <c r="F2043" s="20"/>
      <c r="G2043" s="21"/>
      <c r="H2043" s="22"/>
      <c r="J2043" s="23">
        <f>H2043*J2044/H2044</f>
        <v>0</v>
      </c>
      <c r="L2043" s="41">
        <f t="shared" si="305"/>
        <v>6</v>
      </c>
      <c r="M2043" s="39">
        <f t="shared" si="305"/>
        <v>5</v>
      </c>
      <c r="N2043" s="39">
        <f t="shared" si="306"/>
        <v>0</v>
      </c>
    </row>
    <row r="2044" spans="1:14" ht="11.5" customHeight="1" x14ac:dyDescent="0.35">
      <c r="A2044" s="291"/>
      <c r="B2044" s="292">
        <f>SUBTOTAL(9,B2026:B2043)</f>
        <v>29.69</v>
      </c>
      <c r="C2044" s="292">
        <f t="shared" ref="C2044:E2044" si="307">SUBTOTAL(9,C2026:C2043)</f>
        <v>17.88</v>
      </c>
      <c r="D2044" s="292">
        <f t="shared" si="307"/>
        <v>93.27000000000001</v>
      </c>
      <c r="E2044" s="293">
        <f t="shared" si="307"/>
        <v>358</v>
      </c>
      <c r="F2044" s="294" t="s">
        <v>18</v>
      </c>
      <c r="G2044" s="295"/>
      <c r="H2044" s="296">
        <f>SUM(H2026:H2043)</f>
        <v>126.37999999999998</v>
      </c>
      <c r="J2044" s="32">
        <f>D2023</f>
        <v>126.38</v>
      </c>
      <c r="L2044" s="290">
        <f t="shared" si="305"/>
        <v>6</v>
      </c>
      <c r="M2044" s="287">
        <f t="shared" si="305"/>
        <v>5</v>
      </c>
      <c r="N2044" s="287">
        <v>1</v>
      </c>
    </row>
    <row r="2045" spans="1:14" ht="1.5" customHeight="1" x14ac:dyDescent="0.35">
      <c r="A2045" s="297"/>
      <c r="B2045" s="298"/>
      <c r="C2045" s="298"/>
      <c r="D2045" s="298"/>
      <c r="E2045" s="299"/>
      <c r="F2045" s="300"/>
      <c r="G2045" s="301"/>
      <c r="H2045" s="302"/>
      <c r="J2045" s="38"/>
      <c r="L2045" s="290">
        <f t="shared" si="305"/>
        <v>6</v>
      </c>
      <c r="M2045" s="287">
        <f t="shared" si="305"/>
        <v>5</v>
      </c>
      <c r="N2045" s="287">
        <v>1</v>
      </c>
    </row>
    <row r="2046" spans="1:14" ht="21" hidden="1" x14ac:dyDescent="0.35">
      <c r="A2046" s="275"/>
      <c r="B2046" s="275"/>
      <c r="C2046" s="275"/>
      <c r="D2046" s="443">
        <f>х!H$9</f>
        <v>86</v>
      </c>
      <c r="E2046" s="444"/>
      <c r="F2046" s="445" t="str">
        <f>х!I$9</f>
        <v>Абонемент платного питания №1 (Завтрак 1-4)</v>
      </c>
      <c r="G2046" s="446"/>
      <c r="H2046" s="446"/>
      <c r="I2046" s="270"/>
      <c r="J2046" s="13"/>
      <c r="K2046" s="13"/>
      <c r="L2046" s="289">
        <f>L2023+1</f>
        <v>7</v>
      </c>
      <c r="M2046" s="287">
        <f t="shared" ref="M2046:M2109" si="308">M2045</f>
        <v>5</v>
      </c>
      <c r="N2046" s="287">
        <v>1</v>
      </c>
    </row>
    <row r="2047" spans="1:14" ht="11.5" hidden="1" customHeight="1" x14ac:dyDescent="0.35">
      <c r="A2047" s="437" t="s">
        <v>3</v>
      </c>
      <c r="B2047" s="438" t="s">
        <v>4</v>
      </c>
      <c r="C2047" s="438"/>
      <c r="D2047" s="438"/>
      <c r="E2047" s="439" t="s">
        <v>5</v>
      </c>
      <c r="F2047" s="440" t="s">
        <v>6</v>
      </c>
      <c r="G2047" s="441" t="s">
        <v>7</v>
      </c>
      <c r="H2047" s="442" t="s">
        <v>8</v>
      </c>
      <c r="L2047" s="290">
        <f>L2046</f>
        <v>7</v>
      </c>
      <c r="M2047" s="287">
        <f t="shared" si="308"/>
        <v>5</v>
      </c>
      <c r="N2047" s="287">
        <v>1</v>
      </c>
    </row>
    <row r="2048" spans="1:14" ht="11.5" hidden="1" customHeight="1" x14ac:dyDescent="0.35">
      <c r="A2048" s="437"/>
      <c r="B2048" s="277" t="s">
        <v>9</v>
      </c>
      <c r="C2048" s="278" t="s">
        <v>10</v>
      </c>
      <c r="D2048" s="278" t="s">
        <v>11</v>
      </c>
      <c r="E2048" s="439"/>
      <c r="F2048" s="440"/>
      <c r="G2048" s="441"/>
      <c r="H2048" s="442"/>
      <c r="L2048" s="290">
        <f t="shared" ref="L2048:L2068" si="309">L2047</f>
        <v>7</v>
      </c>
      <c r="M2048" s="287">
        <f t="shared" si="308"/>
        <v>5</v>
      </c>
      <c r="N2048" s="287">
        <v>1</v>
      </c>
    </row>
    <row r="2049" spans="1:14" ht="11.5" hidden="1" customHeight="1" x14ac:dyDescent="0.35">
      <c r="A2049" s="54" t="s">
        <v>398</v>
      </c>
      <c r="B2049" s="51">
        <v>1.74</v>
      </c>
      <c r="C2049" s="51">
        <v>2.82</v>
      </c>
      <c r="D2049" s="51">
        <v>20.239999999999998</v>
      </c>
      <c r="E2049" s="50">
        <v>114</v>
      </c>
      <c r="F2049" s="268" t="s">
        <v>399</v>
      </c>
      <c r="G2049" s="147">
        <v>40</v>
      </c>
      <c r="H2049" s="449">
        <f>D2046</f>
        <v>86</v>
      </c>
      <c r="J2049" s="23" t="e">
        <f>H2049*J2067/H2067</f>
        <v>#DIV/0!</v>
      </c>
      <c r="L2049" s="290">
        <f t="shared" si="309"/>
        <v>7</v>
      </c>
      <c r="M2049" s="287">
        <f t="shared" si="308"/>
        <v>5</v>
      </c>
      <c r="N2049" s="287" t="str">
        <f>F2049</f>
        <v>Бутерброд с повидлом 40 (СОШ_2018)</v>
      </c>
    </row>
    <row r="2050" spans="1:14" ht="11.5" hidden="1" customHeight="1" x14ac:dyDescent="0.35">
      <c r="A2050" s="356" t="s">
        <v>323</v>
      </c>
      <c r="B2050" s="325">
        <v>14.36</v>
      </c>
      <c r="C2050" s="325">
        <v>10.69</v>
      </c>
      <c r="D2050" s="325">
        <v>20.309999999999999</v>
      </c>
      <c r="E2050" s="325">
        <v>235</v>
      </c>
      <c r="F2050" s="268" t="s">
        <v>436</v>
      </c>
      <c r="G2050" s="148">
        <v>110</v>
      </c>
      <c r="H2050" s="450"/>
      <c r="J2050" s="23" t="e">
        <f>H2050*J2067/H2067</f>
        <v>#DIV/0!</v>
      </c>
      <c r="L2050" s="290">
        <f t="shared" si="309"/>
        <v>7</v>
      </c>
      <c r="M2050" s="287">
        <f t="shared" si="308"/>
        <v>5</v>
      </c>
      <c r="N2050" s="287" t="str">
        <f t="shared" ref="N2050:N2066" si="310">F2050</f>
        <v>Пудинг из творога с яблоками с молоком сгущенным 100/10(СОШ_2018)</v>
      </c>
    </row>
    <row r="2051" spans="1:14" ht="11.5" hidden="1" customHeight="1" x14ac:dyDescent="0.35">
      <c r="A2051" s="50">
        <v>629</v>
      </c>
      <c r="B2051" s="51">
        <v>0.16</v>
      </c>
      <c r="C2051" s="51">
        <v>0.03</v>
      </c>
      <c r="D2051" s="51">
        <v>15.49</v>
      </c>
      <c r="E2051" s="50">
        <v>64</v>
      </c>
      <c r="F2051" s="52" t="s">
        <v>244</v>
      </c>
      <c r="G2051" s="148">
        <v>222</v>
      </c>
      <c r="H2051" s="450"/>
      <c r="J2051" s="23" t="e">
        <f>H2051*J2067/H2067</f>
        <v>#DIV/0!</v>
      </c>
      <c r="L2051" s="290">
        <f t="shared" si="309"/>
        <v>7</v>
      </c>
      <c r="M2051" s="287">
        <f t="shared" si="308"/>
        <v>5</v>
      </c>
      <c r="N2051" s="287" t="str">
        <f t="shared" si="310"/>
        <v>Чай с сахаром с лимоном 200/15/7</v>
      </c>
    </row>
    <row r="2052" spans="1:14" ht="11.5" hidden="1" customHeight="1" x14ac:dyDescent="0.35">
      <c r="A2052" s="54" t="s">
        <v>16</v>
      </c>
      <c r="B2052" s="51">
        <v>3.95</v>
      </c>
      <c r="C2052" s="51">
        <v>0.5</v>
      </c>
      <c r="D2052" s="51">
        <v>24.15</v>
      </c>
      <c r="E2052" s="50">
        <v>118</v>
      </c>
      <c r="F2052" s="52" t="s">
        <v>348</v>
      </c>
      <c r="G2052" s="147">
        <v>50</v>
      </c>
      <c r="H2052" s="450"/>
      <c r="J2052" s="23" t="e">
        <f>H2052*J2067/H2067</f>
        <v>#DIV/0!</v>
      </c>
      <c r="L2052" s="290">
        <f t="shared" si="309"/>
        <v>7</v>
      </c>
      <c r="M2052" s="287">
        <f t="shared" si="308"/>
        <v>5</v>
      </c>
      <c r="N2052" s="287" t="str">
        <f t="shared" si="310"/>
        <v>Батон витаминизированный 50</v>
      </c>
    </row>
    <row r="2053" spans="1:14" s="1" customFormat="1" ht="11.5" hidden="1" customHeight="1" x14ac:dyDescent="0.35">
      <c r="A2053" s="17"/>
      <c r="B2053" s="18"/>
      <c r="C2053" s="18"/>
      <c r="D2053" s="19"/>
      <c r="E2053" s="17"/>
      <c r="F2053" s="20"/>
      <c r="G2053" s="21"/>
      <c r="H2053" s="451"/>
      <c r="J2053" s="23" t="e">
        <f>H2053*J2067/H2067</f>
        <v>#DIV/0!</v>
      </c>
      <c r="L2053" s="41">
        <f t="shared" si="309"/>
        <v>7</v>
      </c>
      <c r="M2053" s="39">
        <f t="shared" si="308"/>
        <v>5</v>
      </c>
      <c r="N2053" s="39">
        <f t="shared" si="310"/>
        <v>0</v>
      </c>
    </row>
    <row r="2054" spans="1:14" s="1" customFormat="1" ht="11.5" hidden="1" customHeight="1" x14ac:dyDescent="0.35">
      <c r="A2054" s="17"/>
      <c r="B2054" s="18"/>
      <c r="C2054" s="18"/>
      <c r="D2054" s="18"/>
      <c r="E2054" s="17"/>
      <c r="F2054" s="20"/>
      <c r="G2054" s="21"/>
      <c r="H2054" s="451"/>
      <c r="J2054" s="23" t="e">
        <f>H2054*J2067/H2067</f>
        <v>#DIV/0!</v>
      </c>
      <c r="L2054" s="41">
        <f t="shared" si="309"/>
        <v>7</v>
      </c>
      <c r="M2054" s="39">
        <f t="shared" si="308"/>
        <v>5</v>
      </c>
      <c r="N2054" s="39">
        <f t="shared" si="310"/>
        <v>0</v>
      </c>
    </row>
    <row r="2055" spans="1:14" s="1" customFormat="1" ht="11.5" hidden="1" customHeight="1" x14ac:dyDescent="0.35">
      <c r="A2055" s="17"/>
      <c r="B2055" s="18"/>
      <c r="C2055" s="18"/>
      <c r="D2055" s="18"/>
      <c r="E2055" s="17"/>
      <c r="F2055" s="20"/>
      <c r="G2055" s="24"/>
      <c r="H2055" s="451"/>
      <c r="J2055" s="23" t="e">
        <f>H2055*J2067/H2067</f>
        <v>#DIV/0!</v>
      </c>
      <c r="L2055" s="41">
        <f t="shared" si="309"/>
        <v>7</v>
      </c>
      <c r="M2055" s="39">
        <f t="shared" si="308"/>
        <v>5</v>
      </c>
      <c r="N2055" s="39">
        <f t="shared" si="310"/>
        <v>0</v>
      </c>
    </row>
    <row r="2056" spans="1:14" s="1" customFormat="1" ht="11.5" hidden="1" customHeight="1" x14ac:dyDescent="0.35">
      <c r="A2056" s="19"/>
      <c r="B2056" s="18"/>
      <c r="C2056" s="18"/>
      <c r="D2056" s="18"/>
      <c r="E2056" s="17"/>
      <c r="F2056" s="20"/>
      <c r="G2056" s="21"/>
      <c r="H2056" s="451"/>
      <c r="J2056" s="23" t="e">
        <f>H2056*J2067/H2067</f>
        <v>#DIV/0!</v>
      </c>
      <c r="L2056" s="41">
        <f t="shared" si="309"/>
        <v>7</v>
      </c>
      <c r="M2056" s="39">
        <f t="shared" si="308"/>
        <v>5</v>
      </c>
      <c r="N2056" s="39">
        <f t="shared" si="310"/>
        <v>0</v>
      </c>
    </row>
    <row r="2057" spans="1:14" s="1" customFormat="1" ht="11.5" hidden="1" customHeight="1" x14ac:dyDescent="0.35">
      <c r="A2057" s="19"/>
      <c r="B2057" s="25"/>
      <c r="C2057" s="25"/>
      <c r="D2057" s="25"/>
      <c r="E2057" s="26"/>
      <c r="F2057" s="27"/>
      <c r="G2057" s="27"/>
      <c r="H2057" s="451"/>
      <c r="J2057" s="23" t="e">
        <f>H2057*J2067/H2067</f>
        <v>#DIV/0!</v>
      </c>
      <c r="L2057" s="41">
        <f t="shared" si="309"/>
        <v>7</v>
      </c>
      <c r="M2057" s="39">
        <f t="shared" si="308"/>
        <v>5</v>
      </c>
      <c r="N2057" s="39">
        <f t="shared" si="310"/>
        <v>0</v>
      </c>
    </row>
    <row r="2058" spans="1:14" s="1" customFormat="1" ht="11.5" hidden="1" customHeight="1" x14ac:dyDescent="0.35">
      <c r="A2058" s="17"/>
      <c r="B2058" s="18"/>
      <c r="C2058" s="18"/>
      <c r="D2058" s="18"/>
      <c r="E2058" s="17"/>
      <c r="F2058" s="20"/>
      <c r="G2058" s="21"/>
      <c r="H2058" s="451"/>
      <c r="J2058" s="23" t="e">
        <f>H2058*J2067/H2067</f>
        <v>#DIV/0!</v>
      </c>
      <c r="L2058" s="41">
        <f t="shared" si="309"/>
        <v>7</v>
      </c>
      <c r="M2058" s="39">
        <f t="shared" si="308"/>
        <v>5</v>
      </c>
      <c r="N2058" s="39">
        <f t="shared" si="310"/>
        <v>0</v>
      </c>
    </row>
    <row r="2059" spans="1:14" s="1" customFormat="1" ht="11.5" hidden="1" customHeight="1" x14ac:dyDescent="0.35">
      <c r="A2059" s="17"/>
      <c r="B2059" s="18"/>
      <c r="C2059" s="18"/>
      <c r="D2059" s="18"/>
      <c r="E2059" s="17"/>
      <c r="F2059" s="20"/>
      <c r="G2059" s="24"/>
      <c r="H2059" s="451"/>
      <c r="J2059" s="23" t="e">
        <f>H2059*J2067/H2067</f>
        <v>#DIV/0!</v>
      </c>
      <c r="L2059" s="41">
        <f t="shared" si="309"/>
        <v>7</v>
      </c>
      <c r="M2059" s="39">
        <f t="shared" si="308"/>
        <v>5</v>
      </c>
      <c r="N2059" s="39">
        <f t="shared" si="310"/>
        <v>0</v>
      </c>
    </row>
    <row r="2060" spans="1:14" s="1" customFormat="1" ht="11.5" hidden="1" customHeight="1" x14ac:dyDescent="0.35">
      <c r="A2060" s="17"/>
      <c r="B2060" s="18"/>
      <c r="C2060" s="18"/>
      <c r="D2060" s="18"/>
      <c r="E2060" s="17"/>
      <c r="F2060" s="20"/>
      <c r="G2060" s="24"/>
      <c r="H2060" s="451"/>
      <c r="J2060" s="23" t="e">
        <f>H2060*J2067/H2067</f>
        <v>#DIV/0!</v>
      </c>
      <c r="L2060" s="41">
        <f t="shared" si="309"/>
        <v>7</v>
      </c>
      <c r="M2060" s="39">
        <f t="shared" si="308"/>
        <v>5</v>
      </c>
      <c r="N2060" s="39">
        <f t="shared" si="310"/>
        <v>0</v>
      </c>
    </row>
    <row r="2061" spans="1:14" s="1" customFormat="1" ht="11.5" hidden="1" customHeight="1" x14ac:dyDescent="0.35">
      <c r="A2061" s="19"/>
      <c r="B2061" s="18"/>
      <c r="C2061" s="18"/>
      <c r="D2061" s="18"/>
      <c r="E2061" s="17"/>
      <c r="F2061" s="20"/>
      <c r="G2061" s="21"/>
      <c r="H2061" s="451"/>
      <c r="J2061" s="23" t="e">
        <f>H2061*J2067/H2067</f>
        <v>#DIV/0!</v>
      </c>
      <c r="L2061" s="41">
        <f t="shared" si="309"/>
        <v>7</v>
      </c>
      <c r="M2061" s="39">
        <f t="shared" si="308"/>
        <v>5</v>
      </c>
      <c r="N2061" s="39">
        <f t="shared" si="310"/>
        <v>0</v>
      </c>
    </row>
    <row r="2062" spans="1:14" s="1" customFormat="1" ht="11.5" hidden="1" customHeight="1" x14ac:dyDescent="0.25">
      <c r="A2062" s="17"/>
      <c r="B2062" s="18"/>
      <c r="C2062" s="18"/>
      <c r="D2062" s="18"/>
      <c r="E2062" s="17"/>
      <c r="F2062" s="28"/>
      <c r="G2062" s="21"/>
      <c r="H2062" s="451"/>
      <c r="J2062" s="23" t="e">
        <f>H2062*J2067/H2067</f>
        <v>#DIV/0!</v>
      </c>
      <c r="L2062" s="41">
        <f t="shared" si="309"/>
        <v>7</v>
      </c>
      <c r="M2062" s="39">
        <f t="shared" si="308"/>
        <v>5</v>
      </c>
      <c r="N2062" s="39">
        <f t="shared" si="310"/>
        <v>0</v>
      </c>
    </row>
    <row r="2063" spans="1:14" s="1" customFormat="1" ht="11.5" hidden="1" customHeight="1" x14ac:dyDescent="0.35">
      <c r="A2063" s="19"/>
      <c r="B2063" s="18"/>
      <c r="C2063" s="18"/>
      <c r="D2063" s="18"/>
      <c r="E2063" s="17"/>
      <c r="F2063" s="20"/>
      <c r="G2063" s="21"/>
      <c r="H2063" s="451"/>
      <c r="J2063" s="23" t="e">
        <f>H2063*J2067/H2067</f>
        <v>#DIV/0!</v>
      </c>
      <c r="L2063" s="41">
        <f t="shared" si="309"/>
        <v>7</v>
      </c>
      <c r="M2063" s="39">
        <f t="shared" si="308"/>
        <v>5</v>
      </c>
      <c r="N2063" s="39">
        <f t="shared" si="310"/>
        <v>0</v>
      </c>
    </row>
    <row r="2064" spans="1:14" s="1" customFormat="1" ht="11.5" hidden="1" customHeight="1" x14ac:dyDescent="0.25">
      <c r="A2064" s="17"/>
      <c r="B2064" s="18"/>
      <c r="C2064" s="18"/>
      <c r="D2064" s="18"/>
      <c r="E2064" s="17"/>
      <c r="F2064" s="28"/>
      <c r="G2064" s="21"/>
      <c r="H2064" s="451"/>
      <c r="J2064" s="23" t="e">
        <f>H2064*J2067/H2067</f>
        <v>#DIV/0!</v>
      </c>
      <c r="L2064" s="41">
        <f t="shared" si="309"/>
        <v>7</v>
      </c>
      <c r="M2064" s="39">
        <f t="shared" si="308"/>
        <v>5</v>
      </c>
      <c r="N2064" s="39">
        <f t="shared" si="310"/>
        <v>0</v>
      </c>
    </row>
    <row r="2065" spans="1:14" s="1" customFormat="1" ht="11.5" hidden="1" customHeight="1" x14ac:dyDescent="0.35">
      <c r="A2065" s="19"/>
      <c r="B2065" s="18"/>
      <c r="C2065" s="18"/>
      <c r="D2065" s="18"/>
      <c r="E2065" s="17"/>
      <c r="F2065" s="20"/>
      <c r="G2065" s="21"/>
      <c r="H2065" s="451"/>
      <c r="J2065" s="23" t="e">
        <f>H2065*J2067/H2067</f>
        <v>#DIV/0!</v>
      </c>
      <c r="L2065" s="41">
        <f t="shared" si="309"/>
        <v>7</v>
      </c>
      <c r="M2065" s="39">
        <f t="shared" si="308"/>
        <v>5</v>
      </c>
      <c r="N2065" s="39">
        <f t="shared" si="310"/>
        <v>0</v>
      </c>
    </row>
    <row r="2066" spans="1:14" s="1" customFormat="1" ht="11.5" hidden="1" customHeight="1" x14ac:dyDescent="0.35">
      <c r="A2066" s="19"/>
      <c r="B2066" s="18"/>
      <c r="C2066" s="18"/>
      <c r="D2066" s="18"/>
      <c r="E2066" s="17"/>
      <c r="F2066" s="20"/>
      <c r="G2066" s="21"/>
      <c r="H2066" s="451"/>
      <c r="J2066" s="23" t="e">
        <f>H2066*J2067/H2067</f>
        <v>#DIV/0!</v>
      </c>
      <c r="L2066" s="41">
        <f t="shared" si="309"/>
        <v>7</v>
      </c>
      <c r="M2066" s="39">
        <f t="shared" si="308"/>
        <v>5</v>
      </c>
      <c r="N2066" s="39">
        <f t="shared" si="310"/>
        <v>0</v>
      </c>
    </row>
    <row r="2067" spans="1:14" ht="11.5" hidden="1" customHeight="1" x14ac:dyDescent="0.35">
      <c r="A2067" s="291"/>
      <c r="B2067" s="292">
        <f>SUBTOTAL(9,B2049:B2066)</f>
        <v>0</v>
      </c>
      <c r="C2067" s="292">
        <f t="shared" ref="C2067:E2067" si="311">SUBTOTAL(9,C2049:C2066)</f>
        <v>0</v>
      </c>
      <c r="D2067" s="292">
        <f t="shared" si="311"/>
        <v>0</v>
      </c>
      <c r="E2067" s="293">
        <f t="shared" si="311"/>
        <v>0</v>
      </c>
      <c r="F2067" s="294" t="s">
        <v>18</v>
      </c>
      <c r="G2067" s="382"/>
      <c r="H2067" s="452"/>
      <c r="J2067" s="32">
        <f>D2046</f>
        <v>86</v>
      </c>
      <c r="L2067" s="290">
        <f t="shared" si="309"/>
        <v>7</v>
      </c>
      <c r="M2067" s="287">
        <f t="shared" si="308"/>
        <v>5</v>
      </c>
      <c r="N2067" s="287">
        <v>1</v>
      </c>
    </row>
    <row r="2068" spans="1:14" ht="7.5" hidden="1" customHeight="1" x14ac:dyDescent="0.35">
      <c r="A2068" s="297"/>
      <c r="B2068" s="298"/>
      <c r="C2068" s="298"/>
      <c r="D2068" s="298"/>
      <c r="E2068" s="299"/>
      <c r="F2068" s="300"/>
      <c r="G2068" s="301"/>
      <c r="H2068" s="302"/>
      <c r="J2068" s="38"/>
      <c r="L2068" s="290">
        <f t="shared" si="309"/>
        <v>7</v>
      </c>
      <c r="M2068" s="287">
        <f t="shared" si="308"/>
        <v>5</v>
      </c>
      <c r="N2068" s="287">
        <v>1</v>
      </c>
    </row>
    <row r="2069" spans="1:14" s="1" customFormat="1" ht="21" hidden="1" x14ac:dyDescent="0.35">
      <c r="A2069" s="14"/>
      <c r="B2069" s="14"/>
      <c r="C2069" s="14"/>
      <c r="D2069" s="427">
        <f>х!H$10</f>
        <v>88</v>
      </c>
      <c r="E2069" s="428"/>
      <c r="F2069" s="429" t="str">
        <f>х!I$10</f>
        <v>Абонемент платного питания №2 (Завтрак 5-11)</v>
      </c>
      <c r="G2069" s="430"/>
      <c r="H2069" s="430"/>
      <c r="I2069" s="13"/>
      <c r="J2069" s="13"/>
      <c r="K2069" s="13"/>
      <c r="L2069" s="40">
        <f>L2046+1</f>
        <v>8</v>
      </c>
      <c r="M2069" s="39">
        <f t="shared" si="308"/>
        <v>5</v>
      </c>
      <c r="N2069" s="39">
        <v>1</v>
      </c>
    </row>
    <row r="2070" spans="1:14" s="1" customFormat="1" ht="11.5" hidden="1" customHeight="1" x14ac:dyDescent="0.35">
      <c r="A2070" s="431" t="s">
        <v>3</v>
      </c>
      <c r="B2070" s="432" t="s">
        <v>4</v>
      </c>
      <c r="C2070" s="432"/>
      <c r="D2070" s="432"/>
      <c r="E2070" s="433" t="s">
        <v>5</v>
      </c>
      <c r="F2070" s="434" t="s">
        <v>6</v>
      </c>
      <c r="G2070" s="435" t="s">
        <v>7</v>
      </c>
      <c r="H2070" s="436" t="s">
        <v>8</v>
      </c>
      <c r="L2070" s="41">
        <f>L2069</f>
        <v>8</v>
      </c>
      <c r="M2070" s="39">
        <f t="shared" si="308"/>
        <v>5</v>
      </c>
      <c r="N2070" s="39">
        <v>1</v>
      </c>
    </row>
    <row r="2071" spans="1:14" s="1" customFormat="1" ht="11.5" hidden="1" customHeight="1" x14ac:dyDescent="0.35">
      <c r="A2071" s="431"/>
      <c r="B2071" s="15" t="s">
        <v>9</v>
      </c>
      <c r="C2071" s="16" t="s">
        <v>10</v>
      </c>
      <c r="D2071" s="16" t="s">
        <v>11</v>
      </c>
      <c r="E2071" s="433"/>
      <c r="F2071" s="434"/>
      <c r="G2071" s="435"/>
      <c r="H2071" s="436"/>
      <c r="L2071" s="41">
        <f t="shared" ref="L2071:L2091" si="312">L2070</f>
        <v>8</v>
      </c>
      <c r="M2071" s="39">
        <f t="shared" si="308"/>
        <v>5</v>
      </c>
      <c r="N2071" s="39">
        <v>1</v>
      </c>
    </row>
    <row r="2072" spans="1:14" s="1" customFormat="1" ht="11.5" hidden="1" customHeight="1" x14ac:dyDescent="0.35">
      <c r="A2072" s="236" t="s">
        <v>398</v>
      </c>
      <c r="B2072" s="113">
        <v>1.74</v>
      </c>
      <c r="C2072" s="113">
        <v>2.82</v>
      </c>
      <c r="D2072" s="113">
        <v>20.239999999999998</v>
      </c>
      <c r="E2072" s="217">
        <v>114</v>
      </c>
      <c r="F2072" s="237" t="s">
        <v>399</v>
      </c>
      <c r="G2072" s="203">
        <v>40</v>
      </c>
      <c r="H2072" s="453">
        <f>D2069</f>
        <v>88</v>
      </c>
      <c r="J2072" s="23" t="e">
        <f>H2072*J2090/H2090</f>
        <v>#DIV/0!</v>
      </c>
      <c r="L2072" s="41">
        <f t="shared" si="312"/>
        <v>8</v>
      </c>
      <c r="M2072" s="39">
        <f t="shared" si="308"/>
        <v>5</v>
      </c>
      <c r="N2072" s="39" t="str">
        <f>F2072</f>
        <v>Бутерброд с повидлом 40 (СОШ_2018)</v>
      </c>
    </row>
    <row r="2073" spans="1:14" s="1" customFormat="1" ht="11.5" hidden="1" customHeight="1" x14ac:dyDescent="0.35">
      <c r="A2073" s="50">
        <v>222</v>
      </c>
      <c r="B2073" s="51">
        <v>18.89</v>
      </c>
      <c r="C2073" s="51">
        <v>16.940000000000001</v>
      </c>
      <c r="D2073" s="51">
        <v>34.119999999999997</v>
      </c>
      <c r="E2073" s="50">
        <v>364</v>
      </c>
      <c r="F2073" s="52" t="s">
        <v>350</v>
      </c>
      <c r="G2073" s="53">
        <v>130</v>
      </c>
      <c r="H2073" s="451"/>
      <c r="J2073" s="23" t="e">
        <f>H2073*J2090/H2090</f>
        <v>#DIV/0!</v>
      </c>
      <c r="L2073" s="41">
        <f t="shared" si="312"/>
        <v>8</v>
      </c>
      <c r="M2073" s="39">
        <f t="shared" si="308"/>
        <v>5</v>
      </c>
      <c r="N2073" s="39" t="str">
        <f t="shared" ref="N2073:N2089" si="313">F2073</f>
        <v>Пудинг из творога (запеченный) с молоком сгущенным 120/10 (СОШ_2018)</v>
      </c>
    </row>
    <row r="2074" spans="1:14" s="1" customFormat="1" ht="11.5" hidden="1" customHeight="1" x14ac:dyDescent="0.35">
      <c r="A2074" s="50">
        <v>629</v>
      </c>
      <c r="B2074" s="51">
        <v>0.16</v>
      </c>
      <c r="C2074" s="51">
        <v>0.03</v>
      </c>
      <c r="D2074" s="51">
        <v>15.49</v>
      </c>
      <c r="E2074" s="50">
        <v>64</v>
      </c>
      <c r="F2074" s="52" t="s">
        <v>244</v>
      </c>
      <c r="G2074" s="53">
        <v>222</v>
      </c>
      <c r="H2074" s="451"/>
      <c r="J2074" s="23" t="e">
        <f>H2074*J2090/H2090</f>
        <v>#DIV/0!</v>
      </c>
      <c r="L2074" s="41">
        <f t="shared" si="312"/>
        <v>8</v>
      </c>
      <c r="M2074" s="39">
        <f t="shared" si="308"/>
        <v>5</v>
      </c>
      <c r="N2074" s="39" t="str">
        <f t="shared" si="313"/>
        <v>Чай с сахаром с лимоном 200/15/7</v>
      </c>
    </row>
    <row r="2075" spans="1:14" s="1" customFormat="1" ht="11.5" hidden="1" customHeight="1" x14ac:dyDescent="0.35">
      <c r="A2075" s="54" t="s">
        <v>16</v>
      </c>
      <c r="B2075" s="51">
        <v>3.95</v>
      </c>
      <c r="C2075" s="51">
        <v>0.5</v>
      </c>
      <c r="D2075" s="51">
        <v>24.15</v>
      </c>
      <c r="E2075" s="50">
        <v>118</v>
      </c>
      <c r="F2075" s="52" t="s">
        <v>348</v>
      </c>
      <c r="G2075" s="49">
        <v>50</v>
      </c>
      <c r="H2075" s="451"/>
      <c r="J2075" s="23" t="e">
        <f>H2075*J2090/H2090</f>
        <v>#DIV/0!</v>
      </c>
      <c r="L2075" s="41">
        <f t="shared" si="312"/>
        <v>8</v>
      </c>
      <c r="M2075" s="39">
        <f t="shared" si="308"/>
        <v>5</v>
      </c>
      <c r="N2075" s="39" t="str">
        <f t="shared" si="313"/>
        <v>Батон витаминизированный 50</v>
      </c>
    </row>
    <row r="2076" spans="1:14" s="1" customFormat="1" ht="11.5" hidden="1" customHeight="1" x14ac:dyDescent="0.35">
      <c r="A2076" s="17"/>
      <c r="B2076" s="18"/>
      <c r="C2076" s="18"/>
      <c r="D2076" s="19"/>
      <c r="E2076" s="17"/>
      <c r="F2076" s="20"/>
      <c r="G2076" s="21"/>
      <c r="H2076" s="451"/>
      <c r="J2076" s="23" t="e">
        <f>H2076*J2090/H2090</f>
        <v>#DIV/0!</v>
      </c>
      <c r="L2076" s="41">
        <f t="shared" si="312"/>
        <v>8</v>
      </c>
      <c r="M2076" s="39">
        <f t="shared" si="308"/>
        <v>5</v>
      </c>
      <c r="N2076" s="39">
        <f t="shared" si="313"/>
        <v>0</v>
      </c>
    </row>
    <row r="2077" spans="1:14" s="1" customFormat="1" ht="11.5" hidden="1" customHeight="1" x14ac:dyDescent="0.35">
      <c r="A2077" s="17"/>
      <c r="B2077" s="18"/>
      <c r="C2077" s="18"/>
      <c r="D2077" s="18"/>
      <c r="E2077" s="17"/>
      <c r="F2077" s="20"/>
      <c r="G2077" s="21"/>
      <c r="H2077" s="451"/>
      <c r="J2077" s="23" t="e">
        <f>H2077*J2090/H2090</f>
        <v>#DIV/0!</v>
      </c>
      <c r="L2077" s="41">
        <f t="shared" si="312"/>
        <v>8</v>
      </c>
      <c r="M2077" s="39">
        <f t="shared" si="308"/>
        <v>5</v>
      </c>
      <c r="N2077" s="39">
        <f t="shared" si="313"/>
        <v>0</v>
      </c>
    </row>
    <row r="2078" spans="1:14" s="1" customFormat="1" ht="11.5" hidden="1" customHeight="1" x14ac:dyDescent="0.35">
      <c r="A2078" s="17"/>
      <c r="B2078" s="18"/>
      <c r="C2078" s="18"/>
      <c r="D2078" s="18"/>
      <c r="E2078" s="17"/>
      <c r="F2078" s="20"/>
      <c r="G2078" s="24"/>
      <c r="H2078" s="451"/>
      <c r="J2078" s="23" t="e">
        <f>H2078*J2090/H2090</f>
        <v>#DIV/0!</v>
      </c>
      <c r="L2078" s="41">
        <f t="shared" si="312"/>
        <v>8</v>
      </c>
      <c r="M2078" s="39">
        <f t="shared" si="308"/>
        <v>5</v>
      </c>
      <c r="N2078" s="39">
        <f t="shared" si="313"/>
        <v>0</v>
      </c>
    </row>
    <row r="2079" spans="1:14" s="1" customFormat="1" ht="11.5" hidden="1" customHeight="1" x14ac:dyDescent="0.35">
      <c r="A2079" s="19"/>
      <c r="B2079" s="18"/>
      <c r="C2079" s="18"/>
      <c r="D2079" s="18"/>
      <c r="E2079" s="17"/>
      <c r="F2079" s="20"/>
      <c r="G2079" s="21"/>
      <c r="H2079" s="451"/>
      <c r="J2079" s="23" t="e">
        <f>H2079*J2090/H2090</f>
        <v>#DIV/0!</v>
      </c>
      <c r="L2079" s="41">
        <f t="shared" si="312"/>
        <v>8</v>
      </c>
      <c r="M2079" s="39">
        <f t="shared" si="308"/>
        <v>5</v>
      </c>
      <c r="N2079" s="39">
        <f t="shared" si="313"/>
        <v>0</v>
      </c>
    </row>
    <row r="2080" spans="1:14" s="1" customFormat="1" ht="11.5" hidden="1" customHeight="1" x14ac:dyDescent="0.35">
      <c r="A2080" s="19"/>
      <c r="B2080" s="25"/>
      <c r="C2080" s="25"/>
      <c r="D2080" s="25"/>
      <c r="E2080" s="26"/>
      <c r="F2080" s="27"/>
      <c r="G2080" s="27"/>
      <c r="H2080" s="451"/>
      <c r="J2080" s="23" t="e">
        <f>H2080*J2090/H2090</f>
        <v>#DIV/0!</v>
      </c>
      <c r="L2080" s="41">
        <f t="shared" si="312"/>
        <v>8</v>
      </c>
      <c r="M2080" s="39">
        <f t="shared" si="308"/>
        <v>5</v>
      </c>
      <c r="N2080" s="39">
        <f t="shared" si="313"/>
        <v>0</v>
      </c>
    </row>
    <row r="2081" spans="1:14" s="1" customFormat="1" ht="11.5" hidden="1" customHeight="1" x14ac:dyDescent="0.35">
      <c r="A2081" s="17"/>
      <c r="B2081" s="18"/>
      <c r="C2081" s="18"/>
      <c r="D2081" s="18"/>
      <c r="E2081" s="17"/>
      <c r="F2081" s="20"/>
      <c r="G2081" s="21"/>
      <c r="H2081" s="451"/>
      <c r="J2081" s="23" t="e">
        <f>H2081*J2090/H2090</f>
        <v>#DIV/0!</v>
      </c>
      <c r="L2081" s="41">
        <f t="shared" si="312"/>
        <v>8</v>
      </c>
      <c r="M2081" s="39">
        <f t="shared" si="308"/>
        <v>5</v>
      </c>
      <c r="N2081" s="39">
        <f t="shared" si="313"/>
        <v>0</v>
      </c>
    </row>
    <row r="2082" spans="1:14" s="1" customFormat="1" ht="11.5" hidden="1" customHeight="1" x14ac:dyDescent="0.35">
      <c r="A2082" s="17"/>
      <c r="B2082" s="18"/>
      <c r="C2082" s="18"/>
      <c r="D2082" s="18"/>
      <c r="E2082" s="17"/>
      <c r="F2082" s="20"/>
      <c r="G2082" s="24"/>
      <c r="H2082" s="451"/>
      <c r="J2082" s="23" t="e">
        <f>H2082*J2090/H2090</f>
        <v>#DIV/0!</v>
      </c>
      <c r="L2082" s="41">
        <f t="shared" si="312"/>
        <v>8</v>
      </c>
      <c r="M2082" s="39">
        <f t="shared" si="308"/>
        <v>5</v>
      </c>
      <c r="N2082" s="39">
        <f t="shared" si="313"/>
        <v>0</v>
      </c>
    </row>
    <row r="2083" spans="1:14" s="1" customFormat="1" ht="11.5" hidden="1" customHeight="1" x14ac:dyDescent="0.35">
      <c r="A2083" s="17"/>
      <c r="B2083" s="18"/>
      <c r="C2083" s="18"/>
      <c r="D2083" s="18"/>
      <c r="E2083" s="17"/>
      <c r="F2083" s="20"/>
      <c r="G2083" s="24"/>
      <c r="H2083" s="451"/>
      <c r="J2083" s="23" t="e">
        <f>H2083*J2090/H2090</f>
        <v>#DIV/0!</v>
      </c>
      <c r="L2083" s="41">
        <f t="shared" si="312"/>
        <v>8</v>
      </c>
      <c r="M2083" s="39">
        <f t="shared" si="308"/>
        <v>5</v>
      </c>
      <c r="N2083" s="39">
        <f t="shared" si="313"/>
        <v>0</v>
      </c>
    </row>
    <row r="2084" spans="1:14" s="1" customFormat="1" ht="11.5" hidden="1" customHeight="1" x14ac:dyDescent="0.35">
      <c r="A2084" s="19"/>
      <c r="B2084" s="18"/>
      <c r="C2084" s="18"/>
      <c r="D2084" s="18"/>
      <c r="E2084" s="17"/>
      <c r="F2084" s="20"/>
      <c r="G2084" s="21"/>
      <c r="H2084" s="451"/>
      <c r="J2084" s="23" t="e">
        <f>H2084*J2090/H2090</f>
        <v>#DIV/0!</v>
      </c>
      <c r="L2084" s="41">
        <f t="shared" si="312"/>
        <v>8</v>
      </c>
      <c r="M2084" s="39">
        <f t="shared" si="308"/>
        <v>5</v>
      </c>
      <c r="N2084" s="39">
        <f t="shared" si="313"/>
        <v>0</v>
      </c>
    </row>
    <row r="2085" spans="1:14" s="1" customFormat="1" ht="11.5" hidden="1" customHeight="1" x14ac:dyDescent="0.25">
      <c r="A2085" s="17"/>
      <c r="B2085" s="18"/>
      <c r="C2085" s="18"/>
      <c r="D2085" s="18"/>
      <c r="E2085" s="17"/>
      <c r="F2085" s="28"/>
      <c r="G2085" s="21"/>
      <c r="H2085" s="451"/>
      <c r="J2085" s="23" t="e">
        <f>H2085*J2090/H2090</f>
        <v>#DIV/0!</v>
      </c>
      <c r="L2085" s="41">
        <f t="shared" si="312"/>
        <v>8</v>
      </c>
      <c r="M2085" s="39">
        <f t="shared" si="308"/>
        <v>5</v>
      </c>
      <c r="N2085" s="39">
        <f t="shared" si="313"/>
        <v>0</v>
      </c>
    </row>
    <row r="2086" spans="1:14" s="1" customFormat="1" ht="11.5" hidden="1" customHeight="1" x14ac:dyDescent="0.35">
      <c r="A2086" s="19"/>
      <c r="B2086" s="18"/>
      <c r="C2086" s="18"/>
      <c r="D2086" s="18"/>
      <c r="E2086" s="17"/>
      <c r="F2086" s="20"/>
      <c r="G2086" s="21"/>
      <c r="H2086" s="451"/>
      <c r="J2086" s="23" t="e">
        <f>H2086*J2090/H2090</f>
        <v>#DIV/0!</v>
      </c>
      <c r="L2086" s="41">
        <f t="shared" si="312"/>
        <v>8</v>
      </c>
      <c r="M2086" s="39">
        <f t="shared" si="308"/>
        <v>5</v>
      </c>
      <c r="N2086" s="39">
        <f t="shared" si="313"/>
        <v>0</v>
      </c>
    </row>
    <row r="2087" spans="1:14" s="1" customFormat="1" ht="11.5" hidden="1" customHeight="1" x14ac:dyDescent="0.25">
      <c r="A2087" s="17"/>
      <c r="B2087" s="18"/>
      <c r="C2087" s="18"/>
      <c r="D2087" s="18"/>
      <c r="E2087" s="17"/>
      <c r="F2087" s="28"/>
      <c r="G2087" s="21"/>
      <c r="H2087" s="451"/>
      <c r="J2087" s="23" t="e">
        <f>H2087*J2090/H2090</f>
        <v>#DIV/0!</v>
      </c>
      <c r="L2087" s="41">
        <f t="shared" si="312"/>
        <v>8</v>
      </c>
      <c r="M2087" s="39">
        <f t="shared" si="308"/>
        <v>5</v>
      </c>
      <c r="N2087" s="39">
        <f t="shared" si="313"/>
        <v>0</v>
      </c>
    </row>
    <row r="2088" spans="1:14" s="1" customFormat="1" ht="11.5" hidden="1" customHeight="1" x14ac:dyDescent="0.35">
      <c r="A2088" s="19"/>
      <c r="B2088" s="18"/>
      <c r="C2088" s="18"/>
      <c r="D2088" s="18"/>
      <c r="E2088" s="17"/>
      <c r="F2088" s="20"/>
      <c r="G2088" s="21"/>
      <c r="H2088" s="451"/>
      <c r="J2088" s="23" t="e">
        <f>H2088*J2090/H2090</f>
        <v>#DIV/0!</v>
      </c>
      <c r="L2088" s="41">
        <f t="shared" si="312"/>
        <v>8</v>
      </c>
      <c r="M2088" s="39">
        <f t="shared" si="308"/>
        <v>5</v>
      </c>
      <c r="N2088" s="39">
        <f t="shared" si="313"/>
        <v>0</v>
      </c>
    </row>
    <row r="2089" spans="1:14" s="1" customFormat="1" ht="11.5" hidden="1" customHeight="1" x14ac:dyDescent="0.35">
      <c r="A2089" s="19"/>
      <c r="B2089" s="18"/>
      <c r="C2089" s="18"/>
      <c r="D2089" s="18"/>
      <c r="E2089" s="17"/>
      <c r="F2089" s="20"/>
      <c r="G2089" s="21"/>
      <c r="H2089" s="451"/>
      <c r="J2089" s="23" t="e">
        <f>H2089*J2090/H2090</f>
        <v>#DIV/0!</v>
      </c>
      <c r="L2089" s="41">
        <f t="shared" si="312"/>
        <v>8</v>
      </c>
      <c r="M2089" s="39">
        <f t="shared" si="308"/>
        <v>5</v>
      </c>
      <c r="N2089" s="39">
        <f t="shared" si="313"/>
        <v>0</v>
      </c>
    </row>
    <row r="2090" spans="1:14" s="1" customFormat="1" ht="11.5" hidden="1" customHeight="1" x14ac:dyDescent="0.35">
      <c r="A2090" s="19"/>
      <c r="B2090" s="25">
        <f>SUBTOTAL(9,B2072:B2089)</f>
        <v>0</v>
      </c>
      <c r="C2090" s="25">
        <f t="shared" ref="C2090:E2090" si="314">SUBTOTAL(9,C2072:C2089)</f>
        <v>0</v>
      </c>
      <c r="D2090" s="25">
        <f t="shared" si="314"/>
        <v>0</v>
      </c>
      <c r="E2090" s="26">
        <f t="shared" si="314"/>
        <v>0</v>
      </c>
      <c r="F2090" s="29" t="s">
        <v>18</v>
      </c>
      <c r="G2090" s="27"/>
      <c r="H2090" s="454"/>
      <c r="J2090" s="32">
        <f>D2069</f>
        <v>88</v>
      </c>
      <c r="L2090" s="41">
        <f t="shared" si="312"/>
        <v>8</v>
      </c>
      <c r="M2090" s="39">
        <f t="shared" si="308"/>
        <v>5</v>
      </c>
      <c r="N2090" s="39">
        <v>1</v>
      </c>
    </row>
    <row r="2091" spans="1:14" s="1" customFormat="1" ht="11.5" hidden="1" customHeight="1" x14ac:dyDescent="0.35">
      <c r="A2091" s="33"/>
      <c r="B2091" s="34"/>
      <c r="C2091" s="34"/>
      <c r="D2091" s="34"/>
      <c r="E2091" s="35"/>
      <c r="F2091" s="36"/>
      <c r="G2091" s="37"/>
      <c r="H2091" s="38"/>
      <c r="J2091" s="38"/>
      <c r="L2091" s="41">
        <f t="shared" si="312"/>
        <v>8</v>
      </c>
      <c r="M2091" s="39">
        <f t="shared" si="308"/>
        <v>5</v>
      </c>
      <c r="N2091" s="39">
        <v>1</v>
      </c>
    </row>
    <row r="2092" spans="1:14" ht="21" x14ac:dyDescent="0.35">
      <c r="A2092" s="275"/>
      <c r="B2092" s="275"/>
      <c r="C2092" s="275"/>
      <c r="D2092" s="443">
        <f>х!H$11</f>
        <v>132</v>
      </c>
      <c r="E2092" s="444"/>
      <c r="F2092" s="445" t="str">
        <f>х!I$11</f>
        <v>Абонемент платного питания №3 (Обед 5-11)</v>
      </c>
      <c r="G2092" s="446"/>
      <c r="H2092" s="446"/>
      <c r="I2092" s="270"/>
      <c r="J2092" s="13"/>
      <c r="K2092" s="13"/>
      <c r="L2092" s="289">
        <f>L2069+1</f>
        <v>9</v>
      </c>
      <c r="M2092" s="287">
        <f t="shared" si="308"/>
        <v>5</v>
      </c>
      <c r="N2092" s="287">
        <v>1</v>
      </c>
    </row>
    <row r="2093" spans="1:14" ht="11.5" customHeight="1" x14ac:dyDescent="0.35">
      <c r="A2093" s="437" t="s">
        <v>3</v>
      </c>
      <c r="B2093" s="438" t="s">
        <v>4</v>
      </c>
      <c r="C2093" s="438"/>
      <c r="D2093" s="438"/>
      <c r="E2093" s="439" t="s">
        <v>5</v>
      </c>
      <c r="F2093" s="440" t="s">
        <v>6</v>
      </c>
      <c r="G2093" s="441" t="s">
        <v>7</v>
      </c>
      <c r="H2093" s="442" t="s">
        <v>8</v>
      </c>
      <c r="L2093" s="290">
        <f>L2092</f>
        <v>9</v>
      </c>
      <c r="M2093" s="287">
        <f t="shared" si="308"/>
        <v>5</v>
      </c>
      <c r="N2093" s="287">
        <v>1</v>
      </c>
    </row>
    <row r="2094" spans="1:14" ht="11.5" customHeight="1" x14ac:dyDescent="0.35">
      <c r="A2094" s="437"/>
      <c r="B2094" s="277" t="s">
        <v>9</v>
      </c>
      <c r="C2094" s="278" t="s">
        <v>10</v>
      </c>
      <c r="D2094" s="278" t="s">
        <v>11</v>
      </c>
      <c r="E2094" s="439"/>
      <c r="F2094" s="440"/>
      <c r="G2094" s="441"/>
      <c r="H2094" s="442"/>
      <c r="L2094" s="290">
        <f t="shared" ref="L2094:M2114" si="315">L2093</f>
        <v>9</v>
      </c>
      <c r="M2094" s="287">
        <f t="shared" si="308"/>
        <v>5</v>
      </c>
      <c r="N2094" s="287">
        <v>1</v>
      </c>
    </row>
    <row r="2095" spans="1:14" ht="11.5" customHeight="1" x14ac:dyDescent="0.35">
      <c r="A2095" s="54" t="s">
        <v>275</v>
      </c>
      <c r="B2095" s="51">
        <v>4.3899999999999997</v>
      </c>
      <c r="C2095" s="51">
        <v>6.29</v>
      </c>
      <c r="D2095" s="51">
        <v>9.34</v>
      </c>
      <c r="E2095" s="50">
        <v>119</v>
      </c>
      <c r="F2095" s="268" t="s">
        <v>402</v>
      </c>
      <c r="G2095" s="337">
        <v>210</v>
      </c>
      <c r="H2095" s="449">
        <f>D2092</f>
        <v>132</v>
      </c>
      <c r="J2095" s="23" t="e">
        <f>H2095*J2113/H2113</f>
        <v>#DIV/0!</v>
      </c>
      <c r="L2095" s="290">
        <f t="shared" si="315"/>
        <v>9</v>
      </c>
      <c r="M2095" s="287">
        <f t="shared" si="308"/>
        <v>5</v>
      </c>
      <c r="N2095" s="287" t="str">
        <f>F2095</f>
        <v>Суп-лапша домашняя с птицей 200/10 (СОШ_2018)</v>
      </c>
    </row>
    <row r="2096" spans="1:14" ht="11.5" customHeight="1" x14ac:dyDescent="0.35">
      <c r="A2096" s="234" t="s">
        <v>321</v>
      </c>
      <c r="B2096" s="343">
        <v>12.62</v>
      </c>
      <c r="C2096" s="343">
        <v>28.17</v>
      </c>
      <c r="D2096" s="343">
        <v>25.89</v>
      </c>
      <c r="E2096" s="344">
        <v>408</v>
      </c>
      <c r="F2096" s="173" t="s">
        <v>322</v>
      </c>
      <c r="G2096" s="337">
        <v>150</v>
      </c>
      <c r="H2096" s="450"/>
      <c r="J2096" s="23" t="e">
        <f>H2096*J2113/H2113</f>
        <v>#DIV/0!</v>
      </c>
      <c r="L2096" s="290">
        <f t="shared" si="315"/>
        <v>9</v>
      </c>
      <c r="M2096" s="287">
        <f t="shared" si="308"/>
        <v>5</v>
      </c>
      <c r="N2096" s="287" t="str">
        <f t="shared" ref="N2096:N2112" si="316">F2096</f>
        <v>Плов (СОШ_2018)</v>
      </c>
    </row>
    <row r="2097" spans="1:14" ht="11.5" customHeight="1" x14ac:dyDescent="0.35">
      <c r="A2097" s="50">
        <v>376</v>
      </c>
      <c r="B2097" s="51">
        <v>7.0000000000000007E-2</v>
      </c>
      <c r="C2097" s="51">
        <v>0.02</v>
      </c>
      <c r="D2097" s="51">
        <v>15</v>
      </c>
      <c r="E2097" s="50">
        <v>60</v>
      </c>
      <c r="F2097" s="52" t="s">
        <v>115</v>
      </c>
      <c r="G2097" s="148">
        <v>215</v>
      </c>
      <c r="H2097" s="450"/>
      <c r="J2097" s="23" t="e">
        <f>H2097*J2113/H2113</f>
        <v>#DIV/0!</v>
      </c>
      <c r="L2097" s="290">
        <f t="shared" si="315"/>
        <v>9</v>
      </c>
      <c r="M2097" s="287">
        <f t="shared" si="308"/>
        <v>5</v>
      </c>
      <c r="N2097" s="287" t="str">
        <f t="shared" si="316"/>
        <v>Чай с сахаром 200/15 (СОШ_2018)</v>
      </c>
    </row>
    <row r="2098" spans="1:14" ht="11.5" customHeight="1" x14ac:dyDescent="0.35">
      <c r="A2098" s="185" t="s">
        <v>235</v>
      </c>
      <c r="B2098" s="285">
        <v>3.95</v>
      </c>
      <c r="C2098" s="285">
        <v>0.5</v>
      </c>
      <c r="D2098" s="285">
        <v>24.15</v>
      </c>
      <c r="E2098" s="191">
        <v>118</v>
      </c>
      <c r="F2098" s="173" t="s">
        <v>148</v>
      </c>
      <c r="G2098" s="337">
        <v>50</v>
      </c>
      <c r="H2098" s="450"/>
      <c r="J2098" s="23" t="e">
        <f>H2098*J2113/H2113</f>
        <v>#DIV/0!</v>
      </c>
      <c r="L2098" s="290">
        <f t="shared" si="315"/>
        <v>9</v>
      </c>
      <c r="M2098" s="287">
        <f t="shared" si="308"/>
        <v>5</v>
      </c>
      <c r="N2098" s="287" t="str">
        <f t="shared" si="316"/>
        <v>Батон витаминизированный</v>
      </c>
    </row>
    <row r="2099" spans="1:14" ht="11.5" customHeight="1" x14ac:dyDescent="0.35">
      <c r="A2099" s="185" t="s">
        <v>235</v>
      </c>
      <c r="B2099" s="285">
        <v>1.65</v>
      </c>
      <c r="C2099" s="285">
        <v>0.3</v>
      </c>
      <c r="D2099" s="285">
        <v>8.35</v>
      </c>
      <c r="E2099" s="191">
        <v>44</v>
      </c>
      <c r="F2099" s="173" t="s">
        <v>236</v>
      </c>
      <c r="G2099" s="337">
        <v>25</v>
      </c>
      <c r="H2099" s="450"/>
      <c r="J2099" s="23" t="e">
        <f>H2099*J2113/H2113</f>
        <v>#DIV/0!</v>
      </c>
      <c r="L2099" s="290">
        <f t="shared" si="315"/>
        <v>9</v>
      </c>
      <c r="M2099" s="287">
        <f t="shared" si="308"/>
        <v>5</v>
      </c>
      <c r="N2099" s="287" t="str">
        <f t="shared" si="316"/>
        <v xml:space="preserve">Хлеб ржаной </v>
      </c>
    </row>
    <row r="2100" spans="1:14" ht="11.5" customHeight="1" x14ac:dyDescent="0.35">
      <c r="A2100" s="50">
        <v>406</v>
      </c>
      <c r="B2100" s="51">
        <v>6.25</v>
      </c>
      <c r="C2100" s="51">
        <v>4.41</v>
      </c>
      <c r="D2100" s="51">
        <v>30.55</v>
      </c>
      <c r="E2100" s="50">
        <v>184</v>
      </c>
      <c r="F2100" s="52" t="s">
        <v>129</v>
      </c>
      <c r="G2100" s="147">
        <v>75</v>
      </c>
      <c r="H2100" s="450"/>
      <c r="J2100" s="23" t="e">
        <f>H2100*J2113/H2113</f>
        <v>#DIV/0!</v>
      </c>
      <c r="L2100" s="290">
        <f t="shared" si="315"/>
        <v>9</v>
      </c>
      <c r="M2100" s="287">
        <f t="shared" si="308"/>
        <v>5</v>
      </c>
      <c r="N2100" s="287" t="str">
        <f t="shared" si="316"/>
        <v>Пирожок с капустой 75</v>
      </c>
    </row>
    <row r="2101" spans="1:14" s="1" customFormat="1" ht="11.5" hidden="1" customHeight="1" x14ac:dyDescent="0.35">
      <c r="A2101" s="50"/>
      <c r="B2101" s="51"/>
      <c r="C2101" s="51"/>
      <c r="D2101" s="51"/>
      <c r="E2101" s="50"/>
      <c r="F2101" s="52"/>
      <c r="G2101" s="49"/>
      <c r="H2101" s="451"/>
      <c r="J2101" s="23" t="e">
        <f>H2101*J2113/H2113</f>
        <v>#DIV/0!</v>
      </c>
      <c r="L2101" s="41">
        <f t="shared" si="315"/>
        <v>9</v>
      </c>
      <c r="M2101" s="39">
        <f t="shared" si="308"/>
        <v>5</v>
      </c>
      <c r="N2101" s="39">
        <f t="shared" si="316"/>
        <v>0</v>
      </c>
    </row>
    <row r="2102" spans="1:14" s="1" customFormat="1" ht="11.5" hidden="1" customHeight="1" x14ac:dyDescent="0.35">
      <c r="A2102" s="19"/>
      <c r="B2102" s="18"/>
      <c r="C2102" s="18"/>
      <c r="D2102" s="18"/>
      <c r="E2102" s="17"/>
      <c r="F2102" s="20"/>
      <c r="G2102" s="21"/>
      <c r="H2102" s="451"/>
      <c r="J2102" s="23" t="e">
        <f>H2102*J2113/H2113</f>
        <v>#DIV/0!</v>
      </c>
      <c r="L2102" s="41">
        <f t="shared" si="315"/>
        <v>9</v>
      </c>
      <c r="M2102" s="39">
        <f t="shared" si="308"/>
        <v>5</v>
      </c>
      <c r="N2102" s="39">
        <f t="shared" si="316"/>
        <v>0</v>
      </c>
    </row>
    <row r="2103" spans="1:14" s="1" customFormat="1" ht="11.5" hidden="1" customHeight="1" x14ac:dyDescent="0.35">
      <c r="A2103" s="19"/>
      <c r="B2103" s="25"/>
      <c r="C2103" s="25"/>
      <c r="D2103" s="25"/>
      <c r="E2103" s="26"/>
      <c r="F2103" s="42"/>
      <c r="G2103" s="42"/>
      <c r="H2103" s="451"/>
      <c r="J2103" s="23" t="e">
        <f>H2103*J2113/H2113</f>
        <v>#DIV/0!</v>
      </c>
      <c r="L2103" s="41">
        <f t="shared" si="315"/>
        <v>9</v>
      </c>
      <c r="M2103" s="39">
        <f t="shared" si="308"/>
        <v>5</v>
      </c>
      <c r="N2103" s="39">
        <f t="shared" si="316"/>
        <v>0</v>
      </c>
    </row>
    <row r="2104" spans="1:14" s="1" customFormat="1" ht="11.5" hidden="1" customHeight="1" x14ac:dyDescent="0.35">
      <c r="A2104" s="17"/>
      <c r="B2104" s="18"/>
      <c r="C2104" s="18"/>
      <c r="D2104" s="18"/>
      <c r="E2104" s="17"/>
      <c r="F2104" s="20"/>
      <c r="G2104" s="21"/>
      <c r="H2104" s="451"/>
      <c r="J2104" s="23" t="e">
        <f>H2104*J2113/H2113</f>
        <v>#DIV/0!</v>
      </c>
      <c r="L2104" s="41">
        <f t="shared" si="315"/>
        <v>9</v>
      </c>
      <c r="M2104" s="39">
        <f t="shared" si="308"/>
        <v>5</v>
      </c>
      <c r="N2104" s="39">
        <f t="shared" si="316"/>
        <v>0</v>
      </c>
    </row>
    <row r="2105" spans="1:14" s="1" customFormat="1" ht="11.5" hidden="1" customHeight="1" x14ac:dyDescent="0.35">
      <c r="A2105" s="17"/>
      <c r="B2105" s="18"/>
      <c r="C2105" s="18"/>
      <c r="D2105" s="18"/>
      <c r="E2105" s="17"/>
      <c r="F2105" s="20"/>
      <c r="G2105" s="24"/>
      <c r="H2105" s="451"/>
      <c r="J2105" s="23" t="e">
        <f>H2105*J2113/H2113</f>
        <v>#DIV/0!</v>
      </c>
      <c r="L2105" s="41">
        <f t="shared" si="315"/>
        <v>9</v>
      </c>
      <c r="M2105" s="39">
        <f t="shared" si="308"/>
        <v>5</v>
      </c>
      <c r="N2105" s="39">
        <f t="shared" si="316"/>
        <v>0</v>
      </c>
    </row>
    <row r="2106" spans="1:14" s="1" customFormat="1" ht="11.5" hidden="1" customHeight="1" x14ac:dyDescent="0.35">
      <c r="A2106" s="17"/>
      <c r="B2106" s="18"/>
      <c r="C2106" s="18"/>
      <c r="D2106" s="18"/>
      <c r="E2106" s="17"/>
      <c r="F2106" s="20"/>
      <c r="G2106" s="24"/>
      <c r="H2106" s="451"/>
      <c r="J2106" s="23" t="e">
        <f>H2106*J2113/H2113</f>
        <v>#DIV/0!</v>
      </c>
      <c r="L2106" s="41">
        <f t="shared" si="315"/>
        <v>9</v>
      </c>
      <c r="M2106" s="39">
        <f t="shared" si="308"/>
        <v>5</v>
      </c>
      <c r="N2106" s="39">
        <f t="shared" si="316"/>
        <v>0</v>
      </c>
    </row>
    <row r="2107" spans="1:14" s="1" customFormat="1" ht="11.5" hidden="1" customHeight="1" x14ac:dyDescent="0.35">
      <c r="A2107" s="19"/>
      <c r="B2107" s="18"/>
      <c r="C2107" s="18"/>
      <c r="D2107" s="18"/>
      <c r="E2107" s="17"/>
      <c r="F2107" s="20"/>
      <c r="G2107" s="21"/>
      <c r="H2107" s="451"/>
      <c r="J2107" s="23" t="e">
        <f>H2107*J2113/H2113</f>
        <v>#DIV/0!</v>
      </c>
      <c r="L2107" s="41">
        <f t="shared" si="315"/>
        <v>9</v>
      </c>
      <c r="M2107" s="39">
        <f t="shared" si="308"/>
        <v>5</v>
      </c>
      <c r="N2107" s="39">
        <f t="shared" si="316"/>
        <v>0</v>
      </c>
    </row>
    <row r="2108" spans="1:14" s="1" customFormat="1" ht="11.5" hidden="1" customHeight="1" x14ac:dyDescent="0.25">
      <c r="A2108" s="17"/>
      <c r="B2108" s="18"/>
      <c r="C2108" s="18"/>
      <c r="D2108" s="18"/>
      <c r="E2108" s="17"/>
      <c r="F2108" s="28"/>
      <c r="G2108" s="21"/>
      <c r="H2108" s="451"/>
      <c r="J2108" s="23" t="e">
        <f>H2108*J2113/H2113</f>
        <v>#DIV/0!</v>
      </c>
      <c r="L2108" s="41">
        <f t="shared" si="315"/>
        <v>9</v>
      </c>
      <c r="M2108" s="39">
        <f t="shared" si="308"/>
        <v>5</v>
      </c>
      <c r="N2108" s="39">
        <f t="shared" si="316"/>
        <v>0</v>
      </c>
    </row>
    <row r="2109" spans="1:14" s="1" customFormat="1" ht="11.5" hidden="1" customHeight="1" x14ac:dyDescent="0.35">
      <c r="A2109" s="19"/>
      <c r="B2109" s="18"/>
      <c r="C2109" s="18"/>
      <c r="D2109" s="18"/>
      <c r="E2109" s="17"/>
      <c r="F2109" s="20"/>
      <c r="G2109" s="21"/>
      <c r="H2109" s="451"/>
      <c r="J2109" s="23" t="e">
        <f>H2109*J2113/H2113</f>
        <v>#DIV/0!</v>
      </c>
      <c r="L2109" s="41">
        <f t="shared" si="315"/>
        <v>9</v>
      </c>
      <c r="M2109" s="39">
        <f t="shared" si="308"/>
        <v>5</v>
      </c>
      <c r="N2109" s="39">
        <f t="shared" si="316"/>
        <v>0</v>
      </c>
    </row>
    <row r="2110" spans="1:14" s="1" customFormat="1" ht="11.5" hidden="1" customHeight="1" x14ac:dyDescent="0.25">
      <c r="A2110" s="17"/>
      <c r="B2110" s="18"/>
      <c r="C2110" s="18"/>
      <c r="D2110" s="18"/>
      <c r="E2110" s="17"/>
      <c r="F2110" s="28"/>
      <c r="G2110" s="21"/>
      <c r="H2110" s="451"/>
      <c r="J2110" s="23" t="e">
        <f>H2110*J2113/H2113</f>
        <v>#DIV/0!</v>
      </c>
      <c r="L2110" s="41">
        <f t="shared" si="315"/>
        <v>9</v>
      </c>
      <c r="M2110" s="39">
        <f t="shared" si="315"/>
        <v>5</v>
      </c>
      <c r="N2110" s="39">
        <f t="shared" si="316"/>
        <v>0</v>
      </c>
    </row>
    <row r="2111" spans="1:14" s="1" customFormat="1" ht="11.5" hidden="1" customHeight="1" x14ac:dyDescent="0.35">
      <c r="A2111" s="19"/>
      <c r="B2111" s="18"/>
      <c r="C2111" s="18"/>
      <c r="D2111" s="18"/>
      <c r="E2111" s="17"/>
      <c r="F2111" s="20"/>
      <c r="G2111" s="21"/>
      <c r="H2111" s="451"/>
      <c r="J2111" s="23" t="e">
        <f>H2111*J2113/H2113</f>
        <v>#DIV/0!</v>
      </c>
      <c r="L2111" s="41">
        <f t="shared" si="315"/>
        <v>9</v>
      </c>
      <c r="M2111" s="39">
        <f t="shared" si="315"/>
        <v>5</v>
      </c>
      <c r="N2111" s="39">
        <f t="shared" si="316"/>
        <v>0</v>
      </c>
    </row>
    <row r="2112" spans="1:14" s="1" customFormat="1" ht="11.5" hidden="1" customHeight="1" x14ac:dyDescent="0.35">
      <c r="A2112" s="19"/>
      <c r="B2112" s="18"/>
      <c r="C2112" s="18"/>
      <c r="D2112" s="18"/>
      <c r="E2112" s="17"/>
      <c r="F2112" s="20"/>
      <c r="G2112" s="21"/>
      <c r="H2112" s="451"/>
      <c r="J2112" s="23" t="e">
        <f>H2112*J2113/H2113</f>
        <v>#DIV/0!</v>
      </c>
      <c r="L2112" s="41">
        <f t="shared" si="315"/>
        <v>9</v>
      </c>
      <c r="M2112" s="39">
        <f t="shared" si="315"/>
        <v>5</v>
      </c>
      <c r="N2112" s="39">
        <f t="shared" si="316"/>
        <v>0</v>
      </c>
    </row>
    <row r="2113" spans="1:14" ht="11.5" customHeight="1" x14ac:dyDescent="0.35">
      <c r="A2113" s="291"/>
      <c r="B2113" s="292">
        <f>SUBTOTAL(9,B2095:B2112)</f>
        <v>28.929999999999996</v>
      </c>
      <c r="C2113" s="292">
        <f t="shared" ref="C2113:E2113" si="317">SUBTOTAL(9,C2095:C2112)</f>
        <v>39.69</v>
      </c>
      <c r="D2113" s="292">
        <f t="shared" si="317"/>
        <v>113.27999999999999</v>
      </c>
      <c r="E2113" s="293">
        <f t="shared" si="317"/>
        <v>933</v>
      </c>
      <c r="F2113" s="294" t="s">
        <v>18</v>
      </c>
      <c r="G2113" s="295"/>
      <c r="H2113" s="452"/>
      <c r="J2113" s="32">
        <f>D2092</f>
        <v>132</v>
      </c>
      <c r="L2113" s="290">
        <f t="shared" si="315"/>
        <v>9</v>
      </c>
      <c r="M2113" s="287">
        <f t="shared" si="315"/>
        <v>5</v>
      </c>
      <c r="N2113" s="287">
        <v>1</v>
      </c>
    </row>
    <row r="2114" spans="1:14" ht="3" customHeight="1" x14ac:dyDescent="0.35">
      <c r="A2114" s="297"/>
      <c r="B2114" s="298"/>
      <c r="C2114" s="298"/>
      <c r="D2114" s="298"/>
      <c r="E2114" s="299"/>
      <c r="F2114" s="300"/>
      <c r="G2114" s="301"/>
      <c r="H2114" s="302"/>
      <c r="J2114" s="38"/>
      <c r="L2114" s="290">
        <f t="shared" si="315"/>
        <v>9</v>
      </c>
      <c r="M2114" s="287">
        <f t="shared" si="315"/>
        <v>5</v>
      </c>
      <c r="N2114" s="287">
        <v>1</v>
      </c>
    </row>
    <row r="2115" spans="1:14" s="1" customFormat="1" ht="21" hidden="1" x14ac:dyDescent="0.35">
      <c r="A2115" s="14"/>
      <c r="B2115" s="14"/>
      <c r="C2115" s="14"/>
      <c r="D2115" s="427">
        <f>х!H$12</f>
        <v>125</v>
      </c>
      <c r="E2115" s="428"/>
      <c r="F2115" s="429" t="str">
        <f>х!I$12</f>
        <v>Абонемент платного питания №4 (СОШ № 9 (5-11))</v>
      </c>
      <c r="G2115" s="430"/>
      <c r="H2115" s="430"/>
      <c r="I2115" s="13"/>
      <c r="J2115" s="13"/>
      <c r="K2115" s="13"/>
      <c r="L2115" s="40">
        <f>L2092+1</f>
        <v>10</v>
      </c>
      <c r="M2115" s="39">
        <f t="shared" ref="M2115:M2178" si="318">M2114</f>
        <v>5</v>
      </c>
      <c r="N2115" s="39">
        <v>1</v>
      </c>
    </row>
    <row r="2116" spans="1:14" s="1" customFormat="1" ht="11.5" hidden="1" customHeight="1" x14ac:dyDescent="0.35">
      <c r="A2116" s="431" t="s">
        <v>3</v>
      </c>
      <c r="B2116" s="432" t="s">
        <v>4</v>
      </c>
      <c r="C2116" s="432"/>
      <c r="D2116" s="432"/>
      <c r="E2116" s="433" t="s">
        <v>5</v>
      </c>
      <c r="F2116" s="434" t="s">
        <v>6</v>
      </c>
      <c r="G2116" s="435" t="s">
        <v>7</v>
      </c>
      <c r="H2116" s="436" t="s">
        <v>8</v>
      </c>
      <c r="L2116" s="41">
        <f>L2115</f>
        <v>10</v>
      </c>
      <c r="M2116" s="39">
        <f t="shared" si="318"/>
        <v>5</v>
      </c>
      <c r="N2116" s="39">
        <v>1</v>
      </c>
    </row>
    <row r="2117" spans="1:14" s="1" customFormat="1" ht="11.5" hidden="1" customHeight="1" x14ac:dyDescent="0.35">
      <c r="A2117" s="431"/>
      <c r="B2117" s="15" t="s">
        <v>9</v>
      </c>
      <c r="C2117" s="16" t="s">
        <v>10</v>
      </c>
      <c r="D2117" s="16" t="s">
        <v>11</v>
      </c>
      <c r="E2117" s="433"/>
      <c r="F2117" s="434"/>
      <c r="G2117" s="435"/>
      <c r="H2117" s="436"/>
      <c r="L2117" s="41">
        <f t="shared" ref="L2117:L2137" si="319">L2116</f>
        <v>10</v>
      </c>
      <c r="M2117" s="39">
        <f t="shared" si="318"/>
        <v>5</v>
      </c>
      <c r="N2117" s="39">
        <v>1</v>
      </c>
    </row>
    <row r="2118" spans="1:14" s="1" customFormat="1" ht="11.5" hidden="1" customHeight="1" x14ac:dyDescent="0.35">
      <c r="A2118" s="54" t="s">
        <v>341</v>
      </c>
      <c r="B2118" s="51">
        <v>21.78</v>
      </c>
      <c r="C2118" s="51">
        <v>23.98</v>
      </c>
      <c r="D2118" s="51">
        <v>21.12</v>
      </c>
      <c r="E2118" s="50">
        <v>393</v>
      </c>
      <c r="F2118" s="59" t="s">
        <v>342</v>
      </c>
      <c r="G2118" s="49">
        <v>220</v>
      </c>
      <c r="H2118" s="453">
        <f>D2115</f>
        <v>125</v>
      </c>
      <c r="J2118" s="23" t="e">
        <f>H2118*J2136/H2136</f>
        <v>#DIV/0!</v>
      </c>
      <c r="L2118" s="41">
        <f t="shared" si="319"/>
        <v>10</v>
      </c>
      <c r="M2118" s="39">
        <f t="shared" si="318"/>
        <v>5</v>
      </c>
      <c r="N2118" s="39" t="str">
        <f>F2118</f>
        <v>Рагу из мяса кур 220 (кура)</v>
      </c>
    </row>
    <row r="2119" spans="1:14" s="1" customFormat="1" ht="11.5" hidden="1" customHeight="1" x14ac:dyDescent="0.35">
      <c r="A2119" s="50">
        <v>628</v>
      </c>
      <c r="B2119" s="51">
        <v>0.1</v>
      </c>
      <c r="C2119" s="51">
        <v>0.03</v>
      </c>
      <c r="D2119" s="51">
        <v>15.28</v>
      </c>
      <c r="E2119" s="50">
        <v>62</v>
      </c>
      <c r="F2119" s="52" t="s">
        <v>241</v>
      </c>
      <c r="G2119" s="53">
        <v>215</v>
      </c>
      <c r="H2119" s="451"/>
      <c r="J2119" s="23" t="e">
        <f>H2119*J2136/H2136</f>
        <v>#DIV/0!</v>
      </c>
      <c r="L2119" s="41">
        <f t="shared" si="319"/>
        <v>10</v>
      </c>
      <c r="M2119" s="39">
        <f t="shared" si="318"/>
        <v>5</v>
      </c>
      <c r="N2119" s="39" t="str">
        <f t="shared" ref="N2119:N2135" si="320">F2119</f>
        <v>Чай с сахаром 200/15</v>
      </c>
    </row>
    <row r="2120" spans="1:14" s="1" customFormat="1" ht="11.5" hidden="1" customHeight="1" x14ac:dyDescent="0.35">
      <c r="A2120" s="54" t="s">
        <v>127</v>
      </c>
      <c r="B2120" s="51">
        <v>3.63</v>
      </c>
      <c r="C2120" s="51">
        <v>8.06</v>
      </c>
      <c r="D2120" s="51">
        <v>34.93</v>
      </c>
      <c r="E2120" s="50">
        <v>227</v>
      </c>
      <c r="F2120" s="52" t="s">
        <v>128</v>
      </c>
      <c r="G2120" s="49">
        <v>50</v>
      </c>
      <c r="H2120" s="451"/>
      <c r="J2120" s="23" t="e">
        <f>H2120*J2136/H2136</f>
        <v>#DIV/0!</v>
      </c>
      <c r="L2120" s="41">
        <f t="shared" si="319"/>
        <v>10</v>
      </c>
      <c r="M2120" s="39">
        <f t="shared" si="318"/>
        <v>5</v>
      </c>
      <c r="N2120" s="39" t="str">
        <f t="shared" si="320"/>
        <v>Крендель сахарный 50</v>
      </c>
    </row>
    <row r="2121" spans="1:14" s="1" customFormat="1" ht="11.5" hidden="1" customHeight="1" x14ac:dyDescent="0.35">
      <c r="A2121" s="54" t="s">
        <v>16</v>
      </c>
      <c r="B2121" s="51">
        <v>1.65</v>
      </c>
      <c r="C2121" s="51">
        <v>0.3</v>
      </c>
      <c r="D2121" s="51">
        <v>8.35</v>
      </c>
      <c r="E2121" s="50">
        <v>44</v>
      </c>
      <c r="F2121" s="52" t="s">
        <v>17</v>
      </c>
      <c r="G2121" s="49">
        <v>25</v>
      </c>
      <c r="H2121" s="451"/>
      <c r="J2121" s="23" t="e">
        <f>H2121*J2136/H2136</f>
        <v>#DIV/0!</v>
      </c>
      <c r="L2121" s="41">
        <f t="shared" si="319"/>
        <v>10</v>
      </c>
      <c r="M2121" s="39">
        <f t="shared" si="318"/>
        <v>5</v>
      </c>
      <c r="N2121" s="39" t="str">
        <f t="shared" si="320"/>
        <v>Хлеб  ржаной 25</v>
      </c>
    </row>
    <row r="2122" spans="1:14" s="1" customFormat="1" ht="11.5" hidden="1" customHeight="1" x14ac:dyDescent="0.35">
      <c r="A2122" s="54"/>
      <c r="B2122" s="51"/>
      <c r="C2122" s="51"/>
      <c r="D2122" s="51"/>
      <c r="E2122" s="50"/>
      <c r="F2122" s="52"/>
      <c r="G2122" s="49"/>
      <c r="H2122" s="451"/>
      <c r="J2122" s="23" t="e">
        <f>H2122*J2136/H2136</f>
        <v>#DIV/0!</v>
      </c>
      <c r="L2122" s="41">
        <f t="shared" si="319"/>
        <v>10</v>
      </c>
      <c r="M2122" s="39">
        <f t="shared" si="318"/>
        <v>5</v>
      </c>
      <c r="N2122" s="39">
        <f t="shared" si="320"/>
        <v>0</v>
      </c>
    </row>
    <row r="2123" spans="1:14" s="1" customFormat="1" ht="11.5" hidden="1" customHeight="1" x14ac:dyDescent="0.35">
      <c r="A2123" s="17"/>
      <c r="B2123" s="18"/>
      <c r="C2123" s="18"/>
      <c r="D2123" s="18"/>
      <c r="E2123" s="17"/>
      <c r="F2123" s="20"/>
      <c r="G2123" s="21"/>
      <c r="H2123" s="451"/>
      <c r="J2123" s="23" t="e">
        <f>H2123*J2136/H2136</f>
        <v>#DIV/0!</v>
      </c>
      <c r="L2123" s="41">
        <f t="shared" si="319"/>
        <v>10</v>
      </c>
      <c r="M2123" s="39">
        <f t="shared" si="318"/>
        <v>5</v>
      </c>
      <c r="N2123" s="39">
        <f t="shared" si="320"/>
        <v>0</v>
      </c>
    </row>
    <row r="2124" spans="1:14" s="1" customFormat="1" ht="11.5" hidden="1" customHeight="1" x14ac:dyDescent="0.35">
      <c r="A2124" s="17"/>
      <c r="B2124" s="18"/>
      <c r="C2124" s="18"/>
      <c r="D2124" s="18"/>
      <c r="E2124" s="17"/>
      <c r="F2124" s="20"/>
      <c r="G2124" s="24"/>
      <c r="H2124" s="451"/>
      <c r="J2124" s="23" t="e">
        <f>H2124*J2136/H2136</f>
        <v>#DIV/0!</v>
      </c>
      <c r="L2124" s="41">
        <f t="shared" si="319"/>
        <v>10</v>
      </c>
      <c r="M2124" s="39">
        <f t="shared" si="318"/>
        <v>5</v>
      </c>
      <c r="N2124" s="39">
        <f t="shared" si="320"/>
        <v>0</v>
      </c>
    </row>
    <row r="2125" spans="1:14" s="1" customFormat="1" ht="11.5" hidden="1" customHeight="1" x14ac:dyDescent="0.35">
      <c r="A2125" s="19"/>
      <c r="B2125" s="18"/>
      <c r="C2125" s="18"/>
      <c r="D2125" s="18"/>
      <c r="E2125" s="17"/>
      <c r="F2125" s="20"/>
      <c r="G2125" s="21"/>
      <c r="H2125" s="451"/>
      <c r="J2125" s="23" t="e">
        <f>H2125*J2136/H2136</f>
        <v>#DIV/0!</v>
      </c>
      <c r="L2125" s="41">
        <f t="shared" si="319"/>
        <v>10</v>
      </c>
      <c r="M2125" s="39">
        <f t="shared" si="318"/>
        <v>5</v>
      </c>
      <c r="N2125" s="39">
        <f t="shared" si="320"/>
        <v>0</v>
      </c>
    </row>
    <row r="2126" spans="1:14" s="1" customFormat="1" ht="11.5" hidden="1" customHeight="1" x14ac:dyDescent="0.35">
      <c r="A2126" s="19"/>
      <c r="B2126" s="25"/>
      <c r="C2126" s="25"/>
      <c r="D2126" s="25"/>
      <c r="E2126" s="26"/>
      <c r="F2126" s="27"/>
      <c r="G2126" s="27"/>
      <c r="H2126" s="451"/>
      <c r="J2126" s="23" t="e">
        <f>H2126*J2136/H2136</f>
        <v>#DIV/0!</v>
      </c>
      <c r="L2126" s="41">
        <f t="shared" si="319"/>
        <v>10</v>
      </c>
      <c r="M2126" s="39">
        <f t="shared" si="318"/>
        <v>5</v>
      </c>
      <c r="N2126" s="39">
        <f t="shared" si="320"/>
        <v>0</v>
      </c>
    </row>
    <row r="2127" spans="1:14" s="1" customFormat="1" ht="11.5" hidden="1" customHeight="1" x14ac:dyDescent="0.35">
      <c r="A2127" s="17"/>
      <c r="B2127" s="18"/>
      <c r="C2127" s="18"/>
      <c r="D2127" s="18"/>
      <c r="E2127" s="17"/>
      <c r="F2127" s="20"/>
      <c r="G2127" s="21"/>
      <c r="H2127" s="451"/>
      <c r="J2127" s="23" t="e">
        <f>H2127*J2136/H2136</f>
        <v>#DIV/0!</v>
      </c>
      <c r="L2127" s="41">
        <f t="shared" si="319"/>
        <v>10</v>
      </c>
      <c r="M2127" s="39">
        <f t="shared" si="318"/>
        <v>5</v>
      </c>
      <c r="N2127" s="39">
        <f t="shared" si="320"/>
        <v>0</v>
      </c>
    </row>
    <row r="2128" spans="1:14" s="1" customFormat="1" ht="11.5" hidden="1" customHeight="1" x14ac:dyDescent="0.35">
      <c r="A2128" s="54"/>
      <c r="B2128" s="51"/>
      <c r="C2128" s="51"/>
      <c r="D2128" s="51"/>
      <c r="E2128" s="50"/>
      <c r="F2128" s="59"/>
      <c r="G2128" s="49"/>
      <c r="H2128" s="451"/>
      <c r="J2128" s="23" t="e">
        <f>H2128*J2136/H2136</f>
        <v>#DIV/0!</v>
      </c>
      <c r="L2128" s="41">
        <f t="shared" si="319"/>
        <v>10</v>
      </c>
      <c r="M2128" s="39">
        <f t="shared" si="318"/>
        <v>5</v>
      </c>
      <c r="N2128" s="39">
        <f t="shared" si="320"/>
        <v>0</v>
      </c>
    </row>
    <row r="2129" spans="1:14" s="1" customFormat="1" ht="11.5" hidden="1" customHeight="1" x14ac:dyDescent="0.35">
      <c r="A2129" s="50"/>
      <c r="B2129" s="51"/>
      <c r="C2129" s="51"/>
      <c r="D2129" s="51"/>
      <c r="E2129" s="50"/>
      <c r="F2129" s="52"/>
      <c r="G2129" s="53"/>
      <c r="H2129" s="451"/>
      <c r="J2129" s="23" t="e">
        <f>H2129*J2136/H2136</f>
        <v>#DIV/0!</v>
      </c>
      <c r="L2129" s="41">
        <f t="shared" si="319"/>
        <v>10</v>
      </c>
      <c r="M2129" s="39">
        <f t="shared" si="318"/>
        <v>5</v>
      </c>
      <c r="N2129" s="39">
        <f t="shared" si="320"/>
        <v>0</v>
      </c>
    </row>
    <row r="2130" spans="1:14" s="1" customFormat="1" ht="11.5" hidden="1" customHeight="1" x14ac:dyDescent="0.35">
      <c r="A2130" s="54"/>
      <c r="B2130" s="51"/>
      <c r="C2130" s="51"/>
      <c r="D2130" s="51"/>
      <c r="E2130" s="50"/>
      <c r="F2130" s="52"/>
      <c r="G2130" s="49"/>
      <c r="H2130" s="451"/>
      <c r="J2130" s="23" t="e">
        <f>H2130*J2136/H2136</f>
        <v>#DIV/0!</v>
      </c>
      <c r="L2130" s="41">
        <f t="shared" si="319"/>
        <v>10</v>
      </c>
      <c r="M2130" s="39">
        <f t="shared" si="318"/>
        <v>5</v>
      </c>
      <c r="N2130" s="39">
        <f t="shared" si="320"/>
        <v>0</v>
      </c>
    </row>
    <row r="2131" spans="1:14" s="1" customFormat="1" ht="11.5" hidden="1" customHeight="1" x14ac:dyDescent="0.35">
      <c r="A2131" s="54"/>
      <c r="B2131" s="51"/>
      <c r="C2131" s="51"/>
      <c r="D2131" s="51"/>
      <c r="E2131" s="50"/>
      <c r="F2131" s="52"/>
      <c r="G2131" s="49"/>
      <c r="H2131" s="451"/>
      <c r="J2131" s="23" t="e">
        <f>H2131*J2136/H2136</f>
        <v>#DIV/0!</v>
      </c>
      <c r="L2131" s="41">
        <f t="shared" si="319"/>
        <v>10</v>
      </c>
      <c r="M2131" s="39">
        <f t="shared" si="318"/>
        <v>5</v>
      </c>
      <c r="N2131" s="39">
        <f t="shared" si="320"/>
        <v>0</v>
      </c>
    </row>
    <row r="2132" spans="1:14" s="1" customFormat="1" ht="11.5" hidden="1" customHeight="1" x14ac:dyDescent="0.35">
      <c r="A2132" s="19"/>
      <c r="B2132" s="18"/>
      <c r="C2132" s="18"/>
      <c r="D2132" s="18"/>
      <c r="E2132" s="17"/>
      <c r="F2132" s="20"/>
      <c r="G2132" s="21"/>
      <c r="H2132" s="451"/>
      <c r="J2132" s="23" t="e">
        <f>H2132*J2136/H2136</f>
        <v>#DIV/0!</v>
      </c>
      <c r="L2132" s="41">
        <f t="shared" si="319"/>
        <v>10</v>
      </c>
      <c r="M2132" s="39">
        <f t="shared" si="318"/>
        <v>5</v>
      </c>
      <c r="N2132" s="39">
        <f t="shared" si="320"/>
        <v>0</v>
      </c>
    </row>
    <row r="2133" spans="1:14" s="1" customFormat="1" ht="11.5" hidden="1" customHeight="1" x14ac:dyDescent="0.25">
      <c r="A2133" s="17"/>
      <c r="B2133" s="18"/>
      <c r="C2133" s="18"/>
      <c r="D2133" s="18"/>
      <c r="E2133" s="17"/>
      <c r="F2133" s="28"/>
      <c r="G2133" s="21"/>
      <c r="H2133" s="451"/>
      <c r="J2133" s="23" t="e">
        <f>H2133*J2136/H2136</f>
        <v>#DIV/0!</v>
      </c>
      <c r="L2133" s="41">
        <f t="shared" si="319"/>
        <v>10</v>
      </c>
      <c r="M2133" s="39">
        <f t="shared" si="318"/>
        <v>5</v>
      </c>
      <c r="N2133" s="39">
        <f t="shared" si="320"/>
        <v>0</v>
      </c>
    </row>
    <row r="2134" spans="1:14" s="1" customFormat="1" ht="11.5" hidden="1" customHeight="1" x14ac:dyDescent="0.35">
      <c r="A2134" s="19"/>
      <c r="B2134" s="18"/>
      <c r="C2134" s="18"/>
      <c r="D2134" s="18"/>
      <c r="E2134" s="17"/>
      <c r="F2134" s="20"/>
      <c r="G2134" s="21"/>
      <c r="H2134" s="451"/>
      <c r="J2134" s="23" t="e">
        <f>H2134*J2136/H2136</f>
        <v>#DIV/0!</v>
      </c>
      <c r="L2134" s="41">
        <f t="shared" si="319"/>
        <v>10</v>
      </c>
      <c r="M2134" s="39">
        <f t="shared" si="318"/>
        <v>5</v>
      </c>
      <c r="N2134" s="39">
        <f t="shared" si="320"/>
        <v>0</v>
      </c>
    </row>
    <row r="2135" spans="1:14" s="1" customFormat="1" ht="11.5" hidden="1" customHeight="1" x14ac:dyDescent="0.35">
      <c r="A2135" s="19"/>
      <c r="B2135" s="18"/>
      <c r="C2135" s="18"/>
      <c r="D2135" s="18"/>
      <c r="E2135" s="17"/>
      <c r="F2135" s="20"/>
      <c r="G2135" s="21"/>
      <c r="H2135" s="451"/>
      <c r="J2135" s="23" t="e">
        <f>H2135*J2136/H2136</f>
        <v>#DIV/0!</v>
      </c>
      <c r="L2135" s="41">
        <f t="shared" si="319"/>
        <v>10</v>
      </c>
      <c r="M2135" s="39">
        <f t="shared" si="318"/>
        <v>5</v>
      </c>
      <c r="N2135" s="39">
        <f t="shared" si="320"/>
        <v>0</v>
      </c>
    </row>
    <row r="2136" spans="1:14" s="1" customFormat="1" ht="11.5" hidden="1" customHeight="1" x14ac:dyDescent="0.35">
      <c r="A2136" s="19"/>
      <c r="B2136" s="25">
        <f>SUBTOTAL(9,B2118:B2135)</f>
        <v>0</v>
      </c>
      <c r="C2136" s="25">
        <f t="shared" ref="C2136:E2136" si="321">SUBTOTAL(9,C2118:C2135)</f>
        <v>0</v>
      </c>
      <c r="D2136" s="25">
        <f t="shared" si="321"/>
        <v>0</v>
      </c>
      <c r="E2136" s="26">
        <f t="shared" si="321"/>
        <v>0</v>
      </c>
      <c r="F2136" s="29" t="s">
        <v>18</v>
      </c>
      <c r="G2136" s="27"/>
      <c r="H2136" s="454"/>
      <c r="J2136" s="32">
        <f>D2115</f>
        <v>125</v>
      </c>
      <c r="L2136" s="41">
        <f t="shared" si="319"/>
        <v>10</v>
      </c>
      <c r="M2136" s="39">
        <f t="shared" si="318"/>
        <v>5</v>
      </c>
      <c r="N2136" s="39">
        <v>1</v>
      </c>
    </row>
    <row r="2137" spans="1:14" s="1" customFormat="1" ht="11.5" hidden="1" customHeight="1" x14ac:dyDescent="0.35">
      <c r="A2137" s="33"/>
      <c r="B2137" s="34"/>
      <c r="C2137" s="34"/>
      <c r="D2137" s="34"/>
      <c r="E2137" s="35"/>
      <c r="F2137" s="36"/>
      <c r="G2137" s="37"/>
      <c r="H2137" s="38"/>
      <c r="J2137" s="38"/>
      <c r="L2137" s="41">
        <f t="shared" si="319"/>
        <v>10</v>
      </c>
      <c r="M2137" s="39">
        <f t="shared" si="318"/>
        <v>5</v>
      </c>
      <c r="N2137" s="39">
        <v>1</v>
      </c>
    </row>
    <row r="2138" spans="1:14" s="1" customFormat="1" ht="21" hidden="1" x14ac:dyDescent="0.35">
      <c r="A2138" s="14"/>
      <c r="B2138" s="14"/>
      <c r="C2138" s="14"/>
      <c r="D2138" s="427">
        <f>х!H$13</f>
        <v>79</v>
      </c>
      <c r="E2138" s="428"/>
      <c r="F2138" s="429" t="str">
        <f>х!I$13</f>
        <v>Абонемент платного питания №5 (Обед 5-11)</v>
      </c>
      <c r="G2138" s="430"/>
      <c r="H2138" s="430"/>
      <c r="I2138" s="13"/>
      <c r="J2138" s="13"/>
      <c r="K2138" s="13"/>
      <c r="L2138" s="40">
        <f>L2115+1</f>
        <v>11</v>
      </c>
      <c r="M2138" s="39">
        <f t="shared" si="318"/>
        <v>5</v>
      </c>
      <c r="N2138" s="39">
        <v>1</v>
      </c>
    </row>
    <row r="2139" spans="1:14" s="1" customFormat="1" ht="11.5" hidden="1" customHeight="1" x14ac:dyDescent="0.35">
      <c r="A2139" s="431" t="s">
        <v>3</v>
      </c>
      <c r="B2139" s="432" t="s">
        <v>4</v>
      </c>
      <c r="C2139" s="432"/>
      <c r="D2139" s="432"/>
      <c r="E2139" s="433" t="s">
        <v>5</v>
      </c>
      <c r="F2139" s="434" t="s">
        <v>6</v>
      </c>
      <c r="G2139" s="435" t="s">
        <v>7</v>
      </c>
      <c r="H2139" s="436" t="s">
        <v>8</v>
      </c>
      <c r="L2139" s="41">
        <f>L2138</f>
        <v>11</v>
      </c>
      <c r="M2139" s="39">
        <f t="shared" si="318"/>
        <v>5</v>
      </c>
      <c r="N2139" s="39">
        <v>1</v>
      </c>
    </row>
    <row r="2140" spans="1:14" s="1" customFormat="1" ht="11.5" hidden="1" customHeight="1" x14ac:dyDescent="0.35">
      <c r="A2140" s="431"/>
      <c r="B2140" s="15" t="s">
        <v>9</v>
      </c>
      <c r="C2140" s="16" t="s">
        <v>10</v>
      </c>
      <c r="D2140" s="16" t="s">
        <v>11</v>
      </c>
      <c r="E2140" s="433"/>
      <c r="F2140" s="434"/>
      <c r="G2140" s="435"/>
      <c r="H2140" s="436"/>
      <c r="L2140" s="41">
        <f t="shared" ref="L2140:L2160" si="322">L2139</f>
        <v>11</v>
      </c>
      <c r="M2140" s="39">
        <f t="shared" si="318"/>
        <v>5</v>
      </c>
      <c r="N2140" s="39">
        <v>1</v>
      </c>
    </row>
    <row r="2141" spans="1:14" s="1" customFormat="1" ht="11.5" hidden="1" customHeight="1" x14ac:dyDescent="0.35">
      <c r="A2141" s="50">
        <v>132</v>
      </c>
      <c r="B2141" s="51">
        <v>1.98</v>
      </c>
      <c r="C2141" s="51">
        <v>6.74</v>
      </c>
      <c r="D2141" s="51">
        <v>11.36</v>
      </c>
      <c r="E2141" s="50">
        <v>108</v>
      </c>
      <c r="F2141" s="52" t="s">
        <v>365</v>
      </c>
      <c r="G2141" s="49">
        <v>255</v>
      </c>
      <c r="H2141" s="453">
        <f>D2138</f>
        <v>79</v>
      </c>
      <c r="J2141" s="23" t="e">
        <f>H2141*J2159/H2159</f>
        <v>#DIV/0!</v>
      </c>
      <c r="L2141" s="41">
        <f t="shared" si="322"/>
        <v>11</v>
      </c>
      <c r="M2141" s="39">
        <f t="shared" si="318"/>
        <v>5</v>
      </c>
      <c r="N2141" s="39" t="str">
        <f>F2141</f>
        <v>Суп из овощей со сметаной 250/5 (СОШ_2018)</v>
      </c>
    </row>
    <row r="2142" spans="1:14" s="1" customFormat="1" ht="11.5" hidden="1" customHeight="1" x14ac:dyDescent="0.35">
      <c r="A2142" s="50" t="s">
        <v>279</v>
      </c>
      <c r="B2142" s="51">
        <v>1.04</v>
      </c>
      <c r="C2142" s="51"/>
      <c r="D2142" s="51">
        <v>30.96</v>
      </c>
      <c r="E2142" s="50">
        <v>127</v>
      </c>
      <c r="F2142" s="52" t="s">
        <v>364</v>
      </c>
      <c r="G2142" s="53">
        <v>200</v>
      </c>
      <c r="H2142" s="451"/>
      <c r="J2142" s="23" t="e">
        <f>H2142*J2159/H2159</f>
        <v>#DIV/0!</v>
      </c>
      <c r="L2142" s="41">
        <f t="shared" si="322"/>
        <v>11</v>
      </c>
      <c r="M2142" s="39">
        <f t="shared" si="318"/>
        <v>5</v>
      </c>
      <c r="N2142" s="39" t="str">
        <f t="shared" ref="N2142:N2158" si="323">F2142</f>
        <v>Компот из кураги 200</v>
      </c>
    </row>
    <row r="2143" spans="1:14" s="1" customFormat="1" ht="11.5" hidden="1" customHeight="1" x14ac:dyDescent="0.35">
      <c r="A2143" s="54">
        <v>406</v>
      </c>
      <c r="B2143" s="51">
        <v>6.25</v>
      </c>
      <c r="C2143" s="51">
        <v>4.41</v>
      </c>
      <c r="D2143" s="51">
        <v>30.55</v>
      </c>
      <c r="E2143" s="50">
        <v>184</v>
      </c>
      <c r="F2143" s="52" t="s">
        <v>129</v>
      </c>
      <c r="G2143" s="49">
        <v>75</v>
      </c>
      <c r="H2143" s="451"/>
      <c r="J2143" s="23" t="e">
        <f>H2143*J2159/H2159</f>
        <v>#DIV/0!</v>
      </c>
      <c r="L2143" s="41">
        <f t="shared" si="322"/>
        <v>11</v>
      </c>
      <c r="M2143" s="39">
        <f t="shared" si="318"/>
        <v>5</v>
      </c>
      <c r="N2143" s="39" t="str">
        <f t="shared" si="323"/>
        <v>Пирожок с капустой 75</v>
      </c>
    </row>
    <row r="2144" spans="1:14" s="1" customFormat="1" ht="11.5" hidden="1" customHeight="1" x14ac:dyDescent="0.35">
      <c r="A2144" s="54" t="s">
        <v>16</v>
      </c>
      <c r="B2144" s="51">
        <v>3.95</v>
      </c>
      <c r="C2144" s="51">
        <v>0.5</v>
      </c>
      <c r="D2144" s="51">
        <v>24.15</v>
      </c>
      <c r="E2144" s="50">
        <v>118</v>
      </c>
      <c r="F2144" s="52" t="s">
        <v>348</v>
      </c>
      <c r="G2144" s="49">
        <v>50</v>
      </c>
      <c r="H2144" s="451"/>
      <c r="J2144" s="23" t="e">
        <f>H2144*J2159/H2159</f>
        <v>#DIV/0!</v>
      </c>
      <c r="L2144" s="41">
        <f t="shared" si="322"/>
        <v>11</v>
      </c>
      <c r="M2144" s="39">
        <f t="shared" si="318"/>
        <v>5</v>
      </c>
      <c r="N2144" s="39" t="str">
        <f t="shared" si="323"/>
        <v>Батон витаминизированный 50</v>
      </c>
    </row>
    <row r="2145" spans="1:14" s="1" customFormat="1" ht="11.5" hidden="1" customHeight="1" x14ac:dyDescent="0.35">
      <c r="A2145" s="17"/>
      <c r="B2145" s="18"/>
      <c r="C2145" s="18"/>
      <c r="D2145" s="19"/>
      <c r="E2145" s="17"/>
      <c r="F2145" s="20"/>
      <c r="G2145" s="21"/>
      <c r="H2145" s="451"/>
      <c r="J2145" s="23" t="e">
        <f>H2145*J2159/H2159</f>
        <v>#DIV/0!</v>
      </c>
      <c r="L2145" s="41">
        <f t="shared" si="322"/>
        <v>11</v>
      </c>
      <c r="M2145" s="39">
        <f t="shared" si="318"/>
        <v>5</v>
      </c>
      <c r="N2145" s="39">
        <f t="shared" si="323"/>
        <v>0</v>
      </c>
    </row>
    <row r="2146" spans="1:14" s="1" customFormat="1" ht="11.5" hidden="1" customHeight="1" x14ac:dyDescent="0.35">
      <c r="A2146" s="17"/>
      <c r="B2146" s="18"/>
      <c r="C2146" s="18"/>
      <c r="D2146" s="18"/>
      <c r="E2146" s="17"/>
      <c r="F2146" s="20"/>
      <c r="G2146" s="21"/>
      <c r="H2146" s="451"/>
      <c r="J2146" s="23" t="e">
        <f>H2146*J2159/H2159</f>
        <v>#DIV/0!</v>
      </c>
      <c r="L2146" s="41">
        <f t="shared" si="322"/>
        <v>11</v>
      </c>
      <c r="M2146" s="39">
        <f t="shared" si="318"/>
        <v>5</v>
      </c>
      <c r="N2146" s="39">
        <f t="shared" si="323"/>
        <v>0</v>
      </c>
    </row>
    <row r="2147" spans="1:14" s="1" customFormat="1" ht="11.5" hidden="1" customHeight="1" x14ac:dyDescent="0.35">
      <c r="A2147" s="17"/>
      <c r="B2147" s="18"/>
      <c r="C2147" s="18"/>
      <c r="D2147" s="18"/>
      <c r="E2147" s="17"/>
      <c r="F2147" s="20"/>
      <c r="G2147" s="24"/>
      <c r="H2147" s="451"/>
      <c r="J2147" s="23" t="e">
        <f>H2147*J2159/H2159</f>
        <v>#DIV/0!</v>
      </c>
      <c r="L2147" s="41">
        <f t="shared" si="322"/>
        <v>11</v>
      </c>
      <c r="M2147" s="39">
        <f t="shared" si="318"/>
        <v>5</v>
      </c>
      <c r="N2147" s="39">
        <f t="shared" si="323"/>
        <v>0</v>
      </c>
    </row>
    <row r="2148" spans="1:14" s="1" customFormat="1" ht="11.5" hidden="1" customHeight="1" x14ac:dyDescent="0.35">
      <c r="A2148" s="19"/>
      <c r="B2148" s="18"/>
      <c r="C2148" s="18"/>
      <c r="D2148" s="18"/>
      <c r="E2148" s="17"/>
      <c r="F2148" s="20"/>
      <c r="G2148" s="21"/>
      <c r="H2148" s="451"/>
      <c r="J2148" s="23" t="e">
        <f>H2148*J2159/H2159</f>
        <v>#DIV/0!</v>
      </c>
      <c r="L2148" s="41">
        <f t="shared" si="322"/>
        <v>11</v>
      </c>
      <c r="M2148" s="39">
        <f t="shared" si="318"/>
        <v>5</v>
      </c>
      <c r="N2148" s="39">
        <f t="shared" si="323"/>
        <v>0</v>
      </c>
    </row>
    <row r="2149" spans="1:14" s="1" customFormat="1" ht="11.5" hidden="1" customHeight="1" x14ac:dyDescent="0.35">
      <c r="A2149" s="19"/>
      <c r="B2149" s="25"/>
      <c r="C2149" s="25"/>
      <c r="D2149" s="25"/>
      <c r="E2149" s="26"/>
      <c r="F2149" s="125"/>
      <c r="G2149" s="125"/>
      <c r="H2149" s="451"/>
      <c r="J2149" s="23" t="e">
        <f>H2149*J2159/H2159</f>
        <v>#DIV/0!</v>
      </c>
      <c r="L2149" s="41">
        <f t="shared" si="322"/>
        <v>11</v>
      </c>
      <c r="M2149" s="39">
        <f t="shared" si="318"/>
        <v>5</v>
      </c>
      <c r="N2149" s="39">
        <f t="shared" si="323"/>
        <v>0</v>
      </c>
    </row>
    <row r="2150" spans="1:14" s="1" customFormat="1" ht="11.5" hidden="1" customHeight="1" x14ac:dyDescent="0.35">
      <c r="A2150" s="17"/>
      <c r="B2150" s="18"/>
      <c r="C2150" s="18"/>
      <c r="D2150" s="18"/>
      <c r="E2150" s="17"/>
      <c r="F2150" s="20"/>
      <c r="G2150" s="21"/>
      <c r="H2150" s="451"/>
      <c r="J2150" s="23" t="e">
        <f>H2150*J2159/H2159</f>
        <v>#DIV/0!</v>
      </c>
      <c r="L2150" s="41">
        <f t="shared" si="322"/>
        <v>11</v>
      </c>
      <c r="M2150" s="39">
        <f t="shared" si="318"/>
        <v>5</v>
      </c>
      <c r="N2150" s="39">
        <f t="shared" si="323"/>
        <v>0</v>
      </c>
    </row>
    <row r="2151" spans="1:14" s="1" customFormat="1" ht="11.5" hidden="1" customHeight="1" x14ac:dyDescent="0.35">
      <c r="A2151" s="17"/>
      <c r="B2151" s="18"/>
      <c r="C2151" s="18"/>
      <c r="D2151" s="18"/>
      <c r="E2151" s="17"/>
      <c r="F2151" s="20"/>
      <c r="G2151" s="24"/>
      <c r="H2151" s="451"/>
      <c r="J2151" s="23" t="e">
        <f>H2151*J2159/H2159</f>
        <v>#DIV/0!</v>
      </c>
      <c r="L2151" s="41">
        <f t="shared" si="322"/>
        <v>11</v>
      </c>
      <c r="M2151" s="39">
        <f t="shared" si="318"/>
        <v>5</v>
      </c>
      <c r="N2151" s="39">
        <f t="shared" si="323"/>
        <v>0</v>
      </c>
    </row>
    <row r="2152" spans="1:14" s="1" customFormat="1" ht="11.5" hidden="1" customHeight="1" x14ac:dyDescent="0.35">
      <c r="A2152" s="17"/>
      <c r="B2152" s="18"/>
      <c r="C2152" s="18"/>
      <c r="D2152" s="18"/>
      <c r="E2152" s="17"/>
      <c r="F2152" s="20"/>
      <c r="G2152" s="24"/>
      <c r="H2152" s="451"/>
      <c r="J2152" s="23" t="e">
        <f>H2152*J2159/H2159</f>
        <v>#DIV/0!</v>
      </c>
      <c r="L2152" s="41">
        <f t="shared" si="322"/>
        <v>11</v>
      </c>
      <c r="M2152" s="39">
        <f t="shared" si="318"/>
        <v>5</v>
      </c>
      <c r="N2152" s="39">
        <f t="shared" si="323"/>
        <v>0</v>
      </c>
    </row>
    <row r="2153" spans="1:14" s="1" customFormat="1" ht="11.5" hidden="1" customHeight="1" x14ac:dyDescent="0.35">
      <c r="A2153" s="19"/>
      <c r="B2153" s="18"/>
      <c r="C2153" s="18"/>
      <c r="D2153" s="18"/>
      <c r="E2153" s="17"/>
      <c r="F2153" s="20"/>
      <c r="G2153" s="21"/>
      <c r="H2153" s="451"/>
      <c r="J2153" s="23" t="e">
        <f>H2153*J2159/H2159</f>
        <v>#DIV/0!</v>
      </c>
      <c r="L2153" s="41">
        <f t="shared" si="322"/>
        <v>11</v>
      </c>
      <c r="M2153" s="39">
        <f t="shared" si="318"/>
        <v>5</v>
      </c>
      <c r="N2153" s="39">
        <f t="shared" si="323"/>
        <v>0</v>
      </c>
    </row>
    <row r="2154" spans="1:14" s="1" customFormat="1" ht="11.5" hidden="1" customHeight="1" x14ac:dyDescent="0.25">
      <c r="A2154" s="17"/>
      <c r="B2154" s="18"/>
      <c r="C2154" s="18"/>
      <c r="D2154" s="18"/>
      <c r="E2154" s="17"/>
      <c r="F2154" s="28"/>
      <c r="G2154" s="21"/>
      <c r="H2154" s="451"/>
      <c r="J2154" s="23" t="e">
        <f>H2154*J2159/H2159</f>
        <v>#DIV/0!</v>
      </c>
      <c r="L2154" s="41">
        <f t="shared" si="322"/>
        <v>11</v>
      </c>
      <c r="M2154" s="39">
        <f t="shared" si="318"/>
        <v>5</v>
      </c>
      <c r="N2154" s="39">
        <f t="shared" si="323"/>
        <v>0</v>
      </c>
    </row>
    <row r="2155" spans="1:14" s="1" customFormat="1" ht="11.5" hidden="1" customHeight="1" x14ac:dyDescent="0.35">
      <c r="A2155" s="19"/>
      <c r="B2155" s="18"/>
      <c r="C2155" s="18"/>
      <c r="D2155" s="18"/>
      <c r="E2155" s="17"/>
      <c r="F2155" s="20"/>
      <c r="G2155" s="21"/>
      <c r="H2155" s="451"/>
      <c r="J2155" s="23" t="e">
        <f>H2155*J2159/H2159</f>
        <v>#DIV/0!</v>
      </c>
      <c r="L2155" s="41">
        <f t="shared" si="322"/>
        <v>11</v>
      </c>
      <c r="M2155" s="39">
        <f t="shared" si="318"/>
        <v>5</v>
      </c>
      <c r="N2155" s="39">
        <f t="shared" si="323"/>
        <v>0</v>
      </c>
    </row>
    <row r="2156" spans="1:14" s="1" customFormat="1" ht="11.5" hidden="1" customHeight="1" x14ac:dyDescent="0.25">
      <c r="A2156" s="17"/>
      <c r="B2156" s="18"/>
      <c r="C2156" s="18"/>
      <c r="D2156" s="18"/>
      <c r="E2156" s="17"/>
      <c r="F2156" s="28"/>
      <c r="G2156" s="21"/>
      <c r="H2156" s="451"/>
      <c r="J2156" s="23" t="e">
        <f>H2156*J2159/H2159</f>
        <v>#DIV/0!</v>
      </c>
      <c r="L2156" s="41">
        <f t="shared" si="322"/>
        <v>11</v>
      </c>
      <c r="M2156" s="39">
        <f t="shared" si="318"/>
        <v>5</v>
      </c>
      <c r="N2156" s="39">
        <f t="shared" si="323"/>
        <v>0</v>
      </c>
    </row>
    <row r="2157" spans="1:14" s="1" customFormat="1" ht="11.5" hidden="1" customHeight="1" x14ac:dyDescent="0.35">
      <c r="A2157" s="19"/>
      <c r="B2157" s="18"/>
      <c r="C2157" s="18"/>
      <c r="D2157" s="18"/>
      <c r="E2157" s="17"/>
      <c r="F2157" s="20"/>
      <c r="G2157" s="21"/>
      <c r="H2157" s="451"/>
      <c r="J2157" s="23" t="e">
        <f>H2157*J2159/H2159</f>
        <v>#DIV/0!</v>
      </c>
      <c r="L2157" s="41">
        <f t="shared" si="322"/>
        <v>11</v>
      </c>
      <c r="M2157" s="39">
        <f t="shared" si="318"/>
        <v>5</v>
      </c>
      <c r="N2157" s="39">
        <f t="shared" si="323"/>
        <v>0</v>
      </c>
    </row>
    <row r="2158" spans="1:14" s="1" customFormat="1" ht="11.5" hidden="1" customHeight="1" x14ac:dyDescent="0.35">
      <c r="A2158" s="19"/>
      <c r="B2158" s="18"/>
      <c r="C2158" s="18"/>
      <c r="D2158" s="18"/>
      <c r="E2158" s="17"/>
      <c r="F2158" s="20"/>
      <c r="G2158" s="21"/>
      <c r="H2158" s="451"/>
      <c r="J2158" s="23" t="e">
        <f>H2158*J2159/H2159</f>
        <v>#DIV/0!</v>
      </c>
      <c r="L2158" s="41">
        <f t="shared" si="322"/>
        <v>11</v>
      </c>
      <c r="M2158" s="39">
        <f t="shared" si="318"/>
        <v>5</v>
      </c>
      <c r="N2158" s="39">
        <f t="shared" si="323"/>
        <v>0</v>
      </c>
    </row>
    <row r="2159" spans="1:14" s="1" customFormat="1" ht="11.5" hidden="1" customHeight="1" x14ac:dyDescent="0.35">
      <c r="A2159" s="19"/>
      <c r="B2159" s="25">
        <f>SUBTOTAL(9,B2141:B2158)</f>
        <v>0</v>
      </c>
      <c r="C2159" s="25">
        <f t="shared" ref="C2159:E2159" si="324">SUBTOTAL(9,C2141:C2158)</f>
        <v>0</v>
      </c>
      <c r="D2159" s="25">
        <f t="shared" si="324"/>
        <v>0</v>
      </c>
      <c r="E2159" s="26">
        <f t="shared" si="324"/>
        <v>0</v>
      </c>
      <c r="F2159" s="29" t="s">
        <v>18</v>
      </c>
      <c r="G2159" s="125"/>
      <c r="H2159" s="454"/>
      <c r="J2159" s="32">
        <f>D2138</f>
        <v>79</v>
      </c>
      <c r="L2159" s="41">
        <f t="shared" si="322"/>
        <v>11</v>
      </c>
      <c r="M2159" s="39">
        <f t="shared" si="318"/>
        <v>5</v>
      </c>
      <c r="N2159" s="39">
        <v>1</v>
      </c>
    </row>
    <row r="2160" spans="1:14" s="1" customFormat="1" ht="11.5" hidden="1" customHeight="1" x14ac:dyDescent="0.35">
      <c r="A2160" s="33"/>
      <c r="B2160" s="34"/>
      <c r="C2160" s="34"/>
      <c r="D2160" s="34"/>
      <c r="E2160" s="35"/>
      <c r="F2160" s="36"/>
      <c r="G2160" s="37"/>
      <c r="H2160" s="38"/>
      <c r="J2160" s="38"/>
      <c r="L2160" s="41">
        <f t="shared" si="322"/>
        <v>11</v>
      </c>
      <c r="M2160" s="39">
        <f t="shared" si="318"/>
        <v>5</v>
      </c>
      <c r="N2160" s="39">
        <v>1</v>
      </c>
    </row>
    <row r="2161" spans="1:14" s="1" customFormat="1" ht="21" hidden="1" x14ac:dyDescent="0.35">
      <c r="A2161" s="14"/>
      <c r="B2161" s="14"/>
      <c r="C2161" s="14"/>
      <c r="D2161" s="427">
        <f>х!H$14</f>
        <v>48</v>
      </c>
      <c r="E2161" s="428"/>
      <c r="F2161" s="429" t="str">
        <f>х!I$14</f>
        <v>Абонемент платного питания №6 (Полдник 1-4)</v>
      </c>
      <c r="G2161" s="430"/>
      <c r="H2161" s="430"/>
      <c r="I2161" s="13"/>
      <c r="J2161" s="13"/>
      <c r="K2161" s="13"/>
      <c r="L2161" s="40">
        <f>L2138+1</f>
        <v>12</v>
      </c>
      <c r="M2161" s="39">
        <f t="shared" si="318"/>
        <v>5</v>
      </c>
      <c r="N2161" s="39">
        <v>1</v>
      </c>
    </row>
    <row r="2162" spans="1:14" s="1" customFormat="1" ht="11.5" hidden="1" customHeight="1" x14ac:dyDescent="0.35">
      <c r="A2162" s="431" t="s">
        <v>3</v>
      </c>
      <c r="B2162" s="432" t="s">
        <v>4</v>
      </c>
      <c r="C2162" s="432"/>
      <c r="D2162" s="432"/>
      <c r="E2162" s="433" t="s">
        <v>5</v>
      </c>
      <c r="F2162" s="434" t="s">
        <v>6</v>
      </c>
      <c r="G2162" s="435" t="s">
        <v>7</v>
      </c>
      <c r="H2162" s="436" t="s">
        <v>8</v>
      </c>
      <c r="L2162" s="41">
        <f>L2161</f>
        <v>12</v>
      </c>
      <c r="M2162" s="39">
        <f t="shared" si="318"/>
        <v>5</v>
      </c>
      <c r="N2162" s="39">
        <v>1</v>
      </c>
    </row>
    <row r="2163" spans="1:14" s="1" customFormat="1" ht="11.5" hidden="1" customHeight="1" x14ac:dyDescent="0.35">
      <c r="A2163" s="431"/>
      <c r="B2163" s="15" t="s">
        <v>9</v>
      </c>
      <c r="C2163" s="16" t="s">
        <v>10</v>
      </c>
      <c r="D2163" s="16" t="s">
        <v>11</v>
      </c>
      <c r="E2163" s="433"/>
      <c r="F2163" s="434"/>
      <c r="G2163" s="435"/>
      <c r="H2163" s="436"/>
      <c r="L2163" s="41">
        <f t="shared" ref="L2163:M2183" si="325">L2162</f>
        <v>12</v>
      </c>
      <c r="M2163" s="39">
        <f t="shared" si="318"/>
        <v>5</v>
      </c>
      <c r="N2163" s="39">
        <v>1</v>
      </c>
    </row>
    <row r="2164" spans="1:14" s="1" customFormat="1" ht="11.5" hidden="1" customHeight="1" x14ac:dyDescent="0.35">
      <c r="A2164" s="76">
        <v>10</v>
      </c>
      <c r="B2164" s="77">
        <v>11.63</v>
      </c>
      <c r="C2164" s="77">
        <v>14.44</v>
      </c>
      <c r="D2164" s="77">
        <v>46.88</v>
      </c>
      <c r="E2164" s="78">
        <v>362.55</v>
      </c>
      <c r="F2164" s="79" t="s">
        <v>138</v>
      </c>
      <c r="G2164" s="80">
        <v>125</v>
      </c>
      <c r="H2164" s="453">
        <f>D2161</f>
        <v>48</v>
      </c>
      <c r="J2164" s="23" t="e">
        <f>H2164*J2182/H2182</f>
        <v>#DIV/0!</v>
      </c>
      <c r="L2164" s="41">
        <f t="shared" si="325"/>
        <v>12</v>
      </c>
      <c r="M2164" s="39">
        <f t="shared" si="318"/>
        <v>5</v>
      </c>
      <c r="N2164" s="39" t="str">
        <f>F2164</f>
        <v>Пицца с картофелем по-тагильски</v>
      </c>
    </row>
    <row r="2165" spans="1:14" s="1" customFormat="1" ht="11.5" hidden="1" customHeight="1" x14ac:dyDescent="0.35">
      <c r="A2165" s="85" t="s">
        <v>16</v>
      </c>
      <c r="B2165" s="86">
        <v>1</v>
      </c>
      <c r="C2165" s="86"/>
      <c r="D2165" s="86">
        <v>20.2</v>
      </c>
      <c r="E2165" s="87">
        <v>85</v>
      </c>
      <c r="F2165" s="88" t="s">
        <v>139</v>
      </c>
      <c r="G2165" s="89">
        <v>200</v>
      </c>
      <c r="H2165" s="451"/>
      <c r="J2165" s="23" t="e">
        <f>H2165*J2182/H2182</f>
        <v>#DIV/0!</v>
      </c>
      <c r="L2165" s="41">
        <f t="shared" si="325"/>
        <v>12</v>
      </c>
      <c r="M2165" s="39">
        <f t="shared" si="318"/>
        <v>5</v>
      </c>
      <c r="N2165" s="39" t="str">
        <f t="shared" ref="N2165:N2181" si="326">F2165</f>
        <v>Сок в ассортименте</v>
      </c>
    </row>
    <row r="2166" spans="1:14" s="1" customFormat="1" ht="11.5" hidden="1" customHeight="1" x14ac:dyDescent="0.35">
      <c r="A2166" s="17"/>
      <c r="B2166" s="18"/>
      <c r="C2166" s="18"/>
      <c r="D2166" s="18"/>
      <c r="E2166" s="17"/>
      <c r="F2166" s="20"/>
      <c r="G2166" s="24"/>
      <c r="H2166" s="451"/>
      <c r="J2166" s="23" t="e">
        <f>H2166*J2182/H2182</f>
        <v>#DIV/0!</v>
      </c>
      <c r="L2166" s="41">
        <f t="shared" si="325"/>
        <v>12</v>
      </c>
      <c r="M2166" s="39">
        <f t="shared" si="318"/>
        <v>5</v>
      </c>
      <c r="N2166" s="39">
        <f t="shared" si="326"/>
        <v>0</v>
      </c>
    </row>
    <row r="2167" spans="1:14" s="1" customFormat="1" ht="11.5" hidden="1" customHeight="1" x14ac:dyDescent="0.35">
      <c r="A2167" s="19"/>
      <c r="B2167" s="18"/>
      <c r="C2167" s="18"/>
      <c r="D2167" s="18"/>
      <c r="E2167" s="17"/>
      <c r="F2167" s="20"/>
      <c r="G2167" s="21"/>
      <c r="H2167" s="451"/>
      <c r="J2167" s="23" t="e">
        <f>H2167*J2182/H2182</f>
        <v>#DIV/0!</v>
      </c>
      <c r="L2167" s="41">
        <f t="shared" si="325"/>
        <v>12</v>
      </c>
      <c r="M2167" s="39">
        <f t="shared" si="318"/>
        <v>5</v>
      </c>
      <c r="N2167" s="39">
        <f t="shared" si="326"/>
        <v>0</v>
      </c>
    </row>
    <row r="2168" spans="1:14" s="1" customFormat="1" ht="11.5" hidden="1" customHeight="1" x14ac:dyDescent="0.35">
      <c r="A2168" s="17"/>
      <c r="B2168" s="18"/>
      <c r="C2168" s="18"/>
      <c r="D2168" s="19"/>
      <c r="E2168" s="17"/>
      <c r="F2168" s="20"/>
      <c r="G2168" s="21"/>
      <c r="H2168" s="451"/>
      <c r="J2168" s="23" t="e">
        <f>H2168*J2182/H2182</f>
        <v>#DIV/0!</v>
      </c>
      <c r="L2168" s="41">
        <f t="shared" si="325"/>
        <v>12</v>
      </c>
      <c r="M2168" s="39">
        <f t="shared" si="318"/>
        <v>5</v>
      </c>
      <c r="N2168" s="39">
        <f t="shared" si="326"/>
        <v>0</v>
      </c>
    </row>
    <row r="2169" spans="1:14" s="1" customFormat="1" ht="11.5" hidden="1" customHeight="1" x14ac:dyDescent="0.35">
      <c r="A2169" s="17"/>
      <c r="B2169" s="18"/>
      <c r="C2169" s="18"/>
      <c r="D2169" s="18"/>
      <c r="E2169" s="17"/>
      <c r="F2169" s="20"/>
      <c r="G2169" s="21"/>
      <c r="H2169" s="451"/>
      <c r="J2169" s="23" t="e">
        <f>H2169*J2182/H2182</f>
        <v>#DIV/0!</v>
      </c>
      <c r="L2169" s="41">
        <f t="shared" si="325"/>
        <v>12</v>
      </c>
      <c r="M2169" s="39">
        <f t="shared" si="318"/>
        <v>5</v>
      </c>
      <c r="N2169" s="39">
        <f t="shared" si="326"/>
        <v>0</v>
      </c>
    </row>
    <row r="2170" spans="1:14" s="1" customFormat="1" ht="11.5" hidden="1" customHeight="1" x14ac:dyDescent="0.35">
      <c r="A2170" s="17"/>
      <c r="B2170" s="18"/>
      <c r="C2170" s="18"/>
      <c r="D2170" s="18"/>
      <c r="E2170" s="17"/>
      <c r="F2170" s="20"/>
      <c r="G2170" s="24"/>
      <c r="H2170" s="451"/>
      <c r="J2170" s="23" t="e">
        <f>H2170*J2182/H2182</f>
        <v>#DIV/0!</v>
      </c>
      <c r="L2170" s="41">
        <f t="shared" si="325"/>
        <v>12</v>
      </c>
      <c r="M2170" s="39">
        <f t="shared" si="318"/>
        <v>5</v>
      </c>
      <c r="N2170" s="39">
        <f t="shared" si="326"/>
        <v>0</v>
      </c>
    </row>
    <row r="2171" spans="1:14" s="1" customFormat="1" ht="11.5" hidden="1" customHeight="1" x14ac:dyDescent="0.35">
      <c r="A2171" s="19"/>
      <c r="B2171" s="18"/>
      <c r="C2171" s="18"/>
      <c r="D2171" s="18"/>
      <c r="E2171" s="17"/>
      <c r="F2171" s="20"/>
      <c r="G2171" s="21"/>
      <c r="H2171" s="451"/>
      <c r="J2171" s="23" t="e">
        <f>H2171*J2182/H2182</f>
        <v>#DIV/0!</v>
      </c>
      <c r="L2171" s="41">
        <f t="shared" si="325"/>
        <v>12</v>
      </c>
      <c r="M2171" s="39">
        <f t="shared" si="318"/>
        <v>5</v>
      </c>
      <c r="N2171" s="39">
        <f t="shared" si="326"/>
        <v>0</v>
      </c>
    </row>
    <row r="2172" spans="1:14" s="1" customFormat="1" ht="11.5" hidden="1" customHeight="1" x14ac:dyDescent="0.35">
      <c r="A2172" s="19"/>
      <c r="B2172" s="25"/>
      <c r="C2172" s="25"/>
      <c r="D2172" s="25"/>
      <c r="E2172" s="26"/>
      <c r="F2172" s="42"/>
      <c r="G2172" s="42"/>
      <c r="H2172" s="451"/>
      <c r="J2172" s="23" t="e">
        <f>H2172*J2182/H2182</f>
        <v>#DIV/0!</v>
      </c>
      <c r="L2172" s="41">
        <f t="shared" si="325"/>
        <v>12</v>
      </c>
      <c r="M2172" s="39">
        <f t="shared" si="318"/>
        <v>5</v>
      </c>
      <c r="N2172" s="39">
        <f t="shared" si="326"/>
        <v>0</v>
      </c>
    </row>
    <row r="2173" spans="1:14" s="1" customFormat="1" ht="11.5" hidden="1" customHeight="1" x14ac:dyDescent="0.35">
      <c r="A2173" s="17"/>
      <c r="B2173" s="18"/>
      <c r="C2173" s="18"/>
      <c r="D2173" s="18"/>
      <c r="E2173" s="17"/>
      <c r="F2173" s="20"/>
      <c r="G2173" s="21"/>
      <c r="H2173" s="451"/>
      <c r="J2173" s="23" t="e">
        <f>H2173*J2182/H2182</f>
        <v>#DIV/0!</v>
      </c>
      <c r="L2173" s="41">
        <f t="shared" si="325"/>
        <v>12</v>
      </c>
      <c r="M2173" s="39">
        <f t="shared" si="318"/>
        <v>5</v>
      </c>
      <c r="N2173" s="39">
        <f t="shared" si="326"/>
        <v>0</v>
      </c>
    </row>
    <row r="2174" spans="1:14" s="1" customFormat="1" ht="11.5" hidden="1" customHeight="1" x14ac:dyDescent="0.35">
      <c r="A2174" s="17"/>
      <c r="B2174" s="18"/>
      <c r="C2174" s="18"/>
      <c r="D2174" s="18"/>
      <c r="E2174" s="17"/>
      <c r="F2174" s="20"/>
      <c r="G2174" s="24"/>
      <c r="H2174" s="451"/>
      <c r="J2174" s="23" t="e">
        <f>H2174*J2182/H2182</f>
        <v>#DIV/0!</v>
      </c>
      <c r="L2174" s="41">
        <f t="shared" si="325"/>
        <v>12</v>
      </c>
      <c r="M2174" s="39">
        <f t="shared" si="318"/>
        <v>5</v>
      </c>
      <c r="N2174" s="39">
        <f t="shared" si="326"/>
        <v>0</v>
      </c>
    </row>
    <row r="2175" spans="1:14" s="1" customFormat="1" ht="11.5" hidden="1" customHeight="1" x14ac:dyDescent="0.35">
      <c r="A2175" s="17"/>
      <c r="B2175" s="18"/>
      <c r="C2175" s="18"/>
      <c r="D2175" s="18"/>
      <c r="E2175" s="17"/>
      <c r="F2175" s="20"/>
      <c r="G2175" s="24"/>
      <c r="H2175" s="451"/>
      <c r="J2175" s="23" t="e">
        <f>H2175*J2182/H2182</f>
        <v>#DIV/0!</v>
      </c>
      <c r="L2175" s="41">
        <f t="shared" si="325"/>
        <v>12</v>
      </c>
      <c r="M2175" s="39">
        <f t="shared" si="318"/>
        <v>5</v>
      </c>
      <c r="N2175" s="39">
        <f t="shared" si="326"/>
        <v>0</v>
      </c>
    </row>
    <row r="2176" spans="1:14" s="1" customFormat="1" ht="11.5" hidden="1" customHeight="1" x14ac:dyDescent="0.35">
      <c r="A2176" s="19"/>
      <c r="B2176" s="18"/>
      <c r="C2176" s="18"/>
      <c r="D2176" s="18"/>
      <c r="E2176" s="17"/>
      <c r="F2176" s="20"/>
      <c r="G2176" s="21"/>
      <c r="H2176" s="451"/>
      <c r="J2176" s="23" t="e">
        <f>H2176*J2182/H2182</f>
        <v>#DIV/0!</v>
      </c>
      <c r="L2176" s="41">
        <f t="shared" si="325"/>
        <v>12</v>
      </c>
      <c r="M2176" s="39">
        <f t="shared" si="318"/>
        <v>5</v>
      </c>
      <c r="N2176" s="39">
        <f t="shared" si="326"/>
        <v>0</v>
      </c>
    </row>
    <row r="2177" spans="1:14" s="1" customFormat="1" ht="11.5" hidden="1" customHeight="1" x14ac:dyDescent="0.25">
      <c r="A2177" s="17"/>
      <c r="B2177" s="18"/>
      <c r="C2177" s="18"/>
      <c r="D2177" s="18"/>
      <c r="E2177" s="17"/>
      <c r="F2177" s="28"/>
      <c r="G2177" s="21"/>
      <c r="H2177" s="451"/>
      <c r="J2177" s="23" t="e">
        <f>H2177*J2182/H2182</f>
        <v>#DIV/0!</v>
      </c>
      <c r="L2177" s="41">
        <f t="shared" si="325"/>
        <v>12</v>
      </c>
      <c r="M2177" s="39">
        <f t="shared" si="318"/>
        <v>5</v>
      </c>
      <c r="N2177" s="39">
        <f t="shared" si="326"/>
        <v>0</v>
      </c>
    </row>
    <row r="2178" spans="1:14" s="1" customFormat="1" ht="11.5" hidden="1" customHeight="1" x14ac:dyDescent="0.35">
      <c r="A2178" s="19"/>
      <c r="B2178" s="18"/>
      <c r="C2178" s="18"/>
      <c r="D2178" s="18"/>
      <c r="E2178" s="17"/>
      <c r="F2178" s="20"/>
      <c r="G2178" s="21"/>
      <c r="H2178" s="451"/>
      <c r="J2178" s="23" t="e">
        <f>H2178*J2182/H2182</f>
        <v>#DIV/0!</v>
      </c>
      <c r="L2178" s="41">
        <f t="shared" si="325"/>
        <v>12</v>
      </c>
      <c r="M2178" s="39">
        <f t="shared" si="318"/>
        <v>5</v>
      </c>
      <c r="N2178" s="39">
        <f t="shared" si="326"/>
        <v>0</v>
      </c>
    </row>
    <row r="2179" spans="1:14" s="1" customFormat="1" ht="11.5" hidden="1" customHeight="1" x14ac:dyDescent="0.25">
      <c r="A2179" s="17"/>
      <c r="B2179" s="18"/>
      <c r="C2179" s="18"/>
      <c r="D2179" s="18"/>
      <c r="E2179" s="17"/>
      <c r="F2179" s="28"/>
      <c r="G2179" s="21"/>
      <c r="H2179" s="451"/>
      <c r="J2179" s="23" t="e">
        <f>H2179*J2182/H2182</f>
        <v>#DIV/0!</v>
      </c>
      <c r="L2179" s="41">
        <f t="shared" si="325"/>
        <v>12</v>
      </c>
      <c r="M2179" s="39">
        <f t="shared" si="325"/>
        <v>5</v>
      </c>
      <c r="N2179" s="39">
        <f t="shared" si="326"/>
        <v>0</v>
      </c>
    </row>
    <row r="2180" spans="1:14" s="1" customFormat="1" ht="11.5" hidden="1" customHeight="1" x14ac:dyDescent="0.35">
      <c r="A2180" s="19"/>
      <c r="B2180" s="18"/>
      <c r="C2180" s="18"/>
      <c r="D2180" s="18"/>
      <c r="E2180" s="17"/>
      <c r="F2180" s="20"/>
      <c r="G2180" s="21"/>
      <c r="H2180" s="451"/>
      <c r="J2180" s="23" t="e">
        <f>H2180*J2182/H2182</f>
        <v>#DIV/0!</v>
      </c>
      <c r="L2180" s="41">
        <f t="shared" si="325"/>
        <v>12</v>
      </c>
      <c r="M2180" s="39">
        <f t="shared" si="325"/>
        <v>5</v>
      </c>
      <c r="N2180" s="39">
        <f t="shared" si="326"/>
        <v>0</v>
      </c>
    </row>
    <row r="2181" spans="1:14" s="1" customFormat="1" ht="11.5" hidden="1" customHeight="1" x14ac:dyDescent="0.35">
      <c r="A2181" s="19"/>
      <c r="B2181" s="18"/>
      <c r="C2181" s="18"/>
      <c r="D2181" s="18"/>
      <c r="E2181" s="17"/>
      <c r="F2181" s="20"/>
      <c r="G2181" s="21"/>
      <c r="H2181" s="451"/>
      <c r="J2181" s="23" t="e">
        <f>H2181*J2182/H2182</f>
        <v>#DIV/0!</v>
      </c>
      <c r="L2181" s="41">
        <f t="shared" si="325"/>
        <v>12</v>
      </c>
      <c r="M2181" s="39">
        <f t="shared" si="325"/>
        <v>5</v>
      </c>
      <c r="N2181" s="39">
        <f t="shared" si="326"/>
        <v>0</v>
      </c>
    </row>
    <row r="2182" spans="1:14" s="1" customFormat="1" ht="11.5" hidden="1" customHeight="1" x14ac:dyDescent="0.35">
      <c r="A2182" s="19"/>
      <c r="B2182" s="25">
        <f>SUBTOTAL(9,B2164:B2181)</f>
        <v>0</v>
      </c>
      <c r="C2182" s="25">
        <f t="shared" ref="C2182:E2182" si="327">SUBTOTAL(9,C2164:C2181)</f>
        <v>0</v>
      </c>
      <c r="D2182" s="25">
        <f t="shared" si="327"/>
        <v>0</v>
      </c>
      <c r="E2182" s="26">
        <f t="shared" si="327"/>
        <v>0</v>
      </c>
      <c r="F2182" s="29" t="s">
        <v>18</v>
      </c>
      <c r="G2182" s="42"/>
      <c r="H2182" s="454"/>
      <c r="J2182" s="32">
        <f>D2161</f>
        <v>48</v>
      </c>
      <c r="L2182" s="41">
        <f t="shared" si="325"/>
        <v>12</v>
      </c>
      <c r="M2182" s="39">
        <f t="shared" si="325"/>
        <v>5</v>
      </c>
      <c r="N2182" s="39">
        <v>1</v>
      </c>
    </row>
    <row r="2183" spans="1:14" s="1" customFormat="1" ht="11.5" hidden="1" customHeight="1" x14ac:dyDescent="0.35">
      <c r="A2183" s="33"/>
      <c r="B2183" s="34"/>
      <c r="C2183" s="34"/>
      <c r="D2183" s="34"/>
      <c r="E2183" s="35"/>
      <c r="F2183" s="36"/>
      <c r="G2183" s="37"/>
      <c r="H2183" s="38"/>
      <c r="J2183" s="38"/>
      <c r="L2183" s="41">
        <f t="shared" si="325"/>
        <v>12</v>
      </c>
      <c r="M2183" s="39">
        <f t="shared" si="325"/>
        <v>5</v>
      </c>
      <c r="N2183" s="39">
        <v>1</v>
      </c>
    </row>
    <row r="2184" spans="1:14" s="1" customFormat="1" ht="21" hidden="1" x14ac:dyDescent="0.35">
      <c r="A2184" s="14"/>
      <c r="B2184" s="14"/>
      <c r="C2184" s="14"/>
      <c r="D2184" s="427">
        <f>х!H$15</f>
        <v>107.91</v>
      </c>
      <c r="E2184" s="428"/>
      <c r="F2184" s="429" t="str">
        <f>х!I$15</f>
        <v>Абонемент платного питания №7 (ГПД Завтрак 1-4)</v>
      </c>
      <c r="G2184" s="430"/>
      <c r="H2184" s="430"/>
      <c r="I2184" s="13"/>
      <c r="J2184" s="13"/>
      <c r="K2184" s="13"/>
      <c r="L2184" s="40">
        <f>L2161+1</f>
        <v>13</v>
      </c>
      <c r="M2184" s="39">
        <f t="shared" ref="M2184:M2247" si="328">M2183</f>
        <v>5</v>
      </c>
      <c r="N2184" s="39">
        <v>1</v>
      </c>
    </row>
    <row r="2185" spans="1:14" s="1" customFormat="1" ht="11.5" hidden="1" customHeight="1" x14ac:dyDescent="0.35">
      <c r="A2185" s="431" t="s">
        <v>3</v>
      </c>
      <c r="B2185" s="432" t="s">
        <v>4</v>
      </c>
      <c r="C2185" s="432"/>
      <c r="D2185" s="432"/>
      <c r="E2185" s="433" t="s">
        <v>5</v>
      </c>
      <c r="F2185" s="434" t="s">
        <v>6</v>
      </c>
      <c r="G2185" s="435" t="s">
        <v>7</v>
      </c>
      <c r="H2185" s="436" t="s">
        <v>8</v>
      </c>
      <c r="L2185" s="41">
        <f>L2184</f>
        <v>13</v>
      </c>
      <c r="M2185" s="39">
        <f t="shared" si="328"/>
        <v>5</v>
      </c>
      <c r="N2185" s="39">
        <v>1</v>
      </c>
    </row>
    <row r="2186" spans="1:14" s="1" customFormat="1" ht="11.5" hidden="1" customHeight="1" x14ac:dyDescent="0.35">
      <c r="A2186" s="431"/>
      <c r="B2186" s="15" t="s">
        <v>9</v>
      </c>
      <c r="C2186" s="16" t="s">
        <v>10</v>
      </c>
      <c r="D2186" s="16" t="s">
        <v>11</v>
      </c>
      <c r="E2186" s="433"/>
      <c r="F2186" s="434"/>
      <c r="G2186" s="435"/>
      <c r="H2186" s="436"/>
      <c r="L2186" s="41">
        <f t="shared" ref="L2186:L2206" si="329">L2185</f>
        <v>13</v>
      </c>
      <c r="M2186" s="39">
        <f t="shared" si="328"/>
        <v>5</v>
      </c>
      <c r="N2186" s="39">
        <v>1</v>
      </c>
    </row>
    <row r="2187" spans="1:14" s="1" customFormat="1" ht="11.5" hidden="1" customHeight="1" x14ac:dyDescent="0.35">
      <c r="A2187" s="50">
        <v>7</v>
      </c>
      <c r="B2187" s="51">
        <v>4.82</v>
      </c>
      <c r="C2187" s="51">
        <v>2.94</v>
      </c>
      <c r="D2187" s="51">
        <v>11.87</v>
      </c>
      <c r="E2187" s="50">
        <v>94</v>
      </c>
      <c r="F2187" s="52" t="s">
        <v>165</v>
      </c>
      <c r="G2187" s="49">
        <v>40</v>
      </c>
      <c r="H2187" s="453">
        <f>D2184</f>
        <v>107.91</v>
      </c>
      <c r="J2187" s="23" t="e">
        <f>H2187*J2205/H2205</f>
        <v>#DIV/0!</v>
      </c>
      <c r="L2187" s="41">
        <f t="shared" si="329"/>
        <v>13</v>
      </c>
      <c r="M2187" s="39">
        <f t="shared" si="328"/>
        <v>5</v>
      </c>
      <c r="N2187" s="39" t="str">
        <f>F2187</f>
        <v>Бутерброд горячий с сыром 40 (хлеб) (СОШ_2018)</v>
      </c>
    </row>
    <row r="2188" spans="1:14" s="1" customFormat="1" ht="11.5" hidden="1" customHeight="1" x14ac:dyDescent="0.35">
      <c r="A2188" s="50">
        <v>294</v>
      </c>
      <c r="B2188" s="51">
        <v>8.33</v>
      </c>
      <c r="C2188" s="51">
        <v>10.35</v>
      </c>
      <c r="D2188" s="51">
        <v>9.98</v>
      </c>
      <c r="E2188" s="50">
        <v>166</v>
      </c>
      <c r="F2188" s="52" t="s">
        <v>166</v>
      </c>
      <c r="G2188" s="53" t="s">
        <v>159</v>
      </c>
      <c r="H2188" s="451"/>
      <c r="J2188" s="23" t="e">
        <f>H2188*J2205/H2205</f>
        <v>#DIV/0!</v>
      </c>
      <c r="L2188" s="41">
        <f t="shared" si="329"/>
        <v>13</v>
      </c>
      <c r="M2188" s="39">
        <f t="shared" si="328"/>
        <v>5</v>
      </c>
      <c r="N2188" s="39" t="str">
        <f t="shared" ref="N2188:N2204" si="330">F2188</f>
        <v>Котлеты рубленые из птицы (окорока) с соусом сметанным 50/30 (СОШ_2018)</v>
      </c>
    </row>
    <row r="2189" spans="1:14" s="1" customFormat="1" ht="11.5" hidden="1" customHeight="1" x14ac:dyDescent="0.35">
      <c r="A2189" s="50">
        <v>180</v>
      </c>
      <c r="B2189" s="51">
        <v>7.86</v>
      </c>
      <c r="C2189" s="51">
        <v>1.53</v>
      </c>
      <c r="D2189" s="51">
        <v>35.32</v>
      </c>
      <c r="E2189" s="50">
        <v>187</v>
      </c>
      <c r="F2189" s="52" t="s">
        <v>114</v>
      </c>
      <c r="G2189" s="49">
        <v>150</v>
      </c>
      <c r="H2189" s="451"/>
      <c r="J2189" s="23" t="e">
        <f>H2189*J2205/H2205</f>
        <v>#DIV/0!</v>
      </c>
      <c r="L2189" s="41">
        <f t="shared" si="329"/>
        <v>13</v>
      </c>
      <c r="M2189" s="39">
        <f t="shared" si="328"/>
        <v>5</v>
      </c>
      <c r="N2189" s="39" t="str">
        <f t="shared" si="330"/>
        <v>Каша рассыпчатая гречневая с овощами 150 (СОШ_2018)</v>
      </c>
    </row>
    <row r="2190" spans="1:14" s="1" customFormat="1" ht="11.5" hidden="1" customHeight="1" x14ac:dyDescent="0.35">
      <c r="A2190" s="50">
        <v>378</v>
      </c>
      <c r="B2190" s="51">
        <v>1.52</v>
      </c>
      <c r="C2190" s="51">
        <v>1.35</v>
      </c>
      <c r="D2190" s="51">
        <v>15.9</v>
      </c>
      <c r="E2190" s="50">
        <v>81</v>
      </c>
      <c r="F2190" s="52" t="s">
        <v>97</v>
      </c>
      <c r="G2190" s="53" t="s">
        <v>98</v>
      </c>
      <c r="H2190" s="451"/>
      <c r="J2190" s="23" t="e">
        <f>H2190*J2205/H2205</f>
        <v>#DIV/0!</v>
      </c>
      <c r="L2190" s="41">
        <f t="shared" si="329"/>
        <v>13</v>
      </c>
      <c r="M2190" s="39">
        <f t="shared" si="328"/>
        <v>5</v>
      </c>
      <c r="N2190" s="39" t="str">
        <f t="shared" si="330"/>
        <v>Чай с молоком 150/50/15 (СОШ_2018)</v>
      </c>
    </row>
    <row r="2191" spans="1:14" s="1" customFormat="1" ht="11.5" hidden="1" customHeight="1" x14ac:dyDescent="0.35">
      <c r="A2191" s="54" t="s">
        <v>16</v>
      </c>
      <c r="B2191" s="51">
        <v>1.98</v>
      </c>
      <c r="C2191" s="51">
        <v>0.36</v>
      </c>
      <c r="D2191" s="51">
        <v>10.02</v>
      </c>
      <c r="E2191" s="50">
        <v>52</v>
      </c>
      <c r="F2191" s="52" t="s">
        <v>99</v>
      </c>
      <c r="G2191" s="49">
        <v>30</v>
      </c>
      <c r="H2191" s="451"/>
      <c r="J2191" s="23" t="e">
        <f>H2191*J2205/H2205</f>
        <v>#DIV/0!</v>
      </c>
      <c r="L2191" s="41">
        <f t="shared" si="329"/>
        <v>13</v>
      </c>
      <c r="M2191" s="39">
        <f t="shared" si="328"/>
        <v>5</v>
      </c>
      <c r="N2191" s="39" t="str">
        <f t="shared" si="330"/>
        <v>Хлеб ржаной 30 (СОШ_2018)</v>
      </c>
    </row>
    <row r="2192" spans="1:14" s="1" customFormat="1" ht="11.5" hidden="1" customHeight="1" x14ac:dyDescent="0.35">
      <c r="A2192" s="17"/>
      <c r="B2192" s="18"/>
      <c r="C2192" s="18"/>
      <c r="D2192" s="18"/>
      <c r="E2192" s="17"/>
      <c r="F2192" s="20"/>
      <c r="G2192" s="21"/>
      <c r="H2192" s="451"/>
      <c r="J2192" s="23" t="e">
        <f>H2192*J2205/H2205</f>
        <v>#DIV/0!</v>
      </c>
      <c r="L2192" s="41">
        <f t="shared" si="329"/>
        <v>13</v>
      </c>
      <c r="M2192" s="39">
        <f t="shared" si="328"/>
        <v>5</v>
      </c>
      <c r="N2192" s="39">
        <f t="shared" si="330"/>
        <v>0</v>
      </c>
    </row>
    <row r="2193" spans="1:14" s="1" customFormat="1" ht="11.5" hidden="1" customHeight="1" x14ac:dyDescent="0.35">
      <c r="A2193" s="17"/>
      <c r="B2193" s="18"/>
      <c r="C2193" s="18"/>
      <c r="D2193" s="18"/>
      <c r="E2193" s="17"/>
      <c r="F2193" s="20"/>
      <c r="G2193" s="24"/>
      <c r="H2193" s="451"/>
      <c r="J2193" s="23" t="e">
        <f>H2193*J2205/H2205</f>
        <v>#DIV/0!</v>
      </c>
      <c r="L2193" s="41">
        <f t="shared" si="329"/>
        <v>13</v>
      </c>
      <c r="M2193" s="39">
        <f t="shared" si="328"/>
        <v>5</v>
      </c>
      <c r="N2193" s="39">
        <f t="shared" si="330"/>
        <v>0</v>
      </c>
    </row>
    <row r="2194" spans="1:14" s="1" customFormat="1" ht="11.5" hidden="1" customHeight="1" x14ac:dyDescent="0.35">
      <c r="A2194" s="19"/>
      <c r="B2194" s="18"/>
      <c r="C2194" s="18"/>
      <c r="D2194" s="18"/>
      <c r="E2194" s="17"/>
      <c r="F2194" s="20"/>
      <c r="G2194" s="21"/>
      <c r="H2194" s="451"/>
      <c r="J2194" s="23" t="e">
        <f>H2194*J2205/H2205</f>
        <v>#DIV/0!</v>
      </c>
      <c r="L2194" s="41">
        <f t="shared" si="329"/>
        <v>13</v>
      </c>
      <c r="M2194" s="39">
        <f t="shared" si="328"/>
        <v>5</v>
      </c>
      <c r="N2194" s="39">
        <f t="shared" si="330"/>
        <v>0</v>
      </c>
    </row>
    <row r="2195" spans="1:14" s="1" customFormat="1" ht="11.5" hidden="1" customHeight="1" x14ac:dyDescent="0.35">
      <c r="A2195" s="19"/>
      <c r="B2195" s="25"/>
      <c r="C2195" s="25"/>
      <c r="D2195" s="25"/>
      <c r="E2195" s="26"/>
      <c r="F2195" s="27"/>
      <c r="G2195" s="27"/>
      <c r="H2195" s="451"/>
      <c r="J2195" s="23" t="e">
        <f>H2195*J2205/H2205</f>
        <v>#DIV/0!</v>
      </c>
      <c r="L2195" s="41">
        <f t="shared" si="329"/>
        <v>13</v>
      </c>
      <c r="M2195" s="39">
        <f t="shared" si="328"/>
        <v>5</v>
      </c>
      <c r="N2195" s="39">
        <f t="shared" si="330"/>
        <v>0</v>
      </c>
    </row>
    <row r="2196" spans="1:14" s="1" customFormat="1" ht="11.5" hidden="1" customHeight="1" x14ac:dyDescent="0.35">
      <c r="A2196" s="17"/>
      <c r="B2196" s="18"/>
      <c r="C2196" s="18"/>
      <c r="D2196" s="18"/>
      <c r="E2196" s="17"/>
      <c r="F2196" s="20"/>
      <c r="G2196" s="21"/>
      <c r="H2196" s="451"/>
      <c r="J2196" s="23" t="e">
        <f>H2196*J2205/H2205</f>
        <v>#DIV/0!</v>
      </c>
      <c r="L2196" s="41">
        <f t="shared" si="329"/>
        <v>13</v>
      </c>
      <c r="M2196" s="39">
        <f t="shared" si="328"/>
        <v>5</v>
      </c>
      <c r="N2196" s="39">
        <f t="shared" si="330"/>
        <v>0</v>
      </c>
    </row>
    <row r="2197" spans="1:14" s="1" customFormat="1" ht="11.5" hidden="1" customHeight="1" x14ac:dyDescent="0.35">
      <c r="A2197" s="17"/>
      <c r="B2197" s="18"/>
      <c r="C2197" s="18"/>
      <c r="D2197" s="18"/>
      <c r="E2197" s="17"/>
      <c r="F2197" s="20"/>
      <c r="G2197" s="24"/>
      <c r="H2197" s="451"/>
      <c r="J2197" s="23" t="e">
        <f>H2197*J2205/H2205</f>
        <v>#DIV/0!</v>
      </c>
      <c r="L2197" s="41">
        <f t="shared" si="329"/>
        <v>13</v>
      </c>
      <c r="M2197" s="39">
        <f t="shared" si="328"/>
        <v>5</v>
      </c>
      <c r="N2197" s="39">
        <f t="shared" si="330"/>
        <v>0</v>
      </c>
    </row>
    <row r="2198" spans="1:14" s="1" customFormat="1" ht="11.5" hidden="1" customHeight="1" x14ac:dyDescent="0.35">
      <c r="A2198" s="17"/>
      <c r="B2198" s="18"/>
      <c r="C2198" s="18"/>
      <c r="D2198" s="18"/>
      <c r="E2198" s="17"/>
      <c r="F2198" s="20"/>
      <c r="G2198" s="24"/>
      <c r="H2198" s="451"/>
      <c r="J2198" s="23" t="e">
        <f>H2198*J2205/H2205</f>
        <v>#DIV/0!</v>
      </c>
      <c r="L2198" s="41">
        <f t="shared" si="329"/>
        <v>13</v>
      </c>
      <c r="M2198" s="39">
        <f t="shared" si="328"/>
        <v>5</v>
      </c>
      <c r="N2198" s="39">
        <f t="shared" si="330"/>
        <v>0</v>
      </c>
    </row>
    <row r="2199" spans="1:14" s="1" customFormat="1" ht="11.5" hidden="1" customHeight="1" x14ac:dyDescent="0.35">
      <c r="A2199" s="19"/>
      <c r="B2199" s="18"/>
      <c r="C2199" s="18"/>
      <c r="D2199" s="18"/>
      <c r="E2199" s="17"/>
      <c r="F2199" s="20"/>
      <c r="G2199" s="21"/>
      <c r="H2199" s="451"/>
      <c r="J2199" s="23" t="e">
        <f>H2199*J2205/H2205</f>
        <v>#DIV/0!</v>
      </c>
      <c r="L2199" s="41">
        <f t="shared" si="329"/>
        <v>13</v>
      </c>
      <c r="M2199" s="39">
        <f t="shared" si="328"/>
        <v>5</v>
      </c>
      <c r="N2199" s="39">
        <f t="shared" si="330"/>
        <v>0</v>
      </c>
    </row>
    <row r="2200" spans="1:14" s="1" customFormat="1" ht="11.5" hidden="1" customHeight="1" x14ac:dyDescent="0.25">
      <c r="A2200" s="17"/>
      <c r="B2200" s="18"/>
      <c r="C2200" s="18"/>
      <c r="D2200" s="18"/>
      <c r="E2200" s="17"/>
      <c r="F2200" s="28"/>
      <c r="G2200" s="21"/>
      <c r="H2200" s="451"/>
      <c r="J2200" s="23" t="e">
        <f>H2200*J2205/H2205</f>
        <v>#DIV/0!</v>
      </c>
      <c r="L2200" s="41">
        <f t="shared" si="329"/>
        <v>13</v>
      </c>
      <c r="M2200" s="39">
        <f t="shared" si="328"/>
        <v>5</v>
      </c>
      <c r="N2200" s="39">
        <f t="shared" si="330"/>
        <v>0</v>
      </c>
    </row>
    <row r="2201" spans="1:14" s="1" customFormat="1" ht="11.5" hidden="1" customHeight="1" x14ac:dyDescent="0.35">
      <c r="A2201" s="19"/>
      <c r="B2201" s="18"/>
      <c r="C2201" s="18"/>
      <c r="D2201" s="18"/>
      <c r="E2201" s="17"/>
      <c r="F2201" s="20"/>
      <c r="G2201" s="21"/>
      <c r="H2201" s="451"/>
      <c r="J2201" s="23" t="e">
        <f>H2201*J2205/H2205</f>
        <v>#DIV/0!</v>
      </c>
      <c r="L2201" s="41">
        <f t="shared" si="329"/>
        <v>13</v>
      </c>
      <c r="M2201" s="39">
        <f t="shared" si="328"/>
        <v>5</v>
      </c>
      <c r="N2201" s="39">
        <f t="shared" si="330"/>
        <v>0</v>
      </c>
    </row>
    <row r="2202" spans="1:14" s="1" customFormat="1" ht="11.5" hidden="1" customHeight="1" x14ac:dyDescent="0.25">
      <c r="A2202" s="17"/>
      <c r="B2202" s="18"/>
      <c r="C2202" s="18"/>
      <c r="D2202" s="18"/>
      <c r="E2202" s="17"/>
      <c r="F2202" s="28"/>
      <c r="G2202" s="21"/>
      <c r="H2202" s="451"/>
      <c r="J2202" s="23" t="e">
        <f>H2202*J2205/H2205</f>
        <v>#DIV/0!</v>
      </c>
      <c r="L2202" s="41">
        <f t="shared" si="329"/>
        <v>13</v>
      </c>
      <c r="M2202" s="39">
        <f t="shared" si="328"/>
        <v>5</v>
      </c>
      <c r="N2202" s="39">
        <f t="shared" si="330"/>
        <v>0</v>
      </c>
    </row>
    <row r="2203" spans="1:14" s="1" customFormat="1" ht="11.5" hidden="1" customHeight="1" x14ac:dyDescent="0.35">
      <c r="A2203" s="19"/>
      <c r="B2203" s="18"/>
      <c r="C2203" s="18"/>
      <c r="D2203" s="18"/>
      <c r="E2203" s="17"/>
      <c r="F2203" s="20"/>
      <c r="G2203" s="21"/>
      <c r="H2203" s="451"/>
      <c r="J2203" s="23" t="e">
        <f>H2203*J2205/H2205</f>
        <v>#DIV/0!</v>
      </c>
      <c r="L2203" s="41">
        <f t="shared" si="329"/>
        <v>13</v>
      </c>
      <c r="M2203" s="39">
        <f t="shared" si="328"/>
        <v>5</v>
      </c>
      <c r="N2203" s="39">
        <f t="shared" si="330"/>
        <v>0</v>
      </c>
    </row>
    <row r="2204" spans="1:14" s="1" customFormat="1" ht="11.5" hidden="1" customHeight="1" x14ac:dyDescent="0.35">
      <c r="A2204" s="19"/>
      <c r="B2204" s="18"/>
      <c r="C2204" s="18"/>
      <c r="D2204" s="18"/>
      <c r="E2204" s="17"/>
      <c r="F2204" s="20"/>
      <c r="G2204" s="21"/>
      <c r="H2204" s="451"/>
      <c r="J2204" s="23" t="e">
        <f>H2204*J2205/H2205</f>
        <v>#DIV/0!</v>
      </c>
      <c r="L2204" s="41">
        <f t="shared" si="329"/>
        <v>13</v>
      </c>
      <c r="M2204" s="39">
        <f t="shared" si="328"/>
        <v>5</v>
      </c>
      <c r="N2204" s="39">
        <f t="shared" si="330"/>
        <v>0</v>
      </c>
    </row>
    <row r="2205" spans="1:14" s="1" customFormat="1" ht="11.5" hidden="1" customHeight="1" x14ac:dyDescent="0.35">
      <c r="A2205" s="19"/>
      <c r="B2205" s="25">
        <f>SUBTOTAL(9,B2187:B2204)</f>
        <v>0</v>
      </c>
      <c r="C2205" s="25">
        <f t="shared" ref="C2205:E2205" si="331">SUBTOTAL(9,C2187:C2204)</f>
        <v>0</v>
      </c>
      <c r="D2205" s="25">
        <f t="shared" si="331"/>
        <v>0</v>
      </c>
      <c r="E2205" s="26">
        <f t="shared" si="331"/>
        <v>0</v>
      </c>
      <c r="F2205" s="29" t="s">
        <v>18</v>
      </c>
      <c r="G2205" s="27"/>
      <c r="H2205" s="454"/>
      <c r="J2205" s="32">
        <f>D2184</f>
        <v>107.91</v>
      </c>
      <c r="L2205" s="41">
        <f t="shared" si="329"/>
        <v>13</v>
      </c>
      <c r="M2205" s="39">
        <f t="shared" si="328"/>
        <v>5</v>
      </c>
      <c r="N2205" s="39">
        <v>1</v>
      </c>
    </row>
    <row r="2206" spans="1:14" s="1" customFormat="1" ht="11.5" hidden="1" customHeight="1" x14ac:dyDescent="0.35">
      <c r="A2206" s="33"/>
      <c r="B2206" s="34"/>
      <c r="C2206" s="34"/>
      <c r="D2206" s="34"/>
      <c r="E2206" s="35"/>
      <c r="F2206" s="36"/>
      <c r="G2206" s="37"/>
      <c r="H2206" s="38"/>
      <c r="J2206" s="38"/>
      <c r="L2206" s="41">
        <f t="shared" si="329"/>
        <v>13</v>
      </c>
      <c r="M2206" s="39">
        <f t="shared" si="328"/>
        <v>5</v>
      </c>
      <c r="N2206" s="39">
        <v>1</v>
      </c>
    </row>
    <row r="2207" spans="1:14" s="1" customFormat="1" ht="21" hidden="1" x14ac:dyDescent="0.35">
      <c r="A2207" s="14"/>
      <c r="B2207" s="14"/>
      <c r="C2207" s="14"/>
      <c r="D2207" s="427">
        <f>х!H$16</f>
        <v>151.08000000000001</v>
      </c>
      <c r="E2207" s="428"/>
      <c r="F2207" s="429" t="str">
        <f>х!I$16</f>
        <v>Абонемент платного питания №8 (ГПД Обед 1-4)</v>
      </c>
      <c r="G2207" s="430"/>
      <c r="H2207" s="430"/>
      <c r="I2207" s="13"/>
      <c r="J2207" s="13"/>
      <c r="K2207" s="13"/>
      <c r="L2207" s="40">
        <f>L2184+1</f>
        <v>14</v>
      </c>
      <c r="M2207" s="39">
        <f t="shared" si="328"/>
        <v>5</v>
      </c>
      <c r="N2207" s="39">
        <v>1</v>
      </c>
    </row>
    <row r="2208" spans="1:14" s="1" customFormat="1" ht="11.5" hidden="1" customHeight="1" x14ac:dyDescent="0.35">
      <c r="A2208" s="431" t="s">
        <v>3</v>
      </c>
      <c r="B2208" s="432" t="s">
        <v>4</v>
      </c>
      <c r="C2208" s="432"/>
      <c r="D2208" s="432"/>
      <c r="E2208" s="433" t="s">
        <v>5</v>
      </c>
      <c r="F2208" s="434" t="s">
        <v>6</v>
      </c>
      <c r="G2208" s="435" t="s">
        <v>7</v>
      </c>
      <c r="H2208" s="436" t="s">
        <v>8</v>
      </c>
      <c r="L2208" s="41">
        <f>L2207</f>
        <v>14</v>
      </c>
      <c r="M2208" s="39">
        <f t="shared" si="328"/>
        <v>5</v>
      </c>
      <c r="N2208" s="39">
        <v>1</v>
      </c>
    </row>
    <row r="2209" spans="1:14" s="1" customFormat="1" ht="11.5" hidden="1" customHeight="1" x14ac:dyDescent="0.35">
      <c r="A2209" s="431"/>
      <c r="B2209" s="15" t="s">
        <v>9</v>
      </c>
      <c r="C2209" s="16" t="s">
        <v>10</v>
      </c>
      <c r="D2209" s="16" t="s">
        <v>11</v>
      </c>
      <c r="E2209" s="433"/>
      <c r="F2209" s="434"/>
      <c r="G2209" s="435"/>
      <c r="H2209" s="436"/>
      <c r="L2209" s="41">
        <f t="shared" ref="L2209:L2229" si="332">L2208</f>
        <v>14</v>
      </c>
      <c r="M2209" s="39">
        <f t="shared" si="328"/>
        <v>5</v>
      </c>
      <c r="N2209" s="39">
        <v>1</v>
      </c>
    </row>
    <row r="2210" spans="1:14" s="1" customFormat="1" ht="11.5" hidden="1" customHeight="1" x14ac:dyDescent="0.35">
      <c r="A2210" s="194" t="s">
        <v>246</v>
      </c>
      <c r="B2210" s="186">
        <v>0.66</v>
      </c>
      <c r="C2210" s="186">
        <v>0.12</v>
      </c>
      <c r="D2210" s="186">
        <v>2.2799999999999998</v>
      </c>
      <c r="E2210" s="187">
        <v>13.2</v>
      </c>
      <c r="F2210" s="195" t="s">
        <v>247</v>
      </c>
      <c r="G2210" s="207">
        <v>60</v>
      </c>
      <c r="H2210" s="453">
        <f>D2207</f>
        <v>151.08000000000001</v>
      </c>
      <c r="J2210" s="23" t="e">
        <f>H2210*J2228/H2228</f>
        <v>#DIV/0!</v>
      </c>
      <c r="L2210" s="41">
        <f t="shared" si="332"/>
        <v>14</v>
      </c>
      <c r="M2210" s="39">
        <f t="shared" si="328"/>
        <v>5</v>
      </c>
      <c r="N2210" s="39" t="str">
        <f>F2210</f>
        <v>Овощи натуральные свежие (помидор) 60 (СОШ_2018)</v>
      </c>
    </row>
    <row r="2211" spans="1:14" s="1" customFormat="1" ht="11.5" hidden="1" customHeight="1" x14ac:dyDescent="0.35">
      <c r="A2211" s="180" t="s">
        <v>325</v>
      </c>
      <c r="B2211" s="181">
        <v>1.61</v>
      </c>
      <c r="C2211" s="181">
        <v>5.69</v>
      </c>
      <c r="D2211" s="181">
        <v>9.1199999999999992</v>
      </c>
      <c r="E2211" s="182">
        <v>88</v>
      </c>
      <c r="F2211" s="173" t="s">
        <v>180</v>
      </c>
      <c r="G2211" s="204">
        <v>205</v>
      </c>
      <c r="H2211" s="451"/>
      <c r="J2211" s="23" t="e">
        <f>H2211*J2228/H2228</f>
        <v>#DIV/0!</v>
      </c>
      <c r="L2211" s="41">
        <f t="shared" si="332"/>
        <v>14</v>
      </c>
      <c r="M2211" s="39">
        <f t="shared" si="328"/>
        <v>5</v>
      </c>
      <c r="N2211" s="39" t="str">
        <f t="shared" ref="N2211:N2227" si="333">F2211</f>
        <v>Суп из овощей со сметаной 200/5</v>
      </c>
    </row>
    <row r="2212" spans="1:14" s="1" customFormat="1" ht="11.5" hidden="1" customHeight="1" x14ac:dyDescent="0.35">
      <c r="A2212" s="180" t="s">
        <v>326</v>
      </c>
      <c r="B2212" s="186">
        <v>13.29</v>
      </c>
      <c r="C2212" s="186">
        <v>17.04</v>
      </c>
      <c r="D2212" s="186">
        <v>7</v>
      </c>
      <c r="E2212" s="198">
        <v>234</v>
      </c>
      <c r="F2212" s="175" t="s">
        <v>327</v>
      </c>
      <c r="G2212" s="205">
        <v>90</v>
      </c>
      <c r="H2212" s="451"/>
      <c r="J2212" s="23" t="e">
        <f>H2212*J2228/H2228</f>
        <v>#DIV/0!</v>
      </c>
      <c r="L2212" s="41">
        <f t="shared" si="332"/>
        <v>14</v>
      </c>
      <c r="M2212" s="39">
        <f t="shared" si="328"/>
        <v>5</v>
      </c>
      <c r="N2212" s="39" t="str">
        <f t="shared" si="333"/>
        <v xml:space="preserve">Фрикадельки из кур </v>
      </c>
    </row>
    <row r="2213" spans="1:14" s="1" customFormat="1" ht="11.5" hidden="1" customHeight="1" x14ac:dyDescent="0.35">
      <c r="A2213" s="180" t="s">
        <v>287</v>
      </c>
      <c r="B2213" s="181">
        <v>3.24</v>
      </c>
      <c r="C2213" s="181">
        <v>5.56</v>
      </c>
      <c r="D2213" s="181">
        <v>22</v>
      </c>
      <c r="E2213" s="182">
        <v>152</v>
      </c>
      <c r="F2213" s="173" t="s">
        <v>288</v>
      </c>
      <c r="G2213" s="206">
        <v>150</v>
      </c>
      <c r="H2213" s="451"/>
      <c r="J2213" s="23" t="e">
        <f>H2213*J2228/H2228</f>
        <v>#DIV/0!</v>
      </c>
      <c r="L2213" s="41">
        <f t="shared" si="332"/>
        <v>14</v>
      </c>
      <c r="M2213" s="39">
        <f t="shared" si="328"/>
        <v>5</v>
      </c>
      <c r="N2213" s="39" t="str">
        <f t="shared" si="333"/>
        <v xml:space="preserve">Картофельное пюре </v>
      </c>
    </row>
    <row r="2214" spans="1:14" s="1" customFormat="1" ht="11.5" hidden="1" customHeight="1" x14ac:dyDescent="0.35">
      <c r="A2214" s="180" t="s">
        <v>279</v>
      </c>
      <c r="B2214" s="186">
        <v>1.04</v>
      </c>
      <c r="C2214" s="194"/>
      <c r="D2214" s="186">
        <v>30.96</v>
      </c>
      <c r="E2214" s="187">
        <v>127</v>
      </c>
      <c r="F2214" s="179" t="s">
        <v>174</v>
      </c>
      <c r="G2214" s="205">
        <v>200</v>
      </c>
      <c r="H2214" s="451"/>
      <c r="J2214" s="23" t="e">
        <f>H2214*J2228/H2228</f>
        <v>#DIV/0!</v>
      </c>
      <c r="L2214" s="41">
        <f t="shared" si="332"/>
        <v>14</v>
      </c>
      <c r="M2214" s="39">
        <f t="shared" si="328"/>
        <v>5</v>
      </c>
      <c r="N2214" s="39" t="str">
        <f t="shared" si="333"/>
        <v>Компот из кураги</v>
      </c>
    </row>
    <row r="2215" spans="1:14" s="1" customFormat="1" ht="11.5" hidden="1" customHeight="1" x14ac:dyDescent="0.35">
      <c r="A2215" s="180" t="s">
        <v>235</v>
      </c>
      <c r="B2215" s="181">
        <v>3.95</v>
      </c>
      <c r="C2215" s="181">
        <v>0.5</v>
      </c>
      <c r="D2215" s="181">
        <v>24.15</v>
      </c>
      <c r="E2215" s="182">
        <v>118</v>
      </c>
      <c r="F2215" s="177" t="s">
        <v>134</v>
      </c>
      <c r="G2215" s="206">
        <v>50</v>
      </c>
      <c r="H2215" s="451"/>
      <c r="J2215" s="23" t="e">
        <f>H2215*J2228/H2228</f>
        <v>#DIV/0!</v>
      </c>
      <c r="L2215" s="41">
        <f t="shared" si="332"/>
        <v>14</v>
      </c>
      <c r="M2215" s="39">
        <f t="shared" si="328"/>
        <v>5</v>
      </c>
      <c r="N2215" s="39" t="str">
        <f t="shared" si="333"/>
        <v>Хлеб пшеничный</v>
      </c>
    </row>
    <row r="2216" spans="1:14" s="1" customFormat="1" ht="11.5" hidden="1" customHeight="1" x14ac:dyDescent="0.35">
      <c r="A2216" s="180" t="s">
        <v>235</v>
      </c>
      <c r="B2216" s="181">
        <v>1.65</v>
      </c>
      <c r="C2216" s="181">
        <v>0.3</v>
      </c>
      <c r="D2216" s="181">
        <v>8.35</v>
      </c>
      <c r="E2216" s="182">
        <v>44</v>
      </c>
      <c r="F2216" s="177" t="s">
        <v>236</v>
      </c>
      <c r="G2216" s="206">
        <v>25</v>
      </c>
      <c r="H2216" s="451"/>
      <c r="J2216" s="23" t="e">
        <f>H2216*J2228/H2228</f>
        <v>#DIV/0!</v>
      </c>
      <c r="L2216" s="41">
        <f t="shared" si="332"/>
        <v>14</v>
      </c>
      <c r="M2216" s="39">
        <f t="shared" si="328"/>
        <v>5</v>
      </c>
      <c r="N2216" s="39" t="str">
        <f t="shared" si="333"/>
        <v xml:space="preserve">Хлеб ржаной </v>
      </c>
    </row>
    <row r="2217" spans="1:14" s="1" customFormat="1" ht="11.5" hidden="1" customHeight="1" x14ac:dyDescent="0.35">
      <c r="A2217" s="19"/>
      <c r="B2217" s="18"/>
      <c r="C2217" s="18"/>
      <c r="D2217" s="18"/>
      <c r="E2217" s="17"/>
      <c r="F2217" s="20"/>
      <c r="G2217" s="21"/>
      <c r="H2217" s="451"/>
      <c r="J2217" s="23" t="e">
        <f>H2217*J2228/H2228</f>
        <v>#DIV/0!</v>
      </c>
      <c r="L2217" s="41">
        <f t="shared" si="332"/>
        <v>14</v>
      </c>
      <c r="M2217" s="39">
        <f t="shared" si="328"/>
        <v>5</v>
      </c>
      <c r="N2217" s="39">
        <f t="shared" si="333"/>
        <v>0</v>
      </c>
    </row>
    <row r="2218" spans="1:14" s="1" customFormat="1" ht="11.5" hidden="1" customHeight="1" x14ac:dyDescent="0.35">
      <c r="A2218" s="19"/>
      <c r="B2218" s="25"/>
      <c r="C2218" s="25"/>
      <c r="D2218" s="25"/>
      <c r="E2218" s="26"/>
      <c r="F2218" s="27"/>
      <c r="G2218" s="27"/>
      <c r="H2218" s="451"/>
      <c r="J2218" s="23" t="e">
        <f>H2218*J2228/H2228</f>
        <v>#DIV/0!</v>
      </c>
      <c r="L2218" s="41">
        <f t="shared" si="332"/>
        <v>14</v>
      </c>
      <c r="M2218" s="39">
        <f t="shared" si="328"/>
        <v>5</v>
      </c>
      <c r="N2218" s="39">
        <f t="shared" si="333"/>
        <v>0</v>
      </c>
    </row>
    <row r="2219" spans="1:14" s="1" customFormat="1" ht="11.5" hidden="1" customHeight="1" x14ac:dyDescent="0.35">
      <c r="A2219" s="17"/>
      <c r="B2219" s="18"/>
      <c r="C2219" s="18"/>
      <c r="D2219" s="18"/>
      <c r="E2219" s="17"/>
      <c r="F2219" s="20"/>
      <c r="G2219" s="21"/>
      <c r="H2219" s="451"/>
      <c r="J2219" s="23" t="e">
        <f>H2219*J2228/H2228</f>
        <v>#DIV/0!</v>
      </c>
      <c r="L2219" s="41">
        <f t="shared" si="332"/>
        <v>14</v>
      </c>
      <c r="M2219" s="39">
        <f t="shared" si="328"/>
        <v>5</v>
      </c>
      <c r="N2219" s="39">
        <f t="shared" si="333"/>
        <v>0</v>
      </c>
    </row>
    <row r="2220" spans="1:14" s="1" customFormat="1" ht="11.5" hidden="1" customHeight="1" x14ac:dyDescent="0.35">
      <c r="A2220" s="17"/>
      <c r="B2220" s="18"/>
      <c r="C2220" s="18"/>
      <c r="D2220" s="18"/>
      <c r="E2220" s="17"/>
      <c r="F2220" s="20"/>
      <c r="G2220" s="24"/>
      <c r="H2220" s="451"/>
      <c r="J2220" s="23" t="e">
        <f>H2220*J2228/H2228</f>
        <v>#DIV/0!</v>
      </c>
      <c r="L2220" s="41">
        <f t="shared" si="332"/>
        <v>14</v>
      </c>
      <c r="M2220" s="39">
        <f t="shared" si="328"/>
        <v>5</v>
      </c>
      <c r="N2220" s="39">
        <f t="shared" si="333"/>
        <v>0</v>
      </c>
    </row>
    <row r="2221" spans="1:14" s="1" customFormat="1" ht="11.5" hidden="1" customHeight="1" x14ac:dyDescent="0.35">
      <c r="A2221" s="17"/>
      <c r="B2221" s="18"/>
      <c r="C2221" s="18"/>
      <c r="D2221" s="18"/>
      <c r="E2221" s="17"/>
      <c r="F2221" s="20"/>
      <c r="G2221" s="24"/>
      <c r="H2221" s="451"/>
      <c r="J2221" s="23" t="e">
        <f>H2221*J2228/H2228</f>
        <v>#DIV/0!</v>
      </c>
      <c r="L2221" s="41">
        <f t="shared" si="332"/>
        <v>14</v>
      </c>
      <c r="M2221" s="39">
        <f t="shared" si="328"/>
        <v>5</v>
      </c>
      <c r="N2221" s="39">
        <f t="shared" si="333"/>
        <v>0</v>
      </c>
    </row>
    <row r="2222" spans="1:14" s="1" customFormat="1" ht="11.5" hidden="1" customHeight="1" x14ac:dyDescent="0.35">
      <c r="A2222" s="19"/>
      <c r="B2222" s="18"/>
      <c r="C2222" s="18"/>
      <c r="D2222" s="18"/>
      <c r="E2222" s="17"/>
      <c r="F2222" s="20"/>
      <c r="G2222" s="21"/>
      <c r="H2222" s="451"/>
      <c r="J2222" s="23" t="e">
        <f>H2222*J2228/H2228</f>
        <v>#DIV/0!</v>
      </c>
      <c r="L2222" s="41">
        <f t="shared" si="332"/>
        <v>14</v>
      </c>
      <c r="M2222" s="39">
        <f t="shared" si="328"/>
        <v>5</v>
      </c>
      <c r="N2222" s="39">
        <f t="shared" si="333"/>
        <v>0</v>
      </c>
    </row>
    <row r="2223" spans="1:14" s="1" customFormat="1" ht="11.5" hidden="1" customHeight="1" x14ac:dyDescent="0.25">
      <c r="A2223" s="17"/>
      <c r="B2223" s="18"/>
      <c r="C2223" s="18"/>
      <c r="D2223" s="18"/>
      <c r="E2223" s="17"/>
      <c r="F2223" s="28"/>
      <c r="G2223" s="21"/>
      <c r="H2223" s="451"/>
      <c r="J2223" s="23" t="e">
        <f>H2223*J2228/H2228</f>
        <v>#DIV/0!</v>
      </c>
      <c r="L2223" s="41">
        <f t="shared" si="332"/>
        <v>14</v>
      </c>
      <c r="M2223" s="39">
        <f t="shared" si="328"/>
        <v>5</v>
      </c>
      <c r="N2223" s="39">
        <f t="shared" si="333"/>
        <v>0</v>
      </c>
    </row>
    <row r="2224" spans="1:14" s="1" customFormat="1" ht="11.5" hidden="1" customHeight="1" x14ac:dyDescent="0.35">
      <c r="A2224" s="19"/>
      <c r="B2224" s="18"/>
      <c r="C2224" s="18"/>
      <c r="D2224" s="18"/>
      <c r="E2224" s="17"/>
      <c r="F2224" s="20"/>
      <c r="G2224" s="21"/>
      <c r="H2224" s="451"/>
      <c r="J2224" s="23" t="e">
        <f>H2224*J2228/H2228</f>
        <v>#DIV/0!</v>
      </c>
      <c r="L2224" s="41">
        <f t="shared" si="332"/>
        <v>14</v>
      </c>
      <c r="M2224" s="39">
        <f t="shared" si="328"/>
        <v>5</v>
      </c>
      <c r="N2224" s="39">
        <f t="shared" si="333"/>
        <v>0</v>
      </c>
    </row>
    <row r="2225" spans="1:14" s="1" customFormat="1" ht="11.5" hidden="1" customHeight="1" x14ac:dyDescent="0.25">
      <c r="A2225" s="17"/>
      <c r="B2225" s="18"/>
      <c r="C2225" s="18"/>
      <c r="D2225" s="18"/>
      <c r="E2225" s="17"/>
      <c r="F2225" s="28"/>
      <c r="G2225" s="21"/>
      <c r="H2225" s="451"/>
      <c r="J2225" s="23" t="e">
        <f>H2225*J2228/H2228</f>
        <v>#DIV/0!</v>
      </c>
      <c r="L2225" s="41">
        <f t="shared" si="332"/>
        <v>14</v>
      </c>
      <c r="M2225" s="39">
        <f t="shared" si="328"/>
        <v>5</v>
      </c>
      <c r="N2225" s="39">
        <f t="shared" si="333"/>
        <v>0</v>
      </c>
    </row>
    <row r="2226" spans="1:14" s="1" customFormat="1" ht="11.5" hidden="1" customHeight="1" x14ac:dyDescent="0.35">
      <c r="A2226" s="19"/>
      <c r="B2226" s="18"/>
      <c r="C2226" s="18"/>
      <c r="D2226" s="18"/>
      <c r="E2226" s="17"/>
      <c r="F2226" s="20"/>
      <c r="G2226" s="21"/>
      <c r="H2226" s="451"/>
      <c r="J2226" s="23" t="e">
        <f>H2226*J2228/H2228</f>
        <v>#DIV/0!</v>
      </c>
      <c r="L2226" s="41">
        <f t="shared" si="332"/>
        <v>14</v>
      </c>
      <c r="M2226" s="39">
        <f t="shared" si="328"/>
        <v>5</v>
      </c>
      <c r="N2226" s="39">
        <f t="shared" si="333"/>
        <v>0</v>
      </c>
    </row>
    <row r="2227" spans="1:14" s="1" customFormat="1" ht="11.5" hidden="1" customHeight="1" x14ac:dyDescent="0.35">
      <c r="A2227" s="19"/>
      <c r="B2227" s="18"/>
      <c r="C2227" s="18"/>
      <c r="D2227" s="18"/>
      <c r="E2227" s="17"/>
      <c r="F2227" s="20"/>
      <c r="G2227" s="21"/>
      <c r="H2227" s="451"/>
      <c r="J2227" s="23" t="e">
        <f>H2227*J2228/H2228</f>
        <v>#DIV/0!</v>
      </c>
      <c r="L2227" s="41">
        <f t="shared" si="332"/>
        <v>14</v>
      </c>
      <c r="M2227" s="39">
        <f t="shared" si="328"/>
        <v>5</v>
      </c>
      <c r="N2227" s="39">
        <f t="shared" si="333"/>
        <v>0</v>
      </c>
    </row>
    <row r="2228" spans="1:14" s="1" customFormat="1" ht="11.5" hidden="1" customHeight="1" x14ac:dyDescent="0.35">
      <c r="A2228" s="19"/>
      <c r="B2228" s="25">
        <f>SUBTOTAL(9,B2210:B2227)</f>
        <v>0</v>
      </c>
      <c r="C2228" s="25">
        <f t="shared" ref="C2228:E2228" si="334">SUBTOTAL(9,C2210:C2227)</f>
        <v>0</v>
      </c>
      <c r="D2228" s="25">
        <f t="shared" si="334"/>
        <v>0</v>
      </c>
      <c r="E2228" s="26">
        <f t="shared" si="334"/>
        <v>0</v>
      </c>
      <c r="F2228" s="29" t="s">
        <v>18</v>
      </c>
      <c r="G2228" s="27"/>
      <c r="H2228" s="454"/>
      <c r="J2228" s="32">
        <f>D2207</f>
        <v>151.08000000000001</v>
      </c>
      <c r="L2228" s="41">
        <f t="shared" si="332"/>
        <v>14</v>
      </c>
      <c r="M2228" s="39">
        <f t="shared" si="328"/>
        <v>5</v>
      </c>
      <c r="N2228" s="39">
        <v>1</v>
      </c>
    </row>
    <row r="2229" spans="1:14" s="1" customFormat="1" ht="11.5" hidden="1" customHeight="1" x14ac:dyDescent="0.35">
      <c r="A2229" s="33"/>
      <c r="B2229" s="34"/>
      <c r="C2229" s="34"/>
      <c r="D2229" s="34"/>
      <c r="E2229" s="35"/>
      <c r="F2229" s="36"/>
      <c r="G2229" s="37"/>
      <c r="H2229" s="38"/>
      <c r="J2229" s="38"/>
      <c r="L2229" s="41">
        <f t="shared" si="332"/>
        <v>14</v>
      </c>
      <c r="M2229" s="39">
        <f t="shared" si="328"/>
        <v>5</v>
      </c>
      <c r="N2229" s="39">
        <v>1</v>
      </c>
    </row>
    <row r="2230" spans="1:14" ht="40.5" customHeight="1" x14ac:dyDescent="0.35">
      <c r="A2230" s="275"/>
      <c r="B2230" s="275"/>
      <c r="C2230" s="275"/>
      <c r="D2230" s="443">
        <f>х!H$17</f>
        <v>64.739999999999995</v>
      </c>
      <c r="E2230" s="444"/>
      <c r="F2230" s="414" t="str">
        <f>х!I$17</f>
        <v>Абонемент платного питания №9 (ГПД Полдник 1-4)</v>
      </c>
      <c r="G2230" s="415"/>
      <c r="H2230" s="415"/>
      <c r="I2230" s="270"/>
      <c r="J2230" s="13"/>
      <c r="K2230" s="13"/>
      <c r="L2230" s="289">
        <f>L2207+1</f>
        <v>15</v>
      </c>
      <c r="M2230" s="287">
        <f t="shared" si="328"/>
        <v>5</v>
      </c>
      <c r="N2230" s="287">
        <v>1</v>
      </c>
    </row>
    <row r="2231" spans="1:14" ht="11.5" customHeight="1" x14ac:dyDescent="0.35">
      <c r="A2231" s="437" t="s">
        <v>3</v>
      </c>
      <c r="B2231" s="438" t="s">
        <v>4</v>
      </c>
      <c r="C2231" s="438"/>
      <c r="D2231" s="438"/>
      <c r="E2231" s="439" t="s">
        <v>5</v>
      </c>
      <c r="F2231" s="440" t="s">
        <v>6</v>
      </c>
      <c r="G2231" s="441" t="s">
        <v>7</v>
      </c>
      <c r="H2231" s="442" t="s">
        <v>8</v>
      </c>
      <c r="L2231" s="290">
        <f>L2230</f>
        <v>15</v>
      </c>
      <c r="M2231" s="287">
        <f t="shared" si="328"/>
        <v>5</v>
      </c>
      <c r="N2231" s="287">
        <v>1</v>
      </c>
    </row>
    <row r="2232" spans="1:14" ht="11.5" customHeight="1" x14ac:dyDescent="0.35">
      <c r="A2232" s="437"/>
      <c r="B2232" s="277" t="s">
        <v>9</v>
      </c>
      <c r="C2232" s="278" t="s">
        <v>10</v>
      </c>
      <c r="D2232" s="278" t="s">
        <v>11</v>
      </c>
      <c r="E2232" s="439"/>
      <c r="F2232" s="440"/>
      <c r="G2232" s="441"/>
      <c r="H2232" s="442"/>
      <c r="L2232" s="290">
        <f t="shared" ref="L2232:M2252" si="335">L2231</f>
        <v>15</v>
      </c>
      <c r="M2232" s="287">
        <f t="shared" si="328"/>
        <v>5</v>
      </c>
      <c r="N2232" s="287">
        <v>1</v>
      </c>
    </row>
    <row r="2233" spans="1:14" ht="11.5" customHeight="1" x14ac:dyDescent="0.35">
      <c r="A2233" s="115">
        <v>338</v>
      </c>
      <c r="B2233" s="114">
        <v>0.4</v>
      </c>
      <c r="C2233" s="114">
        <v>0.4</v>
      </c>
      <c r="D2233" s="114">
        <v>9.8000000000000007</v>
      </c>
      <c r="E2233" s="115">
        <v>47</v>
      </c>
      <c r="F2233" s="116" t="s">
        <v>117</v>
      </c>
      <c r="G2233" s="385">
        <v>100</v>
      </c>
      <c r="H2233" s="449">
        <f>D2230</f>
        <v>64.739999999999995</v>
      </c>
      <c r="J2233" s="23" t="e">
        <f>H2233*J2251/H2251</f>
        <v>#DIV/0!</v>
      </c>
      <c r="L2233" s="290">
        <f t="shared" si="335"/>
        <v>15</v>
      </c>
      <c r="M2233" s="287">
        <f t="shared" si="328"/>
        <v>5</v>
      </c>
      <c r="N2233" s="287" t="str">
        <f>F2233</f>
        <v>Яблоко 100 (СОШ_2018)</v>
      </c>
    </row>
    <row r="2234" spans="1:14" ht="11.5" customHeight="1" x14ac:dyDescent="0.35">
      <c r="A2234" s="54" t="s">
        <v>151</v>
      </c>
      <c r="B2234" s="51">
        <v>7.28</v>
      </c>
      <c r="C2234" s="51">
        <v>7.76</v>
      </c>
      <c r="D2234" s="51">
        <v>33.18</v>
      </c>
      <c r="E2234" s="50">
        <v>229</v>
      </c>
      <c r="F2234" s="342" t="s">
        <v>388</v>
      </c>
      <c r="G2234" s="167">
        <v>100</v>
      </c>
      <c r="H2234" s="450"/>
      <c r="J2234" s="23" t="e">
        <f>H2234*J2251/H2251</f>
        <v>#DIV/0!</v>
      </c>
      <c r="L2234" s="290">
        <f t="shared" si="335"/>
        <v>15</v>
      </c>
      <c r="M2234" s="287">
        <f t="shared" si="328"/>
        <v>5</v>
      </c>
      <c r="N2234" s="287" t="str">
        <f t="shared" ref="N2234:N2250" si="336">F2234</f>
        <v>Кулебяка с капустой 100 Тагил (80 шк) (очищенные)</v>
      </c>
    </row>
    <row r="2235" spans="1:14" ht="11.5" customHeight="1" x14ac:dyDescent="0.35">
      <c r="A2235" s="211" t="s">
        <v>16</v>
      </c>
      <c r="B2235" s="119">
        <v>1</v>
      </c>
      <c r="C2235" s="119"/>
      <c r="D2235" s="119">
        <v>20.2</v>
      </c>
      <c r="E2235" s="120">
        <v>85</v>
      </c>
      <c r="F2235" s="163" t="s">
        <v>139</v>
      </c>
      <c r="G2235" s="400">
        <v>200</v>
      </c>
      <c r="H2235" s="450"/>
      <c r="J2235" s="23" t="e">
        <f>H2235*J2251/H2251</f>
        <v>#DIV/0!</v>
      </c>
      <c r="L2235" s="290">
        <f t="shared" si="335"/>
        <v>15</v>
      </c>
      <c r="M2235" s="287">
        <f t="shared" si="328"/>
        <v>5</v>
      </c>
      <c r="N2235" s="287" t="str">
        <f t="shared" si="336"/>
        <v>Сок в ассортименте</v>
      </c>
    </row>
    <row r="2236" spans="1:14" s="1" customFormat="1" ht="11.5" hidden="1" customHeight="1" x14ac:dyDescent="0.35">
      <c r="A2236" s="19"/>
      <c r="B2236" s="18"/>
      <c r="C2236" s="18"/>
      <c r="D2236" s="18"/>
      <c r="E2236" s="17"/>
      <c r="F2236" s="20"/>
      <c r="G2236" s="21"/>
      <c r="H2236" s="451"/>
      <c r="J2236" s="23" t="e">
        <f>H2236*J2251/H2251</f>
        <v>#DIV/0!</v>
      </c>
      <c r="L2236" s="41">
        <f t="shared" si="335"/>
        <v>15</v>
      </c>
      <c r="M2236" s="39">
        <f t="shared" si="328"/>
        <v>5</v>
      </c>
      <c r="N2236" s="39">
        <f t="shared" si="336"/>
        <v>0</v>
      </c>
    </row>
    <row r="2237" spans="1:14" s="1" customFormat="1" ht="11.5" hidden="1" customHeight="1" x14ac:dyDescent="0.35">
      <c r="A2237" s="17"/>
      <c r="B2237" s="18"/>
      <c r="C2237" s="18"/>
      <c r="D2237" s="19"/>
      <c r="E2237" s="17"/>
      <c r="F2237" s="20"/>
      <c r="G2237" s="21"/>
      <c r="H2237" s="451"/>
      <c r="J2237" s="23" t="e">
        <f>H2237*J2251/H2251</f>
        <v>#DIV/0!</v>
      </c>
      <c r="L2237" s="41">
        <f t="shared" si="335"/>
        <v>15</v>
      </c>
      <c r="M2237" s="39">
        <f t="shared" si="328"/>
        <v>5</v>
      </c>
      <c r="N2237" s="39">
        <f t="shared" si="336"/>
        <v>0</v>
      </c>
    </row>
    <row r="2238" spans="1:14" s="1" customFormat="1" ht="11.5" hidden="1" customHeight="1" x14ac:dyDescent="0.35">
      <c r="A2238" s="17"/>
      <c r="B2238" s="18"/>
      <c r="C2238" s="18"/>
      <c r="D2238" s="18"/>
      <c r="E2238" s="17"/>
      <c r="F2238" s="20"/>
      <c r="G2238" s="21"/>
      <c r="H2238" s="451"/>
      <c r="J2238" s="23" t="e">
        <f>H2238*J2251/H2251</f>
        <v>#DIV/0!</v>
      </c>
      <c r="L2238" s="41">
        <f t="shared" si="335"/>
        <v>15</v>
      </c>
      <c r="M2238" s="39">
        <f t="shared" si="328"/>
        <v>5</v>
      </c>
      <c r="N2238" s="39">
        <f t="shared" si="336"/>
        <v>0</v>
      </c>
    </row>
    <row r="2239" spans="1:14" s="1" customFormat="1" ht="11.5" hidden="1" customHeight="1" x14ac:dyDescent="0.35">
      <c r="A2239" s="17"/>
      <c r="B2239" s="18"/>
      <c r="C2239" s="18"/>
      <c r="D2239" s="18"/>
      <c r="E2239" s="17"/>
      <c r="F2239" s="20"/>
      <c r="G2239" s="24"/>
      <c r="H2239" s="451"/>
      <c r="J2239" s="23" t="e">
        <f>H2239*J2251/H2251</f>
        <v>#DIV/0!</v>
      </c>
      <c r="L2239" s="41">
        <f t="shared" si="335"/>
        <v>15</v>
      </c>
      <c r="M2239" s="39">
        <f t="shared" si="328"/>
        <v>5</v>
      </c>
      <c r="N2239" s="39">
        <f t="shared" si="336"/>
        <v>0</v>
      </c>
    </row>
    <row r="2240" spans="1:14" s="1" customFormat="1" ht="11.5" hidden="1" customHeight="1" x14ac:dyDescent="0.35">
      <c r="A2240" s="19"/>
      <c r="B2240" s="18"/>
      <c r="C2240" s="18"/>
      <c r="D2240" s="18"/>
      <c r="E2240" s="17"/>
      <c r="F2240" s="20"/>
      <c r="G2240" s="21"/>
      <c r="H2240" s="451"/>
      <c r="J2240" s="23" t="e">
        <f>H2240*J2251/H2251</f>
        <v>#DIV/0!</v>
      </c>
      <c r="L2240" s="41">
        <f t="shared" si="335"/>
        <v>15</v>
      </c>
      <c r="M2240" s="39">
        <f t="shared" si="328"/>
        <v>5</v>
      </c>
      <c r="N2240" s="39">
        <f t="shared" si="336"/>
        <v>0</v>
      </c>
    </row>
    <row r="2241" spans="1:14" s="1" customFormat="1" ht="11.5" hidden="1" customHeight="1" x14ac:dyDescent="0.35">
      <c r="A2241" s="19"/>
      <c r="B2241" s="25"/>
      <c r="C2241" s="25"/>
      <c r="D2241" s="25"/>
      <c r="E2241" s="26"/>
      <c r="F2241" s="27"/>
      <c r="G2241" s="27"/>
      <c r="H2241" s="451"/>
      <c r="J2241" s="23" t="e">
        <f>H2241*J2251/H2251</f>
        <v>#DIV/0!</v>
      </c>
      <c r="L2241" s="41">
        <f t="shared" si="335"/>
        <v>15</v>
      </c>
      <c r="M2241" s="39">
        <f t="shared" si="328"/>
        <v>5</v>
      </c>
      <c r="N2241" s="39">
        <f t="shared" si="336"/>
        <v>0</v>
      </c>
    </row>
    <row r="2242" spans="1:14" s="1" customFormat="1" ht="11.5" hidden="1" customHeight="1" x14ac:dyDescent="0.35">
      <c r="A2242" s="17"/>
      <c r="B2242" s="18"/>
      <c r="C2242" s="18"/>
      <c r="D2242" s="18"/>
      <c r="E2242" s="17"/>
      <c r="F2242" s="20"/>
      <c r="G2242" s="21"/>
      <c r="H2242" s="451"/>
      <c r="J2242" s="23" t="e">
        <f>H2242*J2251/H2251</f>
        <v>#DIV/0!</v>
      </c>
      <c r="L2242" s="41">
        <f t="shared" si="335"/>
        <v>15</v>
      </c>
      <c r="M2242" s="39">
        <f t="shared" si="328"/>
        <v>5</v>
      </c>
      <c r="N2242" s="39">
        <f t="shared" si="336"/>
        <v>0</v>
      </c>
    </row>
    <row r="2243" spans="1:14" s="1" customFormat="1" ht="11.5" hidden="1" customHeight="1" x14ac:dyDescent="0.35">
      <c r="A2243" s="17"/>
      <c r="B2243" s="18"/>
      <c r="C2243" s="18"/>
      <c r="D2243" s="18"/>
      <c r="E2243" s="17"/>
      <c r="F2243" s="20"/>
      <c r="G2243" s="24"/>
      <c r="H2243" s="451"/>
      <c r="J2243" s="23" t="e">
        <f>H2243*J2251/H2251</f>
        <v>#DIV/0!</v>
      </c>
      <c r="L2243" s="41">
        <f t="shared" si="335"/>
        <v>15</v>
      </c>
      <c r="M2243" s="39">
        <f t="shared" si="328"/>
        <v>5</v>
      </c>
      <c r="N2243" s="39">
        <f t="shared" si="336"/>
        <v>0</v>
      </c>
    </row>
    <row r="2244" spans="1:14" s="1" customFormat="1" ht="11.5" hidden="1" customHeight="1" x14ac:dyDescent="0.35">
      <c r="A2244" s="17"/>
      <c r="B2244" s="18"/>
      <c r="C2244" s="18"/>
      <c r="D2244" s="18"/>
      <c r="E2244" s="17"/>
      <c r="F2244" s="20"/>
      <c r="G2244" s="24"/>
      <c r="H2244" s="451"/>
      <c r="J2244" s="23" t="e">
        <f>H2244*J2251/H2251</f>
        <v>#DIV/0!</v>
      </c>
      <c r="L2244" s="41">
        <f t="shared" si="335"/>
        <v>15</v>
      </c>
      <c r="M2244" s="39">
        <f t="shared" si="328"/>
        <v>5</v>
      </c>
      <c r="N2244" s="39">
        <f t="shared" si="336"/>
        <v>0</v>
      </c>
    </row>
    <row r="2245" spans="1:14" s="1" customFormat="1" ht="11.5" hidden="1" customHeight="1" x14ac:dyDescent="0.35">
      <c r="A2245" s="19"/>
      <c r="B2245" s="18"/>
      <c r="C2245" s="18"/>
      <c r="D2245" s="18"/>
      <c r="E2245" s="17"/>
      <c r="F2245" s="20"/>
      <c r="G2245" s="21"/>
      <c r="H2245" s="451"/>
      <c r="J2245" s="23" t="e">
        <f>H2245*J2251/H2251</f>
        <v>#DIV/0!</v>
      </c>
      <c r="L2245" s="41">
        <f t="shared" si="335"/>
        <v>15</v>
      </c>
      <c r="M2245" s="39">
        <f t="shared" si="328"/>
        <v>5</v>
      </c>
      <c r="N2245" s="39">
        <f t="shared" si="336"/>
        <v>0</v>
      </c>
    </row>
    <row r="2246" spans="1:14" s="1" customFormat="1" ht="11.5" hidden="1" customHeight="1" x14ac:dyDescent="0.25">
      <c r="A2246" s="17"/>
      <c r="B2246" s="18"/>
      <c r="C2246" s="18"/>
      <c r="D2246" s="18"/>
      <c r="E2246" s="17"/>
      <c r="F2246" s="28"/>
      <c r="G2246" s="21"/>
      <c r="H2246" s="451"/>
      <c r="J2246" s="23" t="e">
        <f>H2246*J2251/H2251</f>
        <v>#DIV/0!</v>
      </c>
      <c r="L2246" s="41">
        <f t="shared" si="335"/>
        <v>15</v>
      </c>
      <c r="M2246" s="39">
        <f t="shared" si="328"/>
        <v>5</v>
      </c>
      <c r="N2246" s="39">
        <f t="shared" si="336"/>
        <v>0</v>
      </c>
    </row>
    <row r="2247" spans="1:14" s="1" customFormat="1" ht="11.5" hidden="1" customHeight="1" x14ac:dyDescent="0.35">
      <c r="A2247" s="19"/>
      <c r="B2247" s="18"/>
      <c r="C2247" s="18"/>
      <c r="D2247" s="18"/>
      <c r="E2247" s="17"/>
      <c r="F2247" s="20"/>
      <c r="G2247" s="21"/>
      <c r="H2247" s="451"/>
      <c r="J2247" s="23" t="e">
        <f>H2247*J2251/H2251</f>
        <v>#DIV/0!</v>
      </c>
      <c r="L2247" s="41">
        <f t="shared" si="335"/>
        <v>15</v>
      </c>
      <c r="M2247" s="39">
        <f t="shared" si="328"/>
        <v>5</v>
      </c>
      <c r="N2247" s="39">
        <f t="shared" si="336"/>
        <v>0</v>
      </c>
    </row>
    <row r="2248" spans="1:14" s="1" customFormat="1" ht="11.5" hidden="1" customHeight="1" x14ac:dyDescent="0.25">
      <c r="A2248" s="17"/>
      <c r="B2248" s="18"/>
      <c r="C2248" s="18"/>
      <c r="D2248" s="18"/>
      <c r="E2248" s="17"/>
      <c r="F2248" s="28"/>
      <c r="G2248" s="21"/>
      <c r="H2248" s="451"/>
      <c r="J2248" s="23" t="e">
        <f>H2248*J2251/H2251</f>
        <v>#DIV/0!</v>
      </c>
      <c r="L2248" s="41">
        <f t="shared" si="335"/>
        <v>15</v>
      </c>
      <c r="M2248" s="39">
        <f t="shared" si="335"/>
        <v>5</v>
      </c>
      <c r="N2248" s="39">
        <f t="shared" si="336"/>
        <v>0</v>
      </c>
    </row>
    <row r="2249" spans="1:14" s="1" customFormat="1" ht="11.5" hidden="1" customHeight="1" x14ac:dyDescent="0.35">
      <c r="A2249" s="19"/>
      <c r="B2249" s="18"/>
      <c r="C2249" s="18"/>
      <c r="D2249" s="18"/>
      <c r="E2249" s="17"/>
      <c r="F2249" s="20"/>
      <c r="G2249" s="21"/>
      <c r="H2249" s="451"/>
      <c r="J2249" s="23" t="e">
        <f>H2249*J2251/H2251</f>
        <v>#DIV/0!</v>
      </c>
      <c r="L2249" s="41">
        <f t="shared" si="335"/>
        <v>15</v>
      </c>
      <c r="M2249" s="39">
        <f t="shared" si="335"/>
        <v>5</v>
      </c>
      <c r="N2249" s="39">
        <f t="shared" si="336"/>
        <v>0</v>
      </c>
    </row>
    <row r="2250" spans="1:14" s="1" customFormat="1" ht="11.5" hidden="1" customHeight="1" x14ac:dyDescent="0.35">
      <c r="A2250" s="19"/>
      <c r="B2250" s="18"/>
      <c r="C2250" s="18"/>
      <c r="D2250" s="18"/>
      <c r="E2250" s="17"/>
      <c r="F2250" s="20"/>
      <c r="G2250" s="21"/>
      <c r="H2250" s="451"/>
      <c r="J2250" s="23" t="e">
        <f>H2250*J2251/H2251</f>
        <v>#DIV/0!</v>
      </c>
      <c r="L2250" s="41">
        <f t="shared" si="335"/>
        <v>15</v>
      </c>
      <c r="M2250" s="39">
        <f t="shared" si="335"/>
        <v>5</v>
      </c>
      <c r="N2250" s="39">
        <f t="shared" si="336"/>
        <v>0</v>
      </c>
    </row>
    <row r="2251" spans="1:14" ht="11.5" customHeight="1" x14ac:dyDescent="0.35">
      <c r="A2251" s="291"/>
      <c r="B2251" s="292">
        <f>SUBTOTAL(9,B2233:B2250)</f>
        <v>8.68</v>
      </c>
      <c r="C2251" s="292">
        <f t="shared" ref="C2251:E2251" si="337">SUBTOTAL(9,C2233:C2250)</f>
        <v>8.16</v>
      </c>
      <c r="D2251" s="292">
        <f t="shared" si="337"/>
        <v>63.180000000000007</v>
      </c>
      <c r="E2251" s="293">
        <f t="shared" si="337"/>
        <v>361</v>
      </c>
      <c r="F2251" s="294" t="s">
        <v>18</v>
      </c>
      <c r="G2251" s="335"/>
      <c r="H2251" s="452"/>
      <c r="J2251" s="32">
        <f>D2230</f>
        <v>64.739999999999995</v>
      </c>
      <c r="L2251" s="290">
        <f t="shared" si="335"/>
        <v>15</v>
      </c>
      <c r="M2251" s="287">
        <f t="shared" si="335"/>
        <v>5</v>
      </c>
      <c r="N2251" s="287">
        <v>1</v>
      </c>
    </row>
    <row r="2252" spans="1:14" ht="6" customHeight="1" x14ac:dyDescent="0.35">
      <c r="A2252" s="297"/>
      <c r="B2252" s="298"/>
      <c r="C2252" s="298"/>
      <c r="D2252" s="298"/>
      <c r="E2252" s="299"/>
      <c r="F2252" s="300"/>
      <c r="G2252" s="301"/>
      <c r="H2252" s="302"/>
      <c r="J2252" s="38"/>
      <c r="L2252" s="290">
        <f t="shared" si="335"/>
        <v>15</v>
      </c>
      <c r="M2252" s="287">
        <f t="shared" si="335"/>
        <v>5</v>
      </c>
      <c r="N2252" s="287">
        <v>1</v>
      </c>
    </row>
    <row r="2253" spans="1:14" s="1" customFormat="1" ht="21" hidden="1" x14ac:dyDescent="0.35">
      <c r="A2253" s="14"/>
      <c r="B2253" s="14"/>
      <c r="C2253" s="14"/>
      <c r="D2253" s="427">
        <f>х!H$18</f>
        <v>103</v>
      </c>
      <c r="E2253" s="428"/>
      <c r="F2253" s="429" t="str">
        <f>х!I$18</f>
        <v>Абонемент платного питания №10 (СОШ № 12)</v>
      </c>
      <c r="G2253" s="430"/>
      <c r="H2253" s="430"/>
      <c r="I2253" s="13"/>
      <c r="J2253" s="13"/>
      <c r="K2253" s="13"/>
      <c r="L2253" s="40">
        <f>L2230+1</f>
        <v>16</v>
      </c>
      <c r="M2253" s="39">
        <f t="shared" ref="M2253:M2316" si="338">M2252</f>
        <v>5</v>
      </c>
      <c r="N2253" s="39">
        <v>1</v>
      </c>
    </row>
    <row r="2254" spans="1:14" s="1" customFormat="1" ht="11.5" hidden="1" customHeight="1" x14ac:dyDescent="0.35">
      <c r="A2254" s="431" t="s">
        <v>3</v>
      </c>
      <c r="B2254" s="432" t="s">
        <v>4</v>
      </c>
      <c r="C2254" s="432"/>
      <c r="D2254" s="432"/>
      <c r="E2254" s="433" t="s">
        <v>5</v>
      </c>
      <c r="F2254" s="434" t="s">
        <v>6</v>
      </c>
      <c r="G2254" s="435" t="s">
        <v>7</v>
      </c>
      <c r="H2254" s="436" t="s">
        <v>8</v>
      </c>
      <c r="L2254" s="41">
        <f>L2253</f>
        <v>16</v>
      </c>
      <c r="M2254" s="39">
        <f t="shared" si="338"/>
        <v>5</v>
      </c>
      <c r="N2254" s="39">
        <v>1</v>
      </c>
    </row>
    <row r="2255" spans="1:14" s="1" customFormat="1" ht="11.5" hidden="1" customHeight="1" x14ac:dyDescent="0.35">
      <c r="A2255" s="431"/>
      <c r="B2255" s="15" t="s">
        <v>9</v>
      </c>
      <c r="C2255" s="16" t="s">
        <v>10</v>
      </c>
      <c r="D2255" s="16" t="s">
        <v>11</v>
      </c>
      <c r="E2255" s="433"/>
      <c r="F2255" s="434"/>
      <c r="G2255" s="435"/>
      <c r="H2255" s="436"/>
      <c r="L2255" s="41">
        <f t="shared" ref="L2255:L2275" si="339">L2254</f>
        <v>16</v>
      </c>
      <c r="M2255" s="39">
        <f t="shared" si="338"/>
        <v>5</v>
      </c>
      <c r="N2255" s="39">
        <v>1</v>
      </c>
    </row>
    <row r="2256" spans="1:14" s="1" customFormat="1" ht="11.5" hidden="1" customHeight="1" x14ac:dyDescent="0.35">
      <c r="A2256" s="228" t="s">
        <v>321</v>
      </c>
      <c r="B2256" s="250">
        <v>12.62</v>
      </c>
      <c r="C2256" s="250">
        <v>28.17</v>
      </c>
      <c r="D2256" s="250">
        <v>25.89</v>
      </c>
      <c r="E2256" s="251">
        <v>408</v>
      </c>
      <c r="F2256" s="254" t="s">
        <v>322</v>
      </c>
      <c r="G2256" s="206">
        <v>150</v>
      </c>
      <c r="H2256" s="453">
        <f>D2253</f>
        <v>103</v>
      </c>
      <c r="J2256" s="23" t="e">
        <f>H2256*J2274/H2274</f>
        <v>#DIV/0!</v>
      </c>
      <c r="L2256" s="41">
        <f t="shared" si="339"/>
        <v>16</v>
      </c>
      <c r="M2256" s="39">
        <f t="shared" si="338"/>
        <v>5</v>
      </c>
      <c r="N2256" s="39" t="str">
        <f>F2256</f>
        <v>Плов (СОШ_2018)</v>
      </c>
    </row>
    <row r="2257" spans="1:14" s="1" customFormat="1" ht="11.5" hidden="1" customHeight="1" x14ac:dyDescent="0.35">
      <c r="A2257" s="50">
        <v>629</v>
      </c>
      <c r="B2257" s="51">
        <v>0.16</v>
      </c>
      <c r="C2257" s="51">
        <v>0.03</v>
      </c>
      <c r="D2257" s="51">
        <v>15.49</v>
      </c>
      <c r="E2257" s="50">
        <v>64</v>
      </c>
      <c r="F2257" s="52" t="s">
        <v>244</v>
      </c>
      <c r="G2257" s="53">
        <v>222</v>
      </c>
      <c r="H2257" s="451"/>
      <c r="J2257" s="23" t="e">
        <f>H2257*J2274/H2274</f>
        <v>#DIV/0!</v>
      </c>
      <c r="L2257" s="41">
        <f t="shared" si="339"/>
        <v>16</v>
      </c>
      <c r="M2257" s="39">
        <f t="shared" si="338"/>
        <v>5</v>
      </c>
      <c r="N2257" s="39" t="str">
        <f t="shared" ref="N2257:N2273" si="340">F2257</f>
        <v>Чай с сахаром с лимоном 200/15/7</v>
      </c>
    </row>
    <row r="2258" spans="1:14" s="1" customFormat="1" ht="11.5" hidden="1" customHeight="1" x14ac:dyDescent="0.35">
      <c r="A2258" s="54" t="s">
        <v>16</v>
      </c>
      <c r="B2258" s="51">
        <v>1.98</v>
      </c>
      <c r="C2258" s="51">
        <v>0.25</v>
      </c>
      <c r="D2258" s="51">
        <v>12.08</v>
      </c>
      <c r="E2258" s="50">
        <v>59</v>
      </c>
      <c r="F2258" s="52" t="s">
        <v>135</v>
      </c>
      <c r="G2258" s="49">
        <v>25</v>
      </c>
      <c r="H2258" s="451"/>
      <c r="J2258" s="23" t="e">
        <f>H2258*J2274/H2274</f>
        <v>#DIV/0!</v>
      </c>
      <c r="L2258" s="41">
        <f t="shared" si="339"/>
        <v>16</v>
      </c>
      <c r="M2258" s="39">
        <f t="shared" si="338"/>
        <v>5</v>
      </c>
      <c r="N2258" s="39" t="str">
        <f t="shared" si="340"/>
        <v>Хлеб пшеничный 25</v>
      </c>
    </row>
    <row r="2259" spans="1:14" s="1" customFormat="1" ht="11.5" hidden="1" customHeight="1" x14ac:dyDescent="0.35">
      <c r="A2259" s="54" t="s">
        <v>16</v>
      </c>
      <c r="B2259" s="51">
        <v>1.65</v>
      </c>
      <c r="C2259" s="51">
        <v>0.3</v>
      </c>
      <c r="D2259" s="51">
        <v>8.35</v>
      </c>
      <c r="E2259" s="50">
        <v>44</v>
      </c>
      <c r="F2259" s="52" t="s">
        <v>17</v>
      </c>
      <c r="G2259" s="49">
        <v>25</v>
      </c>
      <c r="H2259" s="451"/>
      <c r="J2259" s="23" t="e">
        <f>H2259*J2274/H2274</f>
        <v>#DIV/0!</v>
      </c>
      <c r="L2259" s="41">
        <f t="shared" si="339"/>
        <v>16</v>
      </c>
      <c r="M2259" s="39">
        <f t="shared" si="338"/>
        <v>5</v>
      </c>
      <c r="N2259" s="39" t="str">
        <f t="shared" si="340"/>
        <v>Хлеб  ржаной 25</v>
      </c>
    </row>
    <row r="2260" spans="1:14" s="1" customFormat="1" ht="11.5" hidden="1" customHeight="1" x14ac:dyDescent="0.35">
      <c r="A2260" s="54"/>
      <c r="B2260" s="51"/>
      <c r="C2260" s="51"/>
      <c r="D2260" s="51"/>
      <c r="E2260" s="50"/>
      <c r="F2260" s="52"/>
      <c r="G2260" s="49"/>
      <c r="H2260" s="451"/>
      <c r="J2260" s="23" t="e">
        <f>H2260*J2274/H2274</f>
        <v>#DIV/0!</v>
      </c>
      <c r="L2260" s="41">
        <f t="shared" si="339"/>
        <v>16</v>
      </c>
      <c r="M2260" s="39">
        <f t="shared" si="338"/>
        <v>5</v>
      </c>
      <c r="N2260" s="39">
        <f t="shared" si="340"/>
        <v>0</v>
      </c>
    </row>
    <row r="2261" spans="1:14" s="1" customFormat="1" ht="11.5" hidden="1" customHeight="1" x14ac:dyDescent="0.35">
      <c r="A2261" s="54"/>
      <c r="B2261" s="51"/>
      <c r="C2261" s="51"/>
      <c r="D2261" s="51"/>
      <c r="E2261" s="50"/>
      <c r="F2261" s="52"/>
      <c r="G2261" s="49"/>
      <c r="H2261" s="451"/>
      <c r="J2261" s="23" t="e">
        <f>H2261*J2274/H2274</f>
        <v>#DIV/0!</v>
      </c>
      <c r="L2261" s="41">
        <f t="shared" si="339"/>
        <v>16</v>
      </c>
      <c r="M2261" s="39">
        <f t="shared" si="338"/>
        <v>5</v>
      </c>
      <c r="N2261" s="39">
        <f t="shared" si="340"/>
        <v>0</v>
      </c>
    </row>
    <row r="2262" spans="1:14" s="1" customFormat="1" ht="11.5" hidden="1" customHeight="1" x14ac:dyDescent="0.35">
      <c r="A2262" s="54"/>
      <c r="B2262" s="51"/>
      <c r="C2262" s="51"/>
      <c r="D2262" s="51"/>
      <c r="E2262" s="50"/>
      <c r="F2262" s="52"/>
      <c r="G2262" s="49"/>
      <c r="H2262" s="451"/>
      <c r="J2262" s="23" t="e">
        <f>H2262*J2274/H2274</f>
        <v>#DIV/0!</v>
      </c>
      <c r="L2262" s="41">
        <f t="shared" si="339"/>
        <v>16</v>
      </c>
      <c r="M2262" s="39">
        <f t="shared" si="338"/>
        <v>5</v>
      </c>
      <c r="N2262" s="39">
        <f t="shared" si="340"/>
        <v>0</v>
      </c>
    </row>
    <row r="2263" spans="1:14" s="1" customFormat="1" ht="11.5" hidden="1" customHeight="1" x14ac:dyDescent="0.35">
      <c r="A2263" s="19"/>
      <c r="B2263" s="18"/>
      <c r="C2263" s="18"/>
      <c r="D2263" s="18"/>
      <c r="E2263" s="17"/>
      <c r="F2263" s="20"/>
      <c r="G2263" s="21"/>
      <c r="H2263" s="451"/>
      <c r="J2263" s="23" t="e">
        <f>H2263*J2274/H2274</f>
        <v>#DIV/0!</v>
      </c>
      <c r="L2263" s="41">
        <f t="shared" si="339"/>
        <v>16</v>
      </c>
      <c r="M2263" s="39">
        <f t="shared" si="338"/>
        <v>5</v>
      </c>
      <c r="N2263" s="39">
        <f t="shared" si="340"/>
        <v>0</v>
      </c>
    </row>
    <row r="2264" spans="1:14" s="1" customFormat="1" ht="11.5" hidden="1" customHeight="1" x14ac:dyDescent="0.35">
      <c r="A2264" s="19"/>
      <c r="B2264" s="25"/>
      <c r="C2264" s="25"/>
      <c r="D2264" s="25"/>
      <c r="E2264" s="26"/>
      <c r="F2264" s="42"/>
      <c r="G2264" s="42"/>
      <c r="H2264" s="451"/>
      <c r="J2264" s="23" t="e">
        <f>H2264*J2274/H2274</f>
        <v>#DIV/0!</v>
      </c>
      <c r="L2264" s="41">
        <f t="shared" si="339"/>
        <v>16</v>
      </c>
      <c r="M2264" s="39">
        <f t="shared" si="338"/>
        <v>5</v>
      </c>
      <c r="N2264" s="39">
        <f t="shared" si="340"/>
        <v>0</v>
      </c>
    </row>
    <row r="2265" spans="1:14" s="1" customFormat="1" ht="11.5" hidden="1" customHeight="1" x14ac:dyDescent="0.35">
      <c r="A2265" s="17"/>
      <c r="B2265" s="18"/>
      <c r="C2265" s="18"/>
      <c r="D2265" s="18"/>
      <c r="E2265" s="17"/>
      <c r="F2265" s="20"/>
      <c r="G2265" s="21"/>
      <c r="H2265" s="451"/>
      <c r="J2265" s="23" t="e">
        <f>H2265*J2274/H2274</f>
        <v>#DIV/0!</v>
      </c>
      <c r="L2265" s="41">
        <f t="shared" si="339"/>
        <v>16</v>
      </c>
      <c r="M2265" s="39">
        <f t="shared" si="338"/>
        <v>5</v>
      </c>
      <c r="N2265" s="39">
        <f t="shared" si="340"/>
        <v>0</v>
      </c>
    </row>
    <row r="2266" spans="1:14" s="1" customFormat="1" ht="11.5" hidden="1" customHeight="1" x14ac:dyDescent="0.35">
      <c r="A2266" s="17"/>
      <c r="B2266" s="18"/>
      <c r="C2266" s="18"/>
      <c r="D2266" s="18"/>
      <c r="E2266" s="17"/>
      <c r="F2266" s="20"/>
      <c r="G2266" s="24"/>
      <c r="H2266" s="451"/>
      <c r="J2266" s="23" t="e">
        <f>H2266*J2274/H2274</f>
        <v>#DIV/0!</v>
      </c>
      <c r="L2266" s="41">
        <f t="shared" si="339"/>
        <v>16</v>
      </c>
      <c r="M2266" s="39">
        <f t="shared" si="338"/>
        <v>5</v>
      </c>
      <c r="N2266" s="39">
        <f t="shared" si="340"/>
        <v>0</v>
      </c>
    </row>
    <row r="2267" spans="1:14" s="1" customFormat="1" ht="11.5" hidden="1" customHeight="1" x14ac:dyDescent="0.35">
      <c r="A2267" s="17"/>
      <c r="B2267" s="18"/>
      <c r="C2267" s="18"/>
      <c r="D2267" s="18"/>
      <c r="E2267" s="17"/>
      <c r="F2267" s="20"/>
      <c r="G2267" s="24"/>
      <c r="H2267" s="451"/>
      <c r="J2267" s="23" t="e">
        <f>H2267*J2274/H2274</f>
        <v>#DIV/0!</v>
      </c>
      <c r="L2267" s="41">
        <f t="shared" si="339"/>
        <v>16</v>
      </c>
      <c r="M2267" s="39">
        <f t="shared" si="338"/>
        <v>5</v>
      </c>
      <c r="N2267" s="39">
        <f t="shared" si="340"/>
        <v>0</v>
      </c>
    </row>
    <row r="2268" spans="1:14" s="1" customFormat="1" ht="11.5" hidden="1" customHeight="1" x14ac:dyDescent="0.35">
      <c r="A2268" s="19"/>
      <c r="B2268" s="18"/>
      <c r="C2268" s="18"/>
      <c r="D2268" s="18"/>
      <c r="E2268" s="17"/>
      <c r="F2268" s="20"/>
      <c r="G2268" s="21"/>
      <c r="H2268" s="451"/>
      <c r="J2268" s="23" t="e">
        <f>H2268*J2274/H2274</f>
        <v>#DIV/0!</v>
      </c>
      <c r="L2268" s="41">
        <f t="shared" si="339"/>
        <v>16</v>
      </c>
      <c r="M2268" s="39">
        <f t="shared" si="338"/>
        <v>5</v>
      </c>
      <c r="N2268" s="39">
        <f t="shared" si="340"/>
        <v>0</v>
      </c>
    </row>
    <row r="2269" spans="1:14" s="1" customFormat="1" ht="11.5" hidden="1" customHeight="1" x14ac:dyDescent="0.25">
      <c r="A2269" s="17"/>
      <c r="B2269" s="18"/>
      <c r="C2269" s="18"/>
      <c r="D2269" s="18"/>
      <c r="E2269" s="17"/>
      <c r="F2269" s="28"/>
      <c r="G2269" s="21"/>
      <c r="H2269" s="451"/>
      <c r="J2269" s="23" t="e">
        <f>H2269*J2274/H2274</f>
        <v>#DIV/0!</v>
      </c>
      <c r="L2269" s="41">
        <f t="shared" si="339"/>
        <v>16</v>
      </c>
      <c r="M2269" s="39">
        <f t="shared" si="338"/>
        <v>5</v>
      </c>
      <c r="N2269" s="39">
        <f t="shared" si="340"/>
        <v>0</v>
      </c>
    </row>
    <row r="2270" spans="1:14" s="1" customFormat="1" ht="11.5" hidden="1" customHeight="1" x14ac:dyDescent="0.35">
      <c r="A2270" s="19"/>
      <c r="B2270" s="18"/>
      <c r="C2270" s="18"/>
      <c r="D2270" s="18"/>
      <c r="E2270" s="17"/>
      <c r="F2270" s="20"/>
      <c r="G2270" s="21"/>
      <c r="H2270" s="451"/>
      <c r="J2270" s="23" t="e">
        <f>H2270*J2274/H2274</f>
        <v>#DIV/0!</v>
      </c>
      <c r="L2270" s="41">
        <f t="shared" si="339"/>
        <v>16</v>
      </c>
      <c r="M2270" s="39">
        <f t="shared" si="338"/>
        <v>5</v>
      </c>
      <c r="N2270" s="39">
        <f t="shared" si="340"/>
        <v>0</v>
      </c>
    </row>
    <row r="2271" spans="1:14" s="1" customFormat="1" ht="11.5" hidden="1" customHeight="1" x14ac:dyDescent="0.25">
      <c r="A2271" s="17"/>
      <c r="B2271" s="18"/>
      <c r="C2271" s="18"/>
      <c r="D2271" s="18"/>
      <c r="E2271" s="17"/>
      <c r="F2271" s="28"/>
      <c r="G2271" s="21"/>
      <c r="H2271" s="451"/>
      <c r="J2271" s="23" t="e">
        <f>H2271*J2274/H2274</f>
        <v>#DIV/0!</v>
      </c>
      <c r="L2271" s="41">
        <f t="shared" si="339"/>
        <v>16</v>
      </c>
      <c r="M2271" s="39">
        <f t="shared" si="338"/>
        <v>5</v>
      </c>
      <c r="N2271" s="39">
        <f t="shared" si="340"/>
        <v>0</v>
      </c>
    </row>
    <row r="2272" spans="1:14" s="1" customFormat="1" ht="11.5" hidden="1" customHeight="1" x14ac:dyDescent="0.35">
      <c r="A2272" s="19"/>
      <c r="B2272" s="18"/>
      <c r="C2272" s="18"/>
      <c r="D2272" s="18"/>
      <c r="E2272" s="17"/>
      <c r="F2272" s="20"/>
      <c r="G2272" s="21"/>
      <c r="H2272" s="451"/>
      <c r="J2272" s="23" t="e">
        <f>H2272*J2274/H2274</f>
        <v>#DIV/0!</v>
      </c>
      <c r="L2272" s="41">
        <f t="shared" si="339"/>
        <v>16</v>
      </c>
      <c r="M2272" s="39">
        <f t="shared" si="338"/>
        <v>5</v>
      </c>
      <c r="N2272" s="39">
        <f t="shared" si="340"/>
        <v>0</v>
      </c>
    </row>
    <row r="2273" spans="1:14" s="1" customFormat="1" ht="11.5" hidden="1" customHeight="1" x14ac:dyDescent="0.35">
      <c r="A2273" s="19"/>
      <c r="B2273" s="18"/>
      <c r="C2273" s="18"/>
      <c r="D2273" s="18"/>
      <c r="E2273" s="17"/>
      <c r="F2273" s="20"/>
      <c r="G2273" s="21"/>
      <c r="H2273" s="451"/>
      <c r="J2273" s="23" t="e">
        <f>H2273*J2274/H2274</f>
        <v>#DIV/0!</v>
      </c>
      <c r="L2273" s="41">
        <f t="shared" si="339"/>
        <v>16</v>
      </c>
      <c r="M2273" s="39">
        <f t="shared" si="338"/>
        <v>5</v>
      </c>
      <c r="N2273" s="39">
        <f t="shared" si="340"/>
        <v>0</v>
      </c>
    </row>
    <row r="2274" spans="1:14" s="1" customFormat="1" ht="11.5" hidden="1" customHeight="1" x14ac:dyDescent="0.35">
      <c r="A2274" s="19"/>
      <c r="B2274" s="25">
        <f>SUBTOTAL(9,B2256:B2273)</f>
        <v>0</v>
      </c>
      <c r="C2274" s="25">
        <f t="shared" ref="C2274:E2274" si="341">SUBTOTAL(9,C2256:C2273)</f>
        <v>0</v>
      </c>
      <c r="D2274" s="25">
        <f t="shared" si="341"/>
        <v>0</v>
      </c>
      <c r="E2274" s="26">
        <f t="shared" si="341"/>
        <v>0</v>
      </c>
      <c r="F2274" s="29" t="s">
        <v>18</v>
      </c>
      <c r="G2274" s="42"/>
      <c r="H2274" s="454"/>
      <c r="J2274" s="32">
        <f>D2253</f>
        <v>103</v>
      </c>
      <c r="L2274" s="41">
        <f t="shared" si="339"/>
        <v>16</v>
      </c>
      <c r="M2274" s="39">
        <f t="shared" si="338"/>
        <v>5</v>
      </c>
      <c r="N2274" s="39">
        <v>1</v>
      </c>
    </row>
    <row r="2275" spans="1:14" s="1" customFormat="1" ht="11.5" hidden="1" customHeight="1" x14ac:dyDescent="0.35">
      <c r="A2275" s="33"/>
      <c r="B2275" s="34"/>
      <c r="C2275" s="34"/>
      <c r="D2275" s="34"/>
      <c r="E2275" s="35"/>
      <c r="F2275" s="36"/>
      <c r="G2275" s="37"/>
      <c r="H2275" s="38"/>
      <c r="J2275" s="38"/>
      <c r="L2275" s="41">
        <f t="shared" si="339"/>
        <v>16</v>
      </c>
      <c r="M2275" s="39">
        <f t="shared" si="338"/>
        <v>5</v>
      </c>
      <c r="N2275" s="39">
        <v>1</v>
      </c>
    </row>
    <row r="2276" spans="1:14" ht="21" hidden="1" x14ac:dyDescent="0.35">
      <c r="A2276" s="275"/>
      <c r="B2276" s="275"/>
      <c r="C2276" s="275"/>
      <c r="D2276" s="443">
        <f>х!H$19</f>
        <v>176.93</v>
      </c>
      <c r="E2276" s="444"/>
      <c r="F2276" s="445" t="str">
        <f>х!I$19</f>
        <v>Абонемент платного питания №11 (Обед 5-11)</v>
      </c>
      <c r="G2276" s="446"/>
      <c r="H2276" s="446"/>
      <c r="I2276" s="270"/>
      <c r="J2276" s="13"/>
      <c r="K2276" s="13"/>
      <c r="L2276" s="289">
        <f>L2253+1</f>
        <v>17</v>
      </c>
      <c r="M2276" s="287">
        <f t="shared" si="338"/>
        <v>5</v>
      </c>
      <c r="N2276" s="287">
        <v>1</v>
      </c>
    </row>
    <row r="2277" spans="1:14" ht="11.5" hidden="1" customHeight="1" x14ac:dyDescent="0.35">
      <c r="A2277" s="437" t="s">
        <v>3</v>
      </c>
      <c r="B2277" s="438" t="s">
        <v>4</v>
      </c>
      <c r="C2277" s="438"/>
      <c r="D2277" s="438"/>
      <c r="E2277" s="439" t="s">
        <v>5</v>
      </c>
      <c r="F2277" s="440" t="s">
        <v>6</v>
      </c>
      <c r="G2277" s="441" t="s">
        <v>7</v>
      </c>
      <c r="H2277" s="442" t="s">
        <v>8</v>
      </c>
      <c r="L2277" s="290">
        <f>L2276</f>
        <v>17</v>
      </c>
      <c r="M2277" s="287">
        <f t="shared" si="338"/>
        <v>5</v>
      </c>
      <c r="N2277" s="287">
        <v>1</v>
      </c>
    </row>
    <row r="2278" spans="1:14" ht="11.5" hidden="1" customHeight="1" x14ac:dyDescent="0.35">
      <c r="A2278" s="437"/>
      <c r="B2278" s="277" t="s">
        <v>9</v>
      </c>
      <c r="C2278" s="278" t="s">
        <v>10</v>
      </c>
      <c r="D2278" s="278" t="s">
        <v>11</v>
      </c>
      <c r="E2278" s="439"/>
      <c r="F2278" s="440"/>
      <c r="G2278" s="441"/>
      <c r="H2278" s="442"/>
      <c r="L2278" s="290">
        <f t="shared" ref="L2278:L2298" si="342">L2277</f>
        <v>17</v>
      </c>
      <c r="M2278" s="287">
        <f t="shared" si="338"/>
        <v>5</v>
      </c>
      <c r="N2278" s="287">
        <v>1</v>
      </c>
    </row>
    <row r="2279" spans="1:14" ht="11.5" hidden="1" customHeight="1" x14ac:dyDescent="0.35">
      <c r="A2279" s="325" t="s">
        <v>427</v>
      </c>
      <c r="B2279" s="325">
        <v>1.5</v>
      </c>
      <c r="C2279" s="325">
        <v>5.2</v>
      </c>
      <c r="D2279" s="325">
        <v>10</v>
      </c>
      <c r="E2279" s="325">
        <v>94</v>
      </c>
      <c r="F2279" s="116" t="s">
        <v>429</v>
      </c>
      <c r="G2279" s="357">
        <v>100</v>
      </c>
      <c r="H2279" s="449">
        <f>D2276</f>
        <v>176.93</v>
      </c>
      <c r="J2279" s="23" t="e">
        <f>H2279*J2297/H2297</f>
        <v>#DIV/0!</v>
      </c>
      <c r="L2279" s="290">
        <f t="shared" si="342"/>
        <v>17</v>
      </c>
      <c r="M2279" s="287">
        <f t="shared" si="338"/>
        <v>5</v>
      </c>
      <c r="N2279" s="287" t="str">
        <f>F2279</f>
        <v>Салат картофельный с капустой квашеной 100</v>
      </c>
    </row>
    <row r="2280" spans="1:14" ht="11.5" hidden="1" customHeight="1" x14ac:dyDescent="0.35">
      <c r="A2280" s="54" t="s">
        <v>275</v>
      </c>
      <c r="B2280" s="51">
        <v>4.9000000000000004</v>
      </c>
      <c r="C2280" s="51">
        <v>7.4</v>
      </c>
      <c r="D2280" s="51">
        <v>11.67</v>
      </c>
      <c r="E2280" s="50">
        <v>142</v>
      </c>
      <c r="F2280" s="268" t="s">
        <v>405</v>
      </c>
      <c r="G2280" s="362">
        <v>260</v>
      </c>
      <c r="H2280" s="450"/>
      <c r="J2280" s="23" t="e">
        <f>H2280*J2297/H2297</f>
        <v>#DIV/0!</v>
      </c>
      <c r="L2280" s="290">
        <f t="shared" si="342"/>
        <v>17</v>
      </c>
      <c r="M2280" s="287">
        <f t="shared" si="338"/>
        <v>5</v>
      </c>
      <c r="N2280" s="287" t="str">
        <f t="shared" ref="N2280:N2296" si="343">F2280</f>
        <v>Суп-лапша домашняя с птицей 250/10 (СОШ_2018)</v>
      </c>
    </row>
    <row r="2281" spans="1:14" ht="11.5" hidden="1" customHeight="1" x14ac:dyDescent="0.35">
      <c r="A2281" s="234" t="s">
        <v>321</v>
      </c>
      <c r="B2281" s="282">
        <v>16.82</v>
      </c>
      <c r="C2281" s="282">
        <v>37.56</v>
      </c>
      <c r="D2281" s="282">
        <v>34.520000000000003</v>
      </c>
      <c r="E2281" s="238">
        <v>544</v>
      </c>
      <c r="F2281" s="173" t="s">
        <v>322</v>
      </c>
      <c r="G2281" s="337">
        <v>200</v>
      </c>
      <c r="H2281" s="450"/>
      <c r="J2281" s="23" t="e">
        <f>H2281*J2297/H2297</f>
        <v>#DIV/0!</v>
      </c>
      <c r="L2281" s="290">
        <f t="shared" si="342"/>
        <v>17</v>
      </c>
      <c r="M2281" s="287">
        <f t="shared" si="338"/>
        <v>5</v>
      </c>
      <c r="N2281" s="287" t="str">
        <f t="shared" si="343"/>
        <v>Плов (СОШ_2018)</v>
      </c>
    </row>
    <row r="2282" spans="1:14" ht="11.5" hidden="1" customHeight="1" x14ac:dyDescent="0.35">
      <c r="A2282" s="234" t="s">
        <v>16</v>
      </c>
      <c r="B2282" s="280">
        <v>1</v>
      </c>
      <c r="C2282" s="280"/>
      <c r="D2282" s="280">
        <v>20.2</v>
      </c>
      <c r="E2282" s="240">
        <v>85</v>
      </c>
      <c r="F2282" s="163" t="s">
        <v>139</v>
      </c>
      <c r="G2282" s="383">
        <v>200</v>
      </c>
      <c r="H2282" s="450"/>
      <c r="J2282" s="23" t="e">
        <f>H2282*J2297/H2297</f>
        <v>#DIV/0!</v>
      </c>
      <c r="L2282" s="290">
        <f t="shared" si="342"/>
        <v>17</v>
      </c>
      <c r="M2282" s="287">
        <f t="shared" si="338"/>
        <v>5</v>
      </c>
      <c r="N2282" s="287" t="str">
        <f t="shared" si="343"/>
        <v>Сок в ассортименте</v>
      </c>
    </row>
    <row r="2283" spans="1:14" ht="11.5" hidden="1" customHeight="1" x14ac:dyDescent="0.35">
      <c r="A2283" s="228" t="s">
        <v>235</v>
      </c>
      <c r="B2283" s="51">
        <v>5.53</v>
      </c>
      <c r="C2283" s="51">
        <v>0.7</v>
      </c>
      <c r="D2283" s="51">
        <v>33.81</v>
      </c>
      <c r="E2283" s="50">
        <v>165</v>
      </c>
      <c r="F2283" s="363" t="s">
        <v>148</v>
      </c>
      <c r="G2283" s="206">
        <v>70</v>
      </c>
      <c r="H2283" s="450"/>
      <c r="J2283" s="23" t="e">
        <f>H2283*J2297/H2297</f>
        <v>#DIV/0!</v>
      </c>
      <c r="L2283" s="290">
        <f t="shared" si="342"/>
        <v>17</v>
      </c>
      <c r="M2283" s="287">
        <f t="shared" si="338"/>
        <v>5</v>
      </c>
      <c r="N2283" s="287" t="str">
        <f t="shared" si="343"/>
        <v>Батон витаминизированный</v>
      </c>
    </row>
    <row r="2284" spans="1:14" ht="11.5" hidden="1" customHeight="1" x14ac:dyDescent="0.35">
      <c r="A2284" s="185" t="s">
        <v>235</v>
      </c>
      <c r="B2284" s="285">
        <v>1.65</v>
      </c>
      <c r="C2284" s="285">
        <v>0.3</v>
      </c>
      <c r="D2284" s="285">
        <v>8.35</v>
      </c>
      <c r="E2284" s="191">
        <v>44</v>
      </c>
      <c r="F2284" s="173" t="s">
        <v>236</v>
      </c>
      <c r="G2284" s="337">
        <v>25</v>
      </c>
      <c r="H2284" s="450"/>
      <c r="J2284" s="23" t="e">
        <f>H2284*J2297/H2297</f>
        <v>#DIV/0!</v>
      </c>
      <c r="L2284" s="290">
        <f t="shared" si="342"/>
        <v>17</v>
      </c>
      <c r="M2284" s="287">
        <f t="shared" si="338"/>
        <v>5</v>
      </c>
      <c r="N2284" s="287" t="str">
        <f t="shared" si="343"/>
        <v xml:space="preserve">Хлеб ржаной </v>
      </c>
    </row>
    <row r="2285" spans="1:14" s="1" customFormat="1" ht="11.5" hidden="1" customHeight="1" x14ac:dyDescent="0.35">
      <c r="A2285" s="180"/>
      <c r="B2285" s="181"/>
      <c r="C2285" s="181"/>
      <c r="D2285" s="181"/>
      <c r="E2285" s="191"/>
      <c r="F2285" s="177"/>
      <c r="G2285" s="183"/>
      <c r="H2285" s="451"/>
      <c r="J2285" s="23" t="e">
        <f>H2285*J2297/H2297</f>
        <v>#DIV/0!</v>
      </c>
      <c r="L2285" s="41">
        <f t="shared" si="342"/>
        <v>17</v>
      </c>
      <c r="M2285" s="39">
        <f t="shared" si="338"/>
        <v>5</v>
      </c>
      <c r="N2285" s="39">
        <f t="shared" si="343"/>
        <v>0</v>
      </c>
    </row>
    <row r="2286" spans="1:14" s="1" customFormat="1" ht="11.5" hidden="1" customHeight="1" x14ac:dyDescent="0.35">
      <c r="A2286" s="19"/>
      <c r="B2286" s="18"/>
      <c r="C2286" s="18"/>
      <c r="D2286" s="18"/>
      <c r="E2286" s="17"/>
      <c r="F2286" s="20"/>
      <c r="G2286" s="21"/>
      <c r="H2286" s="451"/>
      <c r="J2286" s="23" t="e">
        <f>H2286*J2297/H2297</f>
        <v>#DIV/0!</v>
      </c>
      <c r="L2286" s="41">
        <f t="shared" si="342"/>
        <v>17</v>
      </c>
      <c r="M2286" s="39">
        <f t="shared" si="338"/>
        <v>5</v>
      </c>
      <c r="N2286" s="39">
        <f t="shared" si="343"/>
        <v>0</v>
      </c>
    </row>
    <row r="2287" spans="1:14" s="1" customFormat="1" ht="11.5" hidden="1" customHeight="1" x14ac:dyDescent="0.35">
      <c r="A2287" s="19"/>
      <c r="B2287" s="25"/>
      <c r="C2287" s="25"/>
      <c r="D2287" s="25"/>
      <c r="E2287" s="26"/>
      <c r="F2287" s="42"/>
      <c r="G2287" s="42"/>
      <c r="H2287" s="451"/>
      <c r="J2287" s="23" t="e">
        <f>H2287*J2297/H2297</f>
        <v>#DIV/0!</v>
      </c>
      <c r="L2287" s="41">
        <f t="shared" si="342"/>
        <v>17</v>
      </c>
      <c r="M2287" s="39">
        <f t="shared" si="338"/>
        <v>5</v>
      </c>
      <c r="N2287" s="39">
        <f t="shared" si="343"/>
        <v>0</v>
      </c>
    </row>
    <row r="2288" spans="1:14" s="1" customFormat="1" ht="11.5" hidden="1" customHeight="1" x14ac:dyDescent="0.35">
      <c r="A2288" s="17"/>
      <c r="B2288" s="18"/>
      <c r="C2288" s="18"/>
      <c r="D2288" s="18"/>
      <c r="E2288" s="17"/>
      <c r="F2288" s="20"/>
      <c r="G2288" s="21"/>
      <c r="H2288" s="451"/>
      <c r="J2288" s="23" t="e">
        <f>H2288*J2297/H2297</f>
        <v>#DIV/0!</v>
      </c>
      <c r="L2288" s="41">
        <f t="shared" si="342"/>
        <v>17</v>
      </c>
      <c r="M2288" s="39">
        <f t="shared" si="338"/>
        <v>5</v>
      </c>
      <c r="N2288" s="39">
        <f t="shared" si="343"/>
        <v>0</v>
      </c>
    </row>
    <row r="2289" spans="1:14" s="1" customFormat="1" ht="11.5" hidden="1" customHeight="1" x14ac:dyDescent="0.35">
      <c r="A2289" s="17"/>
      <c r="B2289" s="18"/>
      <c r="C2289" s="18"/>
      <c r="D2289" s="18"/>
      <c r="E2289" s="17"/>
      <c r="F2289" s="20"/>
      <c r="G2289" s="24"/>
      <c r="H2289" s="451"/>
      <c r="J2289" s="23" t="e">
        <f>H2289*J2297/H2297</f>
        <v>#DIV/0!</v>
      </c>
      <c r="L2289" s="41">
        <f t="shared" si="342"/>
        <v>17</v>
      </c>
      <c r="M2289" s="39">
        <f t="shared" si="338"/>
        <v>5</v>
      </c>
      <c r="N2289" s="39">
        <f t="shared" si="343"/>
        <v>0</v>
      </c>
    </row>
    <row r="2290" spans="1:14" s="1" customFormat="1" ht="11.5" hidden="1" customHeight="1" x14ac:dyDescent="0.35">
      <c r="A2290" s="17"/>
      <c r="B2290" s="18"/>
      <c r="C2290" s="18"/>
      <c r="D2290" s="18"/>
      <c r="E2290" s="17"/>
      <c r="F2290" s="20"/>
      <c r="G2290" s="24"/>
      <c r="H2290" s="451"/>
      <c r="J2290" s="23" t="e">
        <f>H2290*J2297/H2297</f>
        <v>#DIV/0!</v>
      </c>
      <c r="L2290" s="41">
        <f t="shared" si="342"/>
        <v>17</v>
      </c>
      <c r="M2290" s="39">
        <f t="shared" si="338"/>
        <v>5</v>
      </c>
      <c r="N2290" s="39">
        <f t="shared" si="343"/>
        <v>0</v>
      </c>
    </row>
    <row r="2291" spans="1:14" s="1" customFormat="1" ht="11.5" hidden="1" customHeight="1" x14ac:dyDescent="0.35">
      <c r="A2291" s="19"/>
      <c r="B2291" s="18"/>
      <c r="C2291" s="18"/>
      <c r="D2291" s="18"/>
      <c r="E2291" s="17"/>
      <c r="F2291" s="20"/>
      <c r="G2291" s="21"/>
      <c r="H2291" s="451"/>
      <c r="J2291" s="23" t="e">
        <f>H2291*J2297/H2297</f>
        <v>#DIV/0!</v>
      </c>
      <c r="L2291" s="41">
        <f t="shared" si="342"/>
        <v>17</v>
      </c>
      <c r="M2291" s="39">
        <f t="shared" si="338"/>
        <v>5</v>
      </c>
      <c r="N2291" s="39">
        <f t="shared" si="343"/>
        <v>0</v>
      </c>
    </row>
    <row r="2292" spans="1:14" s="1" customFormat="1" ht="11.5" hidden="1" customHeight="1" x14ac:dyDescent="0.25">
      <c r="A2292" s="17"/>
      <c r="B2292" s="18"/>
      <c r="C2292" s="18"/>
      <c r="D2292" s="18"/>
      <c r="E2292" s="17"/>
      <c r="F2292" s="28"/>
      <c r="G2292" s="21"/>
      <c r="H2292" s="451"/>
      <c r="J2292" s="23" t="e">
        <f>H2292*J2297/H2297</f>
        <v>#DIV/0!</v>
      </c>
      <c r="L2292" s="41">
        <f t="shared" si="342"/>
        <v>17</v>
      </c>
      <c r="M2292" s="39">
        <f t="shared" si="338"/>
        <v>5</v>
      </c>
      <c r="N2292" s="39">
        <f t="shared" si="343"/>
        <v>0</v>
      </c>
    </row>
    <row r="2293" spans="1:14" s="1" customFormat="1" ht="11.5" hidden="1" customHeight="1" x14ac:dyDescent="0.35">
      <c r="A2293" s="19"/>
      <c r="B2293" s="18"/>
      <c r="C2293" s="18"/>
      <c r="D2293" s="18"/>
      <c r="E2293" s="17"/>
      <c r="F2293" s="20"/>
      <c r="G2293" s="21"/>
      <c r="H2293" s="451"/>
      <c r="J2293" s="23" t="e">
        <f>H2293*J2297/H2297</f>
        <v>#DIV/0!</v>
      </c>
      <c r="L2293" s="41">
        <f t="shared" si="342"/>
        <v>17</v>
      </c>
      <c r="M2293" s="39">
        <f t="shared" si="338"/>
        <v>5</v>
      </c>
      <c r="N2293" s="39">
        <f t="shared" si="343"/>
        <v>0</v>
      </c>
    </row>
    <row r="2294" spans="1:14" s="1" customFormat="1" ht="11.5" hidden="1" customHeight="1" x14ac:dyDescent="0.25">
      <c r="A2294" s="17"/>
      <c r="B2294" s="18"/>
      <c r="C2294" s="18"/>
      <c r="D2294" s="18"/>
      <c r="E2294" s="17"/>
      <c r="F2294" s="28"/>
      <c r="G2294" s="21"/>
      <c r="H2294" s="451"/>
      <c r="J2294" s="23" t="e">
        <f>H2294*J2297/H2297</f>
        <v>#DIV/0!</v>
      </c>
      <c r="L2294" s="41">
        <f t="shared" si="342"/>
        <v>17</v>
      </c>
      <c r="M2294" s="39">
        <f t="shared" si="338"/>
        <v>5</v>
      </c>
      <c r="N2294" s="39">
        <f t="shared" si="343"/>
        <v>0</v>
      </c>
    </row>
    <row r="2295" spans="1:14" s="1" customFormat="1" ht="11.5" hidden="1" customHeight="1" x14ac:dyDescent="0.35">
      <c r="A2295" s="19"/>
      <c r="B2295" s="18"/>
      <c r="C2295" s="18"/>
      <c r="D2295" s="18"/>
      <c r="E2295" s="17"/>
      <c r="F2295" s="20"/>
      <c r="G2295" s="21"/>
      <c r="H2295" s="451"/>
      <c r="J2295" s="23" t="e">
        <f>H2295*J2297/H2297</f>
        <v>#DIV/0!</v>
      </c>
      <c r="L2295" s="41">
        <f t="shared" si="342"/>
        <v>17</v>
      </c>
      <c r="M2295" s="39">
        <f t="shared" si="338"/>
        <v>5</v>
      </c>
      <c r="N2295" s="39">
        <f t="shared" si="343"/>
        <v>0</v>
      </c>
    </row>
    <row r="2296" spans="1:14" s="1" customFormat="1" ht="11.5" hidden="1" customHeight="1" x14ac:dyDescent="0.35">
      <c r="A2296" s="19"/>
      <c r="B2296" s="18"/>
      <c r="C2296" s="18"/>
      <c r="D2296" s="18"/>
      <c r="E2296" s="17"/>
      <c r="F2296" s="20"/>
      <c r="G2296" s="21"/>
      <c r="H2296" s="451"/>
      <c r="J2296" s="23" t="e">
        <f>H2296*J2297/H2297</f>
        <v>#DIV/0!</v>
      </c>
      <c r="L2296" s="41">
        <f t="shared" si="342"/>
        <v>17</v>
      </c>
      <c r="M2296" s="39">
        <f t="shared" si="338"/>
        <v>5</v>
      </c>
      <c r="N2296" s="39">
        <f t="shared" si="343"/>
        <v>0</v>
      </c>
    </row>
    <row r="2297" spans="1:14" ht="11.5" hidden="1" customHeight="1" x14ac:dyDescent="0.35">
      <c r="A2297" s="291"/>
      <c r="B2297" s="292">
        <f>SUBTOTAL(9,B2279:B2296)</f>
        <v>0</v>
      </c>
      <c r="C2297" s="292">
        <f t="shared" ref="C2297:E2297" si="344">SUBTOTAL(9,C2279:C2296)</f>
        <v>0</v>
      </c>
      <c r="D2297" s="292">
        <f t="shared" si="344"/>
        <v>0</v>
      </c>
      <c r="E2297" s="293">
        <f t="shared" si="344"/>
        <v>0</v>
      </c>
      <c r="F2297" s="294" t="s">
        <v>18</v>
      </c>
      <c r="G2297" s="382"/>
      <c r="H2297" s="452"/>
      <c r="J2297" s="32">
        <f>D2276</f>
        <v>176.93</v>
      </c>
      <c r="L2297" s="290">
        <f t="shared" si="342"/>
        <v>17</v>
      </c>
      <c r="M2297" s="287">
        <f t="shared" si="338"/>
        <v>5</v>
      </c>
      <c r="N2297" s="287">
        <v>1</v>
      </c>
    </row>
    <row r="2298" spans="1:14" ht="11.5" hidden="1" customHeight="1" x14ac:dyDescent="0.35">
      <c r="A2298" s="297"/>
      <c r="B2298" s="298"/>
      <c r="C2298" s="298"/>
      <c r="D2298" s="298"/>
      <c r="E2298" s="299"/>
      <c r="F2298" s="300"/>
      <c r="G2298" s="301"/>
      <c r="H2298" s="302"/>
      <c r="J2298" s="38"/>
      <c r="L2298" s="290">
        <f t="shared" si="342"/>
        <v>17</v>
      </c>
      <c r="M2298" s="287">
        <f t="shared" si="338"/>
        <v>5</v>
      </c>
      <c r="N2298" s="287">
        <v>1</v>
      </c>
    </row>
    <row r="2299" spans="1:14" s="1" customFormat="1" ht="21" hidden="1" x14ac:dyDescent="0.35">
      <c r="A2299" s="14"/>
      <c r="B2299" s="14"/>
      <c r="C2299" s="14"/>
      <c r="D2299" s="427">
        <f>х!H$20</f>
        <v>0</v>
      </c>
      <c r="E2299" s="428"/>
      <c r="F2299" s="429">
        <f>х!I$20</f>
        <v>0</v>
      </c>
      <c r="G2299" s="430"/>
      <c r="H2299" s="430"/>
      <c r="I2299" s="13"/>
      <c r="J2299" s="13"/>
      <c r="K2299" s="13"/>
      <c r="L2299" s="40">
        <f>L2276+1</f>
        <v>18</v>
      </c>
      <c r="M2299" s="39">
        <f t="shared" si="338"/>
        <v>5</v>
      </c>
      <c r="N2299" s="39">
        <v>1</v>
      </c>
    </row>
    <row r="2300" spans="1:14" s="1" customFormat="1" ht="11.5" hidden="1" customHeight="1" x14ac:dyDescent="0.35">
      <c r="A2300" s="431" t="s">
        <v>3</v>
      </c>
      <c r="B2300" s="432" t="s">
        <v>4</v>
      </c>
      <c r="C2300" s="432"/>
      <c r="D2300" s="432"/>
      <c r="E2300" s="433" t="s">
        <v>5</v>
      </c>
      <c r="F2300" s="434" t="s">
        <v>6</v>
      </c>
      <c r="G2300" s="435" t="s">
        <v>7</v>
      </c>
      <c r="H2300" s="436" t="s">
        <v>8</v>
      </c>
      <c r="L2300" s="41">
        <f>L2299</f>
        <v>18</v>
      </c>
      <c r="M2300" s="39">
        <f t="shared" si="338"/>
        <v>5</v>
      </c>
      <c r="N2300" s="39">
        <v>1</v>
      </c>
    </row>
    <row r="2301" spans="1:14" s="1" customFormat="1" ht="11.5" hidden="1" customHeight="1" x14ac:dyDescent="0.35">
      <c r="A2301" s="431"/>
      <c r="B2301" s="15" t="s">
        <v>9</v>
      </c>
      <c r="C2301" s="16" t="s">
        <v>10</v>
      </c>
      <c r="D2301" s="16" t="s">
        <v>11</v>
      </c>
      <c r="E2301" s="433"/>
      <c r="F2301" s="434"/>
      <c r="G2301" s="435"/>
      <c r="H2301" s="436"/>
      <c r="L2301" s="41">
        <f t="shared" ref="L2301:M2321" si="345">L2300</f>
        <v>18</v>
      </c>
      <c r="M2301" s="39">
        <f t="shared" si="338"/>
        <v>5</v>
      </c>
      <c r="N2301" s="39">
        <v>1</v>
      </c>
    </row>
    <row r="2302" spans="1:14" s="1" customFormat="1" ht="11.5" hidden="1" customHeight="1" x14ac:dyDescent="0.35">
      <c r="A2302" s="17"/>
      <c r="B2302" s="18"/>
      <c r="C2302" s="18"/>
      <c r="D2302" s="19"/>
      <c r="E2302" s="17"/>
      <c r="F2302" s="20"/>
      <c r="G2302" s="21"/>
      <c r="H2302" s="453">
        <f>D2299</f>
        <v>0</v>
      </c>
      <c r="J2302" s="23" t="e">
        <f>H2302*J2320/H2320</f>
        <v>#DIV/0!</v>
      </c>
      <c r="L2302" s="41">
        <f t="shared" si="345"/>
        <v>18</v>
      </c>
      <c r="M2302" s="39">
        <f t="shared" si="338"/>
        <v>5</v>
      </c>
      <c r="N2302" s="39">
        <f>F2302</f>
        <v>0</v>
      </c>
    </row>
    <row r="2303" spans="1:14" s="1" customFormat="1" ht="11.5" hidden="1" customHeight="1" x14ac:dyDescent="0.35">
      <c r="A2303" s="17"/>
      <c r="B2303" s="18"/>
      <c r="C2303" s="18"/>
      <c r="D2303" s="18"/>
      <c r="E2303" s="17"/>
      <c r="F2303" s="20"/>
      <c r="G2303" s="21"/>
      <c r="H2303" s="451"/>
      <c r="J2303" s="23" t="e">
        <f>H2303*J2320/H2320</f>
        <v>#DIV/0!</v>
      </c>
      <c r="L2303" s="41">
        <f t="shared" si="345"/>
        <v>18</v>
      </c>
      <c r="M2303" s="39">
        <f t="shared" si="338"/>
        <v>5</v>
      </c>
      <c r="N2303" s="39">
        <f t="shared" ref="N2303:N2319" si="346">F2303</f>
        <v>0</v>
      </c>
    </row>
    <row r="2304" spans="1:14" s="1" customFormat="1" ht="11.5" hidden="1" customHeight="1" x14ac:dyDescent="0.35">
      <c r="A2304" s="17"/>
      <c r="B2304" s="18"/>
      <c r="C2304" s="18"/>
      <c r="D2304" s="18"/>
      <c r="E2304" s="17"/>
      <c r="F2304" s="20"/>
      <c r="G2304" s="24"/>
      <c r="H2304" s="451"/>
      <c r="J2304" s="23" t="e">
        <f>H2304*J2320/H2320</f>
        <v>#DIV/0!</v>
      </c>
      <c r="L2304" s="41">
        <f t="shared" si="345"/>
        <v>18</v>
      </c>
      <c r="M2304" s="39">
        <f t="shared" si="338"/>
        <v>5</v>
      </c>
      <c r="N2304" s="39">
        <f t="shared" si="346"/>
        <v>0</v>
      </c>
    </row>
    <row r="2305" spans="1:14" s="1" customFormat="1" ht="11.5" hidden="1" customHeight="1" x14ac:dyDescent="0.35">
      <c r="A2305" s="19"/>
      <c r="B2305" s="18"/>
      <c r="C2305" s="18"/>
      <c r="D2305" s="18"/>
      <c r="E2305" s="17"/>
      <c r="F2305" s="20"/>
      <c r="G2305" s="21"/>
      <c r="H2305" s="451"/>
      <c r="J2305" s="23" t="e">
        <f>H2305*J2320/H2320</f>
        <v>#DIV/0!</v>
      </c>
      <c r="L2305" s="41">
        <f t="shared" si="345"/>
        <v>18</v>
      </c>
      <c r="M2305" s="39">
        <f t="shared" si="338"/>
        <v>5</v>
      </c>
      <c r="N2305" s="39">
        <f t="shared" si="346"/>
        <v>0</v>
      </c>
    </row>
    <row r="2306" spans="1:14" s="1" customFormat="1" ht="11.5" hidden="1" customHeight="1" x14ac:dyDescent="0.35">
      <c r="A2306" s="17"/>
      <c r="B2306" s="18"/>
      <c r="C2306" s="18"/>
      <c r="D2306" s="19"/>
      <c r="E2306" s="17"/>
      <c r="F2306" s="20"/>
      <c r="G2306" s="21"/>
      <c r="H2306" s="451"/>
      <c r="J2306" s="23" t="e">
        <f>H2306*J2320/H2320</f>
        <v>#DIV/0!</v>
      </c>
      <c r="L2306" s="41">
        <f t="shared" si="345"/>
        <v>18</v>
      </c>
      <c r="M2306" s="39">
        <f t="shared" si="338"/>
        <v>5</v>
      </c>
      <c r="N2306" s="39">
        <f t="shared" si="346"/>
        <v>0</v>
      </c>
    </row>
    <row r="2307" spans="1:14" s="1" customFormat="1" ht="11.5" hidden="1" customHeight="1" x14ac:dyDescent="0.35">
      <c r="A2307" s="17"/>
      <c r="B2307" s="18"/>
      <c r="C2307" s="18"/>
      <c r="D2307" s="18"/>
      <c r="E2307" s="17"/>
      <c r="F2307" s="20"/>
      <c r="G2307" s="21"/>
      <c r="H2307" s="451"/>
      <c r="J2307" s="23" t="e">
        <f>H2307*J2320/H2320</f>
        <v>#DIV/0!</v>
      </c>
      <c r="L2307" s="41">
        <f t="shared" si="345"/>
        <v>18</v>
      </c>
      <c r="M2307" s="39">
        <f t="shared" si="338"/>
        <v>5</v>
      </c>
      <c r="N2307" s="39">
        <f t="shared" si="346"/>
        <v>0</v>
      </c>
    </row>
    <row r="2308" spans="1:14" s="1" customFormat="1" ht="11.5" hidden="1" customHeight="1" x14ac:dyDescent="0.35">
      <c r="A2308" s="17"/>
      <c r="B2308" s="18"/>
      <c r="C2308" s="18"/>
      <c r="D2308" s="18"/>
      <c r="E2308" s="17"/>
      <c r="F2308" s="20"/>
      <c r="G2308" s="24"/>
      <c r="H2308" s="451"/>
      <c r="J2308" s="23" t="e">
        <f>H2308*J2320/H2320</f>
        <v>#DIV/0!</v>
      </c>
      <c r="L2308" s="41">
        <f t="shared" si="345"/>
        <v>18</v>
      </c>
      <c r="M2308" s="39">
        <f t="shared" si="338"/>
        <v>5</v>
      </c>
      <c r="N2308" s="39">
        <f t="shared" si="346"/>
        <v>0</v>
      </c>
    </row>
    <row r="2309" spans="1:14" s="1" customFormat="1" ht="11.5" hidden="1" customHeight="1" x14ac:dyDescent="0.35">
      <c r="A2309" s="19"/>
      <c r="B2309" s="18"/>
      <c r="C2309" s="18"/>
      <c r="D2309" s="18"/>
      <c r="E2309" s="17"/>
      <c r="F2309" s="20"/>
      <c r="G2309" s="21"/>
      <c r="H2309" s="451"/>
      <c r="J2309" s="23" t="e">
        <f>H2309*J2320/H2320</f>
        <v>#DIV/0!</v>
      </c>
      <c r="L2309" s="41">
        <f t="shared" si="345"/>
        <v>18</v>
      </c>
      <c r="M2309" s="39">
        <f t="shared" si="338"/>
        <v>5</v>
      </c>
      <c r="N2309" s="39">
        <f t="shared" si="346"/>
        <v>0</v>
      </c>
    </row>
    <row r="2310" spans="1:14" s="1" customFormat="1" ht="11.5" hidden="1" customHeight="1" x14ac:dyDescent="0.35">
      <c r="A2310" s="19"/>
      <c r="B2310" s="25"/>
      <c r="C2310" s="25"/>
      <c r="D2310" s="25"/>
      <c r="E2310" s="26"/>
      <c r="F2310" s="27"/>
      <c r="G2310" s="27"/>
      <c r="H2310" s="451"/>
      <c r="J2310" s="23" t="e">
        <f>H2310*J2320/H2320</f>
        <v>#DIV/0!</v>
      </c>
      <c r="L2310" s="41">
        <f t="shared" si="345"/>
        <v>18</v>
      </c>
      <c r="M2310" s="39">
        <f t="shared" si="338"/>
        <v>5</v>
      </c>
      <c r="N2310" s="39">
        <f t="shared" si="346"/>
        <v>0</v>
      </c>
    </row>
    <row r="2311" spans="1:14" s="1" customFormat="1" ht="11.5" hidden="1" customHeight="1" x14ac:dyDescent="0.35">
      <c r="A2311" s="17"/>
      <c r="B2311" s="18"/>
      <c r="C2311" s="18"/>
      <c r="D2311" s="18"/>
      <c r="E2311" s="17"/>
      <c r="F2311" s="20"/>
      <c r="G2311" s="21"/>
      <c r="H2311" s="451"/>
      <c r="J2311" s="23" t="e">
        <f>H2311*J2320/H2320</f>
        <v>#DIV/0!</v>
      </c>
      <c r="L2311" s="41">
        <f t="shared" si="345"/>
        <v>18</v>
      </c>
      <c r="M2311" s="39">
        <f t="shared" si="338"/>
        <v>5</v>
      </c>
      <c r="N2311" s="39">
        <f t="shared" si="346"/>
        <v>0</v>
      </c>
    </row>
    <row r="2312" spans="1:14" s="1" customFormat="1" ht="11.5" hidden="1" customHeight="1" x14ac:dyDescent="0.35">
      <c r="A2312" s="17"/>
      <c r="B2312" s="18"/>
      <c r="C2312" s="18"/>
      <c r="D2312" s="18"/>
      <c r="E2312" s="17"/>
      <c r="F2312" s="20"/>
      <c r="G2312" s="24"/>
      <c r="H2312" s="451"/>
      <c r="J2312" s="23" t="e">
        <f>H2312*J2320/H2320</f>
        <v>#DIV/0!</v>
      </c>
      <c r="L2312" s="41">
        <f t="shared" si="345"/>
        <v>18</v>
      </c>
      <c r="M2312" s="39">
        <f t="shared" si="338"/>
        <v>5</v>
      </c>
      <c r="N2312" s="39">
        <f t="shared" si="346"/>
        <v>0</v>
      </c>
    </row>
    <row r="2313" spans="1:14" s="1" customFormat="1" ht="11.5" hidden="1" customHeight="1" x14ac:dyDescent="0.35">
      <c r="A2313" s="17"/>
      <c r="B2313" s="18"/>
      <c r="C2313" s="18"/>
      <c r="D2313" s="18"/>
      <c r="E2313" s="17"/>
      <c r="F2313" s="20"/>
      <c r="G2313" s="24"/>
      <c r="H2313" s="451"/>
      <c r="J2313" s="23" t="e">
        <f>H2313*J2320/H2320</f>
        <v>#DIV/0!</v>
      </c>
      <c r="L2313" s="41">
        <f t="shared" si="345"/>
        <v>18</v>
      </c>
      <c r="M2313" s="39">
        <f t="shared" si="338"/>
        <v>5</v>
      </c>
      <c r="N2313" s="39">
        <f t="shared" si="346"/>
        <v>0</v>
      </c>
    </row>
    <row r="2314" spans="1:14" s="1" customFormat="1" ht="11.5" hidden="1" customHeight="1" x14ac:dyDescent="0.35">
      <c r="A2314" s="19"/>
      <c r="B2314" s="18"/>
      <c r="C2314" s="18"/>
      <c r="D2314" s="18"/>
      <c r="E2314" s="17"/>
      <c r="F2314" s="20"/>
      <c r="G2314" s="21"/>
      <c r="H2314" s="451"/>
      <c r="J2314" s="23" t="e">
        <f>H2314*J2320/H2320</f>
        <v>#DIV/0!</v>
      </c>
      <c r="L2314" s="41">
        <f t="shared" si="345"/>
        <v>18</v>
      </c>
      <c r="M2314" s="39">
        <f t="shared" si="338"/>
        <v>5</v>
      </c>
      <c r="N2314" s="39">
        <f t="shared" si="346"/>
        <v>0</v>
      </c>
    </row>
    <row r="2315" spans="1:14" s="1" customFormat="1" ht="11.5" hidden="1" customHeight="1" x14ac:dyDescent="0.25">
      <c r="A2315" s="17"/>
      <c r="B2315" s="18"/>
      <c r="C2315" s="18"/>
      <c r="D2315" s="18"/>
      <c r="E2315" s="17"/>
      <c r="F2315" s="28"/>
      <c r="G2315" s="21"/>
      <c r="H2315" s="451"/>
      <c r="J2315" s="23" t="e">
        <f>H2315*J2320/H2320</f>
        <v>#DIV/0!</v>
      </c>
      <c r="L2315" s="41">
        <f t="shared" si="345"/>
        <v>18</v>
      </c>
      <c r="M2315" s="39">
        <f t="shared" si="338"/>
        <v>5</v>
      </c>
      <c r="N2315" s="39">
        <f t="shared" si="346"/>
        <v>0</v>
      </c>
    </row>
    <row r="2316" spans="1:14" s="1" customFormat="1" ht="11.5" hidden="1" customHeight="1" x14ac:dyDescent="0.35">
      <c r="A2316" s="19"/>
      <c r="B2316" s="18"/>
      <c r="C2316" s="18"/>
      <c r="D2316" s="18"/>
      <c r="E2316" s="17"/>
      <c r="F2316" s="20"/>
      <c r="G2316" s="21"/>
      <c r="H2316" s="451"/>
      <c r="J2316" s="23" t="e">
        <f>H2316*J2320/H2320</f>
        <v>#DIV/0!</v>
      </c>
      <c r="L2316" s="41">
        <f t="shared" si="345"/>
        <v>18</v>
      </c>
      <c r="M2316" s="39">
        <f t="shared" si="338"/>
        <v>5</v>
      </c>
      <c r="N2316" s="39">
        <f t="shared" si="346"/>
        <v>0</v>
      </c>
    </row>
    <row r="2317" spans="1:14" s="1" customFormat="1" ht="11.5" hidden="1" customHeight="1" x14ac:dyDescent="0.25">
      <c r="A2317" s="17"/>
      <c r="B2317" s="18"/>
      <c r="C2317" s="18"/>
      <c r="D2317" s="18"/>
      <c r="E2317" s="17"/>
      <c r="F2317" s="28"/>
      <c r="G2317" s="21"/>
      <c r="H2317" s="451"/>
      <c r="J2317" s="23" t="e">
        <f>H2317*J2320/H2320</f>
        <v>#DIV/0!</v>
      </c>
      <c r="L2317" s="41">
        <f t="shared" si="345"/>
        <v>18</v>
      </c>
      <c r="M2317" s="39">
        <f t="shared" si="345"/>
        <v>5</v>
      </c>
      <c r="N2317" s="39">
        <f t="shared" si="346"/>
        <v>0</v>
      </c>
    </row>
    <row r="2318" spans="1:14" s="1" customFormat="1" ht="11.5" hidden="1" customHeight="1" x14ac:dyDescent="0.35">
      <c r="A2318" s="19"/>
      <c r="B2318" s="18"/>
      <c r="C2318" s="18"/>
      <c r="D2318" s="18"/>
      <c r="E2318" s="17"/>
      <c r="F2318" s="20"/>
      <c r="G2318" s="21"/>
      <c r="H2318" s="451"/>
      <c r="J2318" s="23" t="e">
        <f>H2318*J2320/H2320</f>
        <v>#DIV/0!</v>
      </c>
      <c r="L2318" s="41">
        <f t="shared" si="345"/>
        <v>18</v>
      </c>
      <c r="M2318" s="39">
        <f t="shared" si="345"/>
        <v>5</v>
      </c>
      <c r="N2318" s="39">
        <f t="shared" si="346"/>
        <v>0</v>
      </c>
    </row>
    <row r="2319" spans="1:14" s="1" customFormat="1" ht="11.5" hidden="1" customHeight="1" x14ac:dyDescent="0.35">
      <c r="A2319" s="19"/>
      <c r="B2319" s="18"/>
      <c r="C2319" s="18"/>
      <c r="D2319" s="18"/>
      <c r="E2319" s="17"/>
      <c r="F2319" s="20"/>
      <c r="G2319" s="21"/>
      <c r="H2319" s="451"/>
      <c r="J2319" s="23" t="e">
        <f>H2319*J2320/H2320</f>
        <v>#DIV/0!</v>
      </c>
      <c r="L2319" s="41">
        <f t="shared" si="345"/>
        <v>18</v>
      </c>
      <c r="M2319" s="39">
        <f t="shared" si="345"/>
        <v>5</v>
      </c>
      <c r="N2319" s="39">
        <f t="shared" si="346"/>
        <v>0</v>
      </c>
    </row>
    <row r="2320" spans="1:14" s="1" customFormat="1" ht="11.5" hidden="1" customHeight="1" x14ac:dyDescent="0.35">
      <c r="A2320" s="19"/>
      <c r="B2320" s="25"/>
      <c r="C2320" s="25"/>
      <c r="D2320" s="25"/>
      <c r="E2320" s="26"/>
      <c r="F2320" s="29" t="s">
        <v>18</v>
      </c>
      <c r="G2320" s="27"/>
      <c r="H2320" s="454"/>
      <c r="J2320" s="32">
        <f>D2299</f>
        <v>0</v>
      </c>
      <c r="L2320" s="41">
        <f t="shared" si="345"/>
        <v>18</v>
      </c>
      <c r="M2320" s="39">
        <f t="shared" si="345"/>
        <v>5</v>
      </c>
      <c r="N2320" s="39">
        <v>1</v>
      </c>
    </row>
    <row r="2321" spans="1:14" s="1" customFormat="1" ht="11.5" hidden="1" customHeight="1" x14ac:dyDescent="0.35">
      <c r="A2321" s="33"/>
      <c r="B2321" s="34"/>
      <c r="C2321" s="34"/>
      <c r="D2321" s="34"/>
      <c r="E2321" s="35"/>
      <c r="F2321" s="36"/>
      <c r="G2321" s="37"/>
      <c r="H2321" s="38"/>
      <c r="J2321" s="38"/>
      <c r="L2321" s="41">
        <f t="shared" si="345"/>
        <v>18</v>
      </c>
      <c r="M2321" s="39">
        <f t="shared" si="345"/>
        <v>5</v>
      </c>
      <c r="N2321" s="39">
        <v>1</v>
      </c>
    </row>
    <row r="2322" spans="1:14" s="1" customFormat="1" ht="21" hidden="1" x14ac:dyDescent="0.35">
      <c r="A2322" s="14"/>
      <c r="B2322" s="14"/>
      <c r="C2322" s="14"/>
      <c r="D2322" s="427">
        <f>х!H$21</f>
        <v>64.739999999999995</v>
      </c>
      <c r="E2322" s="428"/>
      <c r="F2322" s="429" t="str">
        <f>х!I$21</f>
        <v>Абонемент платного питания №19 (ГПД Полдник 1-4)</v>
      </c>
      <c r="G2322" s="430"/>
      <c r="H2322" s="430"/>
      <c r="I2322" s="13"/>
      <c r="J2322" s="13"/>
      <c r="K2322" s="13"/>
      <c r="L2322" s="40">
        <f>L2299+1</f>
        <v>19</v>
      </c>
      <c r="M2322" s="39">
        <f t="shared" ref="M2322:M2381" si="347">M2321</f>
        <v>5</v>
      </c>
      <c r="N2322" s="39">
        <v>1</v>
      </c>
    </row>
    <row r="2323" spans="1:14" s="1" customFormat="1" ht="11.5" hidden="1" customHeight="1" x14ac:dyDescent="0.35">
      <c r="A2323" s="431" t="s">
        <v>3</v>
      </c>
      <c r="B2323" s="432" t="s">
        <v>4</v>
      </c>
      <c r="C2323" s="432"/>
      <c r="D2323" s="432"/>
      <c r="E2323" s="433" t="s">
        <v>5</v>
      </c>
      <c r="F2323" s="434" t="s">
        <v>6</v>
      </c>
      <c r="G2323" s="435" t="s">
        <v>7</v>
      </c>
      <c r="H2323" s="436" t="s">
        <v>8</v>
      </c>
      <c r="L2323" s="41">
        <f>L2322</f>
        <v>19</v>
      </c>
      <c r="M2323" s="39">
        <f t="shared" si="347"/>
        <v>5</v>
      </c>
      <c r="N2323" s="39">
        <v>1</v>
      </c>
    </row>
    <row r="2324" spans="1:14" s="1" customFormat="1" ht="11.5" hidden="1" customHeight="1" x14ac:dyDescent="0.35">
      <c r="A2324" s="431"/>
      <c r="B2324" s="15" t="s">
        <v>9</v>
      </c>
      <c r="C2324" s="16" t="s">
        <v>10</v>
      </c>
      <c r="D2324" s="16" t="s">
        <v>11</v>
      </c>
      <c r="E2324" s="433"/>
      <c r="F2324" s="434"/>
      <c r="G2324" s="435"/>
      <c r="H2324" s="436"/>
      <c r="L2324" s="41">
        <f t="shared" ref="L2324:L2344" si="348">L2323</f>
        <v>19</v>
      </c>
      <c r="M2324" s="39">
        <f t="shared" si="347"/>
        <v>5</v>
      </c>
      <c r="N2324" s="39">
        <v>1</v>
      </c>
    </row>
    <row r="2325" spans="1:14" s="1" customFormat="1" ht="11.5" hidden="1" customHeight="1" x14ac:dyDescent="0.35">
      <c r="A2325" s="50">
        <v>338</v>
      </c>
      <c r="B2325" s="51">
        <v>0.4</v>
      </c>
      <c r="C2325" s="51">
        <v>0.4</v>
      </c>
      <c r="D2325" s="51">
        <v>9.8000000000000007</v>
      </c>
      <c r="E2325" s="50">
        <v>47</v>
      </c>
      <c r="F2325" s="52" t="s">
        <v>117</v>
      </c>
      <c r="G2325" s="69">
        <v>100</v>
      </c>
      <c r="H2325" s="453">
        <f>D2322</f>
        <v>64.739999999999995</v>
      </c>
      <c r="J2325" s="23" t="e">
        <f>H2325*J2343/H2343</f>
        <v>#DIV/0!</v>
      </c>
      <c r="L2325" s="41">
        <f t="shared" si="348"/>
        <v>19</v>
      </c>
      <c r="M2325" s="39">
        <f t="shared" si="347"/>
        <v>5</v>
      </c>
      <c r="N2325" s="39" t="str">
        <f>F2325</f>
        <v>Яблоко 100 (СОШ_2018)</v>
      </c>
    </row>
    <row r="2326" spans="1:14" s="1" customFormat="1" ht="11.5" hidden="1" customHeight="1" x14ac:dyDescent="0.35">
      <c r="A2326" s="131" t="s">
        <v>195</v>
      </c>
      <c r="B2326" s="82">
        <v>11.08</v>
      </c>
      <c r="C2326" s="82">
        <v>9.7899999999999991</v>
      </c>
      <c r="D2326" s="82">
        <v>36.33</v>
      </c>
      <c r="E2326" s="83">
        <v>275</v>
      </c>
      <c r="F2326" s="132" t="s">
        <v>196</v>
      </c>
      <c r="G2326" s="133">
        <v>100</v>
      </c>
      <c r="H2326" s="451"/>
      <c r="J2326" s="23" t="e">
        <f>H2326*J2343/H2343</f>
        <v>#DIV/0!</v>
      </c>
      <c r="L2326" s="41">
        <f t="shared" si="348"/>
        <v>19</v>
      </c>
      <c r="M2326" s="39">
        <f t="shared" si="347"/>
        <v>5</v>
      </c>
      <c r="N2326" s="39" t="str">
        <f t="shared" ref="N2326:N2342" si="349">F2326</f>
        <v>Пицца с колбасой 100</v>
      </c>
    </row>
    <row r="2327" spans="1:14" s="1" customFormat="1" ht="11.5" hidden="1" customHeight="1" x14ac:dyDescent="0.35">
      <c r="A2327" s="50">
        <v>628</v>
      </c>
      <c r="B2327" s="51">
        <v>0.1</v>
      </c>
      <c r="C2327" s="51">
        <v>0.03</v>
      </c>
      <c r="D2327" s="51">
        <v>15.28</v>
      </c>
      <c r="E2327" s="50">
        <v>62</v>
      </c>
      <c r="F2327" s="52" t="s">
        <v>241</v>
      </c>
      <c r="G2327" s="68">
        <v>215</v>
      </c>
      <c r="H2327" s="451"/>
      <c r="J2327" s="23" t="e">
        <f>H2327*J2343/H2343</f>
        <v>#DIV/0!</v>
      </c>
      <c r="L2327" s="41">
        <f t="shared" si="348"/>
        <v>19</v>
      </c>
      <c r="M2327" s="39">
        <f t="shared" si="347"/>
        <v>5</v>
      </c>
      <c r="N2327" s="39" t="str">
        <f t="shared" si="349"/>
        <v>Чай с сахаром 200/15</v>
      </c>
    </row>
    <row r="2328" spans="1:14" s="1" customFormat="1" ht="11.5" hidden="1" customHeight="1" x14ac:dyDescent="0.35">
      <c r="A2328" s="54"/>
      <c r="B2328" s="51"/>
      <c r="C2328" s="51"/>
      <c r="D2328" s="51"/>
      <c r="E2328" s="50"/>
      <c r="F2328" s="52"/>
      <c r="G2328" s="69"/>
      <c r="H2328" s="451"/>
      <c r="J2328" s="23" t="e">
        <f>H2328*J2343/H2343</f>
        <v>#DIV/0!</v>
      </c>
      <c r="L2328" s="41">
        <f t="shared" si="348"/>
        <v>19</v>
      </c>
      <c r="M2328" s="39">
        <f t="shared" si="347"/>
        <v>5</v>
      </c>
      <c r="N2328" s="39">
        <f t="shared" si="349"/>
        <v>0</v>
      </c>
    </row>
    <row r="2329" spans="1:14" s="1" customFormat="1" ht="11.5" hidden="1" customHeight="1" x14ac:dyDescent="0.35">
      <c r="A2329" s="17"/>
      <c r="B2329" s="18"/>
      <c r="C2329" s="18"/>
      <c r="D2329" s="19"/>
      <c r="E2329" s="17"/>
      <c r="F2329" s="20"/>
      <c r="G2329" s="21"/>
      <c r="H2329" s="451"/>
      <c r="J2329" s="23" t="e">
        <f>H2329*J2343/H2343</f>
        <v>#DIV/0!</v>
      </c>
      <c r="L2329" s="41">
        <f t="shared" si="348"/>
        <v>19</v>
      </c>
      <c r="M2329" s="39">
        <f t="shared" si="347"/>
        <v>5</v>
      </c>
      <c r="N2329" s="39">
        <f t="shared" si="349"/>
        <v>0</v>
      </c>
    </row>
    <row r="2330" spans="1:14" s="1" customFormat="1" ht="11.5" hidden="1" customHeight="1" x14ac:dyDescent="0.35">
      <c r="A2330" s="17"/>
      <c r="B2330" s="18"/>
      <c r="C2330" s="18"/>
      <c r="D2330" s="18"/>
      <c r="E2330" s="17"/>
      <c r="F2330" s="20"/>
      <c r="G2330" s="21"/>
      <c r="H2330" s="451"/>
      <c r="J2330" s="23" t="e">
        <f>H2330*J2343/H2343</f>
        <v>#DIV/0!</v>
      </c>
      <c r="L2330" s="41">
        <f t="shared" si="348"/>
        <v>19</v>
      </c>
      <c r="M2330" s="39">
        <f t="shared" si="347"/>
        <v>5</v>
      </c>
      <c r="N2330" s="39">
        <f t="shared" si="349"/>
        <v>0</v>
      </c>
    </row>
    <row r="2331" spans="1:14" s="1" customFormat="1" ht="11.5" hidden="1" customHeight="1" x14ac:dyDescent="0.35">
      <c r="A2331" s="17"/>
      <c r="B2331" s="18"/>
      <c r="C2331" s="18"/>
      <c r="D2331" s="18"/>
      <c r="E2331" s="17"/>
      <c r="F2331" s="20"/>
      <c r="G2331" s="24"/>
      <c r="H2331" s="451"/>
      <c r="J2331" s="23" t="e">
        <f>H2331*J2343/H2343</f>
        <v>#DIV/0!</v>
      </c>
      <c r="L2331" s="41">
        <f t="shared" si="348"/>
        <v>19</v>
      </c>
      <c r="M2331" s="39">
        <f t="shared" si="347"/>
        <v>5</v>
      </c>
      <c r="N2331" s="39">
        <f t="shared" si="349"/>
        <v>0</v>
      </c>
    </row>
    <row r="2332" spans="1:14" s="1" customFormat="1" ht="11.5" hidden="1" customHeight="1" x14ac:dyDescent="0.35">
      <c r="A2332" s="19"/>
      <c r="B2332" s="18"/>
      <c r="C2332" s="18"/>
      <c r="D2332" s="18"/>
      <c r="E2332" s="17"/>
      <c r="F2332" s="20"/>
      <c r="G2332" s="21"/>
      <c r="H2332" s="451"/>
      <c r="J2332" s="23" t="e">
        <f>H2332*J2343/H2343</f>
        <v>#DIV/0!</v>
      </c>
      <c r="L2332" s="41">
        <f t="shared" si="348"/>
        <v>19</v>
      </c>
      <c r="M2332" s="39">
        <f t="shared" si="347"/>
        <v>5</v>
      </c>
      <c r="N2332" s="39">
        <f t="shared" si="349"/>
        <v>0</v>
      </c>
    </row>
    <row r="2333" spans="1:14" s="1" customFormat="1" ht="11.5" hidden="1" customHeight="1" x14ac:dyDescent="0.35">
      <c r="A2333" s="19"/>
      <c r="B2333" s="25"/>
      <c r="C2333" s="25"/>
      <c r="D2333" s="25"/>
      <c r="E2333" s="26"/>
      <c r="F2333" s="112"/>
      <c r="G2333" s="112"/>
      <c r="H2333" s="451"/>
      <c r="J2333" s="23" t="e">
        <f>H2333*J2343/H2343</f>
        <v>#DIV/0!</v>
      </c>
      <c r="L2333" s="41">
        <f t="shared" si="348"/>
        <v>19</v>
      </c>
      <c r="M2333" s="39">
        <f t="shared" si="347"/>
        <v>5</v>
      </c>
      <c r="N2333" s="39">
        <f t="shared" si="349"/>
        <v>0</v>
      </c>
    </row>
    <row r="2334" spans="1:14" s="1" customFormat="1" ht="11.5" hidden="1" customHeight="1" x14ac:dyDescent="0.35">
      <c r="A2334" s="17"/>
      <c r="B2334" s="18"/>
      <c r="C2334" s="18"/>
      <c r="D2334" s="18"/>
      <c r="E2334" s="17"/>
      <c r="F2334" s="20"/>
      <c r="G2334" s="21"/>
      <c r="H2334" s="451"/>
      <c r="J2334" s="23" t="e">
        <f>H2334*J2343/H2343</f>
        <v>#DIV/0!</v>
      </c>
      <c r="L2334" s="41">
        <f t="shared" si="348"/>
        <v>19</v>
      </c>
      <c r="M2334" s="39">
        <f t="shared" si="347"/>
        <v>5</v>
      </c>
      <c r="N2334" s="39">
        <f t="shared" si="349"/>
        <v>0</v>
      </c>
    </row>
    <row r="2335" spans="1:14" s="1" customFormat="1" ht="11.5" hidden="1" customHeight="1" x14ac:dyDescent="0.35">
      <c r="A2335" s="17"/>
      <c r="B2335" s="18"/>
      <c r="C2335" s="18"/>
      <c r="D2335" s="18"/>
      <c r="E2335" s="17"/>
      <c r="F2335" s="20"/>
      <c r="G2335" s="24"/>
      <c r="H2335" s="451"/>
      <c r="J2335" s="23" t="e">
        <f>H2335*J2343/H2343</f>
        <v>#DIV/0!</v>
      </c>
      <c r="L2335" s="41">
        <f t="shared" si="348"/>
        <v>19</v>
      </c>
      <c r="M2335" s="39">
        <f t="shared" si="347"/>
        <v>5</v>
      </c>
      <c r="N2335" s="39">
        <f t="shared" si="349"/>
        <v>0</v>
      </c>
    </row>
    <row r="2336" spans="1:14" s="1" customFormat="1" ht="11.5" hidden="1" customHeight="1" x14ac:dyDescent="0.35">
      <c r="A2336" s="17"/>
      <c r="B2336" s="18"/>
      <c r="C2336" s="18"/>
      <c r="D2336" s="18"/>
      <c r="E2336" s="17"/>
      <c r="F2336" s="20"/>
      <c r="G2336" s="24"/>
      <c r="H2336" s="451"/>
      <c r="J2336" s="23" t="e">
        <f>H2336*J2343/H2343</f>
        <v>#DIV/0!</v>
      </c>
      <c r="L2336" s="41">
        <f t="shared" si="348"/>
        <v>19</v>
      </c>
      <c r="M2336" s="39">
        <f t="shared" si="347"/>
        <v>5</v>
      </c>
      <c r="N2336" s="39">
        <f t="shared" si="349"/>
        <v>0</v>
      </c>
    </row>
    <row r="2337" spans="1:14" s="1" customFormat="1" ht="11.5" hidden="1" customHeight="1" x14ac:dyDescent="0.35">
      <c r="A2337" s="19"/>
      <c r="B2337" s="18"/>
      <c r="C2337" s="18"/>
      <c r="D2337" s="18"/>
      <c r="E2337" s="17"/>
      <c r="F2337" s="20"/>
      <c r="G2337" s="21"/>
      <c r="H2337" s="451"/>
      <c r="J2337" s="23" t="e">
        <f>H2337*J2343/H2343</f>
        <v>#DIV/0!</v>
      </c>
      <c r="L2337" s="41">
        <f t="shared" si="348"/>
        <v>19</v>
      </c>
      <c r="M2337" s="39">
        <f t="shared" si="347"/>
        <v>5</v>
      </c>
      <c r="N2337" s="39">
        <f t="shared" si="349"/>
        <v>0</v>
      </c>
    </row>
    <row r="2338" spans="1:14" s="1" customFormat="1" ht="11.5" hidden="1" customHeight="1" x14ac:dyDescent="0.25">
      <c r="A2338" s="17"/>
      <c r="B2338" s="18"/>
      <c r="C2338" s="18"/>
      <c r="D2338" s="18"/>
      <c r="E2338" s="17"/>
      <c r="F2338" s="28"/>
      <c r="G2338" s="21"/>
      <c r="H2338" s="451"/>
      <c r="J2338" s="23" t="e">
        <f>H2338*J2343/H2343</f>
        <v>#DIV/0!</v>
      </c>
      <c r="L2338" s="41">
        <f t="shared" si="348"/>
        <v>19</v>
      </c>
      <c r="M2338" s="39">
        <f t="shared" si="347"/>
        <v>5</v>
      </c>
      <c r="N2338" s="39">
        <f t="shared" si="349"/>
        <v>0</v>
      </c>
    </row>
    <row r="2339" spans="1:14" s="1" customFormat="1" ht="11.5" hidden="1" customHeight="1" x14ac:dyDescent="0.35">
      <c r="A2339" s="19"/>
      <c r="B2339" s="18"/>
      <c r="C2339" s="18"/>
      <c r="D2339" s="18"/>
      <c r="E2339" s="17"/>
      <c r="F2339" s="20"/>
      <c r="G2339" s="21"/>
      <c r="H2339" s="451"/>
      <c r="J2339" s="23" t="e">
        <f>H2339*J2343/H2343</f>
        <v>#DIV/0!</v>
      </c>
      <c r="L2339" s="41">
        <f t="shared" si="348"/>
        <v>19</v>
      </c>
      <c r="M2339" s="39">
        <f t="shared" si="347"/>
        <v>5</v>
      </c>
      <c r="N2339" s="39">
        <f t="shared" si="349"/>
        <v>0</v>
      </c>
    </row>
    <row r="2340" spans="1:14" s="1" customFormat="1" ht="11.5" hidden="1" customHeight="1" x14ac:dyDescent="0.25">
      <c r="A2340" s="17"/>
      <c r="B2340" s="18"/>
      <c r="C2340" s="18"/>
      <c r="D2340" s="18"/>
      <c r="E2340" s="17"/>
      <c r="F2340" s="28"/>
      <c r="G2340" s="21"/>
      <c r="H2340" s="451"/>
      <c r="J2340" s="23" t="e">
        <f>H2340*J2343/H2343</f>
        <v>#DIV/0!</v>
      </c>
      <c r="L2340" s="41">
        <f t="shared" si="348"/>
        <v>19</v>
      </c>
      <c r="M2340" s="39">
        <f t="shared" si="347"/>
        <v>5</v>
      </c>
      <c r="N2340" s="39">
        <f t="shared" si="349"/>
        <v>0</v>
      </c>
    </row>
    <row r="2341" spans="1:14" s="1" customFormat="1" ht="11.5" hidden="1" customHeight="1" x14ac:dyDescent="0.35">
      <c r="A2341" s="19"/>
      <c r="B2341" s="18"/>
      <c r="C2341" s="18"/>
      <c r="D2341" s="18"/>
      <c r="E2341" s="17"/>
      <c r="F2341" s="20"/>
      <c r="G2341" s="21"/>
      <c r="H2341" s="451"/>
      <c r="J2341" s="23" t="e">
        <f>H2341*J2343/H2343</f>
        <v>#DIV/0!</v>
      </c>
      <c r="L2341" s="41">
        <f t="shared" si="348"/>
        <v>19</v>
      </c>
      <c r="M2341" s="39">
        <f t="shared" si="347"/>
        <v>5</v>
      </c>
      <c r="N2341" s="39">
        <f t="shared" si="349"/>
        <v>0</v>
      </c>
    </row>
    <row r="2342" spans="1:14" s="1" customFormat="1" ht="11.5" hidden="1" customHeight="1" x14ac:dyDescent="0.35">
      <c r="A2342" s="19"/>
      <c r="B2342" s="18"/>
      <c r="C2342" s="18"/>
      <c r="D2342" s="18"/>
      <c r="E2342" s="17"/>
      <c r="F2342" s="20"/>
      <c r="G2342" s="21"/>
      <c r="H2342" s="451"/>
      <c r="J2342" s="23" t="e">
        <f>H2342*J2343/H2343</f>
        <v>#DIV/0!</v>
      </c>
      <c r="L2342" s="41">
        <f t="shared" si="348"/>
        <v>19</v>
      </c>
      <c r="M2342" s="39">
        <f t="shared" si="347"/>
        <v>5</v>
      </c>
      <c r="N2342" s="39">
        <f t="shared" si="349"/>
        <v>0</v>
      </c>
    </row>
    <row r="2343" spans="1:14" s="1" customFormat="1" ht="11.5" hidden="1" customHeight="1" x14ac:dyDescent="0.35">
      <c r="A2343" s="19"/>
      <c r="B2343" s="25">
        <f>SUBTOTAL(9,B2325:B2342)</f>
        <v>0</v>
      </c>
      <c r="C2343" s="25">
        <f t="shared" ref="C2343" si="350">SUBTOTAL(9,C2325:C2342)</f>
        <v>0</v>
      </c>
      <c r="D2343" s="25">
        <f t="shared" ref="D2343" si="351">SUBTOTAL(9,D2325:D2342)</f>
        <v>0</v>
      </c>
      <c r="E2343" s="26">
        <f t="shared" ref="E2343" si="352">SUBTOTAL(9,E2325:E2342)</f>
        <v>0</v>
      </c>
      <c r="F2343" s="29" t="s">
        <v>18</v>
      </c>
      <c r="G2343" s="112"/>
      <c r="H2343" s="454"/>
      <c r="J2343" s="32">
        <f>D2322</f>
        <v>64.739999999999995</v>
      </c>
      <c r="L2343" s="41">
        <f t="shared" si="348"/>
        <v>19</v>
      </c>
      <c r="M2343" s="39">
        <f t="shared" si="347"/>
        <v>5</v>
      </c>
      <c r="N2343" s="39">
        <v>1</v>
      </c>
    </row>
    <row r="2344" spans="1:14" s="1" customFormat="1" ht="11.5" hidden="1" customHeight="1" x14ac:dyDescent="0.35">
      <c r="A2344" s="33"/>
      <c r="B2344" s="34"/>
      <c r="C2344" s="34"/>
      <c r="D2344" s="34"/>
      <c r="E2344" s="35"/>
      <c r="F2344" s="36"/>
      <c r="G2344" s="37"/>
      <c r="H2344" s="38"/>
      <c r="J2344" s="38"/>
      <c r="L2344" s="41">
        <f t="shared" si="348"/>
        <v>19</v>
      </c>
      <c r="M2344" s="39">
        <f t="shared" si="347"/>
        <v>5</v>
      </c>
      <c r="N2344" s="39">
        <v>1</v>
      </c>
    </row>
    <row r="2345" spans="1:14" s="1" customFormat="1" ht="21" hidden="1" x14ac:dyDescent="0.35">
      <c r="A2345" s="14"/>
      <c r="B2345" s="14"/>
      <c r="C2345" s="14"/>
      <c r="D2345" s="427">
        <f>х!H$22</f>
        <v>64.739999999999995</v>
      </c>
      <c r="E2345" s="428"/>
      <c r="F2345" s="429" t="str">
        <f>х!I$22</f>
        <v>Абонемент платного питания №20 (ГПД Полдник 1-4)</v>
      </c>
      <c r="G2345" s="430"/>
      <c r="H2345" s="430"/>
      <c r="I2345" s="13"/>
      <c r="J2345" s="13"/>
      <c r="K2345" s="13"/>
      <c r="L2345" s="40">
        <f>L2322+1</f>
        <v>20</v>
      </c>
      <c r="M2345" s="39">
        <f t="shared" si="347"/>
        <v>5</v>
      </c>
      <c r="N2345" s="39">
        <v>1</v>
      </c>
    </row>
    <row r="2346" spans="1:14" s="1" customFormat="1" ht="11.5" hidden="1" customHeight="1" x14ac:dyDescent="0.35">
      <c r="A2346" s="431" t="s">
        <v>3</v>
      </c>
      <c r="B2346" s="432" t="s">
        <v>4</v>
      </c>
      <c r="C2346" s="432"/>
      <c r="D2346" s="432"/>
      <c r="E2346" s="433" t="s">
        <v>5</v>
      </c>
      <c r="F2346" s="434" t="s">
        <v>6</v>
      </c>
      <c r="G2346" s="435" t="s">
        <v>7</v>
      </c>
      <c r="H2346" s="436" t="s">
        <v>8</v>
      </c>
      <c r="L2346" s="41">
        <f>L2345</f>
        <v>20</v>
      </c>
      <c r="M2346" s="39">
        <f t="shared" si="347"/>
        <v>5</v>
      </c>
      <c r="N2346" s="39">
        <v>1</v>
      </c>
    </row>
    <row r="2347" spans="1:14" s="1" customFormat="1" ht="11.5" hidden="1" customHeight="1" x14ac:dyDescent="0.35">
      <c r="A2347" s="431"/>
      <c r="B2347" s="15" t="s">
        <v>9</v>
      </c>
      <c r="C2347" s="16" t="s">
        <v>10</v>
      </c>
      <c r="D2347" s="16" t="s">
        <v>11</v>
      </c>
      <c r="E2347" s="433"/>
      <c r="F2347" s="434"/>
      <c r="G2347" s="435"/>
      <c r="H2347" s="436"/>
      <c r="L2347" s="41">
        <f t="shared" ref="L2347:L2366" si="353">L2346</f>
        <v>20</v>
      </c>
      <c r="M2347" s="39">
        <f t="shared" si="347"/>
        <v>5</v>
      </c>
      <c r="N2347" s="39">
        <v>1</v>
      </c>
    </row>
    <row r="2348" spans="1:14" s="1" customFormat="1" ht="11.5" hidden="1" customHeight="1" x14ac:dyDescent="0.35">
      <c r="A2348" s="50">
        <v>338</v>
      </c>
      <c r="B2348" s="51">
        <v>0.4</v>
      </c>
      <c r="C2348" s="51">
        <v>0.4</v>
      </c>
      <c r="D2348" s="51">
        <v>9.8000000000000007</v>
      </c>
      <c r="E2348" s="50">
        <v>47</v>
      </c>
      <c r="F2348" s="52" t="s">
        <v>117</v>
      </c>
      <c r="G2348" s="69">
        <v>100</v>
      </c>
      <c r="H2348" s="453">
        <f>D2345</f>
        <v>64.739999999999995</v>
      </c>
      <c r="J2348" s="23" t="e">
        <f>H2348*J2366/H2366</f>
        <v>#DIV/0!</v>
      </c>
      <c r="L2348" s="41">
        <f t="shared" si="353"/>
        <v>20</v>
      </c>
      <c r="M2348" s="39">
        <f t="shared" si="347"/>
        <v>5</v>
      </c>
      <c r="N2348" s="39" t="str">
        <f>F2348</f>
        <v>Яблоко 100 (СОШ_2018)</v>
      </c>
    </row>
    <row r="2349" spans="1:14" s="1" customFormat="1" ht="11.5" hidden="1" customHeight="1" x14ac:dyDescent="0.35">
      <c r="A2349" s="131" t="s">
        <v>195</v>
      </c>
      <c r="B2349" s="82">
        <v>11.08</v>
      </c>
      <c r="C2349" s="82">
        <v>9.7899999999999991</v>
      </c>
      <c r="D2349" s="82">
        <v>36.33</v>
      </c>
      <c r="E2349" s="83">
        <v>275</v>
      </c>
      <c r="F2349" s="132" t="s">
        <v>196</v>
      </c>
      <c r="G2349" s="133">
        <v>100</v>
      </c>
      <c r="H2349" s="451"/>
      <c r="J2349" s="23" t="e">
        <f>H2349*J2366/H2366</f>
        <v>#DIV/0!</v>
      </c>
      <c r="L2349" s="41">
        <f t="shared" si="353"/>
        <v>20</v>
      </c>
      <c r="M2349" s="39">
        <f t="shared" si="347"/>
        <v>5</v>
      </c>
      <c r="N2349" s="39" t="str">
        <f t="shared" ref="N2349:N2365" si="354">F2349</f>
        <v>Пицца с колбасой 100</v>
      </c>
    </row>
    <row r="2350" spans="1:14" s="1" customFormat="1" ht="11.5" hidden="1" customHeight="1" x14ac:dyDescent="0.35">
      <c r="A2350" s="50">
        <v>628</v>
      </c>
      <c r="B2350" s="51">
        <v>0.1</v>
      </c>
      <c r="C2350" s="51">
        <v>0.03</v>
      </c>
      <c r="D2350" s="51">
        <v>15.28</v>
      </c>
      <c r="E2350" s="50">
        <v>62</v>
      </c>
      <c r="F2350" s="52" t="s">
        <v>118</v>
      </c>
      <c r="G2350" s="68" t="s">
        <v>116</v>
      </c>
      <c r="H2350" s="451"/>
      <c r="J2350" s="23" t="e">
        <f>H2350*J2366/H2366</f>
        <v>#DIV/0!</v>
      </c>
      <c r="L2350" s="41">
        <f t="shared" si="353"/>
        <v>20</v>
      </c>
      <c r="M2350" s="39">
        <f t="shared" si="347"/>
        <v>5</v>
      </c>
      <c r="N2350" s="39" t="str">
        <f t="shared" si="354"/>
        <v>Чай с сахаром</v>
      </c>
    </row>
    <row r="2351" spans="1:14" s="1" customFormat="1" ht="11.5" hidden="1" customHeight="1" x14ac:dyDescent="0.35">
      <c r="A2351" s="54"/>
      <c r="B2351" s="51"/>
      <c r="C2351" s="51"/>
      <c r="D2351" s="51"/>
      <c r="E2351" s="50"/>
      <c r="F2351" s="52"/>
      <c r="G2351" s="69"/>
      <c r="H2351" s="451"/>
      <c r="J2351" s="23" t="e">
        <f>H2351*J2366/H2366</f>
        <v>#DIV/0!</v>
      </c>
      <c r="L2351" s="41">
        <f t="shared" si="353"/>
        <v>20</v>
      </c>
      <c r="M2351" s="39">
        <f t="shared" si="347"/>
        <v>5</v>
      </c>
      <c r="N2351" s="39">
        <f t="shared" si="354"/>
        <v>0</v>
      </c>
    </row>
    <row r="2352" spans="1:14" s="1" customFormat="1" ht="11.5" hidden="1" customHeight="1" x14ac:dyDescent="0.35">
      <c r="A2352" s="17"/>
      <c r="B2352" s="18"/>
      <c r="C2352" s="18"/>
      <c r="D2352" s="19"/>
      <c r="E2352" s="17"/>
      <c r="F2352" s="20"/>
      <c r="G2352" s="21"/>
      <c r="H2352" s="451"/>
      <c r="J2352" s="23" t="e">
        <f>H2352*J2366/H2366</f>
        <v>#DIV/0!</v>
      </c>
      <c r="L2352" s="41">
        <f t="shared" si="353"/>
        <v>20</v>
      </c>
      <c r="M2352" s="39">
        <f t="shared" si="347"/>
        <v>5</v>
      </c>
      <c r="N2352" s="39">
        <f t="shared" si="354"/>
        <v>0</v>
      </c>
    </row>
    <row r="2353" spans="1:14" s="1" customFormat="1" ht="11.5" hidden="1" customHeight="1" x14ac:dyDescent="0.35">
      <c r="A2353" s="17"/>
      <c r="B2353" s="18"/>
      <c r="C2353" s="18"/>
      <c r="D2353" s="18"/>
      <c r="E2353" s="17"/>
      <c r="F2353" s="20"/>
      <c r="G2353" s="21"/>
      <c r="H2353" s="451"/>
      <c r="J2353" s="23" t="e">
        <f>H2353*J2366/H2366</f>
        <v>#DIV/0!</v>
      </c>
      <c r="L2353" s="41">
        <f t="shared" si="353"/>
        <v>20</v>
      </c>
      <c r="M2353" s="39">
        <f t="shared" si="347"/>
        <v>5</v>
      </c>
      <c r="N2353" s="39">
        <f t="shared" si="354"/>
        <v>0</v>
      </c>
    </row>
    <row r="2354" spans="1:14" s="1" customFormat="1" ht="11.5" hidden="1" customHeight="1" x14ac:dyDescent="0.35">
      <c r="A2354" s="17"/>
      <c r="B2354" s="18"/>
      <c r="C2354" s="18"/>
      <c r="D2354" s="18"/>
      <c r="E2354" s="17"/>
      <c r="F2354" s="20"/>
      <c r="G2354" s="24"/>
      <c r="H2354" s="451"/>
      <c r="J2354" s="23" t="e">
        <f>H2354*J2366/H2366</f>
        <v>#DIV/0!</v>
      </c>
      <c r="L2354" s="41">
        <f t="shared" si="353"/>
        <v>20</v>
      </c>
      <c r="M2354" s="39">
        <f t="shared" si="347"/>
        <v>5</v>
      </c>
      <c r="N2354" s="39">
        <f t="shared" si="354"/>
        <v>0</v>
      </c>
    </row>
    <row r="2355" spans="1:14" s="1" customFormat="1" ht="11.5" hidden="1" customHeight="1" x14ac:dyDescent="0.35">
      <c r="A2355" s="19"/>
      <c r="B2355" s="18"/>
      <c r="C2355" s="18"/>
      <c r="D2355" s="18"/>
      <c r="E2355" s="17"/>
      <c r="F2355" s="20"/>
      <c r="G2355" s="21"/>
      <c r="H2355" s="451"/>
      <c r="J2355" s="23" t="e">
        <f>H2355*J2366/H2366</f>
        <v>#DIV/0!</v>
      </c>
      <c r="L2355" s="41">
        <f t="shared" si="353"/>
        <v>20</v>
      </c>
      <c r="M2355" s="39">
        <f t="shared" si="347"/>
        <v>5</v>
      </c>
      <c r="N2355" s="39">
        <f t="shared" si="354"/>
        <v>0</v>
      </c>
    </row>
    <row r="2356" spans="1:14" s="1" customFormat="1" ht="11.5" hidden="1" customHeight="1" x14ac:dyDescent="0.35">
      <c r="A2356" s="19"/>
      <c r="B2356" s="25"/>
      <c r="C2356" s="25"/>
      <c r="D2356" s="25"/>
      <c r="E2356" s="26"/>
      <c r="F2356" s="112"/>
      <c r="G2356" s="112"/>
      <c r="H2356" s="451"/>
      <c r="J2356" s="23" t="e">
        <f>H2356*J2366/H2366</f>
        <v>#DIV/0!</v>
      </c>
      <c r="L2356" s="41">
        <f t="shared" si="353"/>
        <v>20</v>
      </c>
      <c r="M2356" s="39">
        <f t="shared" si="347"/>
        <v>5</v>
      </c>
      <c r="N2356" s="39">
        <f t="shared" si="354"/>
        <v>0</v>
      </c>
    </row>
    <row r="2357" spans="1:14" s="1" customFormat="1" ht="11.5" hidden="1" customHeight="1" x14ac:dyDescent="0.35">
      <c r="A2357" s="17"/>
      <c r="B2357" s="18"/>
      <c r="C2357" s="18"/>
      <c r="D2357" s="18"/>
      <c r="E2357" s="17"/>
      <c r="F2357" s="20"/>
      <c r="G2357" s="21"/>
      <c r="H2357" s="451"/>
      <c r="J2357" s="23" t="e">
        <f>H2357*J2366/H2366</f>
        <v>#DIV/0!</v>
      </c>
      <c r="L2357" s="41">
        <f t="shared" si="353"/>
        <v>20</v>
      </c>
      <c r="M2357" s="39">
        <f t="shared" si="347"/>
        <v>5</v>
      </c>
      <c r="N2357" s="39">
        <f t="shared" si="354"/>
        <v>0</v>
      </c>
    </row>
    <row r="2358" spans="1:14" s="1" customFormat="1" ht="11.5" hidden="1" customHeight="1" x14ac:dyDescent="0.35">
      <c r="A2358" s="17"/>
      <c r="B2358" s="18"/>
      <c r="C2358" s="18"/>
      <c r="D2358" s="18"/>
      <c r="E2358" s="17"/>
      <c r="F2358" s="20"/>
      <c r="G2358" s="24"/>
      <c r="H2358" s="451"/>
      <c r="J2358" s="23" t="e">
        <f>H2358*J2366/H2366</f>
        <v>#DIV/0!</v>
      </c>
      <c r="L2358" s="41">
        <f t="shared" si="353"/>
        <v>20</v>
      </c>
      <c r="M2358" s="39">
        <f t="shared" si="347"/>
        <v>5</v>
      </c>
      <c r="N2358" s="39">
        <f t="shared" si="354"/>
        <v>0</v>
      </c>
    </row>
    <row r="2359" spans="1:14" s="1" customFormat="1" ht="11.5" hidden="1" customHeight="1" x14ac:dyDescent="0.35">
      <c r="A2359" s="17"/>
      <c r="B2359" s="18"/>
      <c r="C2359" s="18"/>
      <c r="D2359" s="18"/>
      <c r="E2359" s="17"/>
      <c r="F2359" s="20"/>
      <c r="G2359" s="24"/>
      <c r="H2359" s="451"/>
      <c r="J2359" s="23" t="e">
        <f>H2359*J2366/H2366</f>
        <v>#DIV/0!</v>
      </c>
      <c r="L2359" s="41">
        <f t="shared" si="353"/>
        <v>20</v>
      </c>
      <c r="M2359" s="39">
        <f t="shared" si="347"/>
        <v>5</v>
      </c>
      <c r="N2359" s="39">
        <f t="shared" si="354"/>
        <v>0</v>
      </c>
    </row>
    <row r="2360" spans="1:14" s="1" customFormat="1" ht="11.5" hidden="1" customHeight="1" x14ac:dyDescent="0.35">
      <c r="A2360" s="19"/>
      <c r="B2360" s="18"/>
      <c r="C2360" s="18"/>
      <c r="D2360" s="18"/>
      <c r="E2360" s="17"/>
      <c r="F2360" s="20"/>
      <c r="G2360" s="21"/>
      <c r="H2360" s="451"/>
      <c r="J2360" s="23" t="e">
        <f>H2360*J2366/H2366</f>
        <v>#DIV/0!</v>
      </c>
      <c r="L2360" s="41">
        <f t="shared" si="353"/>
        <v>20</v>
      </c>
      <c r="M2360" s="39">
        <f t="shared" si="347"/>
        <v>5</v>
      </c>
      <c r="N2360" s="39">
        <f t="shared" si="354"/>
        <v>0</v>
      </c>
    </row>
    <row r="2361" spans="1:14" s="1" customFormat="1" ht="11.5" hidden="1" customHeight="1" x14ac:dyDescent="0.25">
      <c r="A2361" s="17"/>
      <c r="B2361" s="18"/>
      <c r="C2361" s="18"/>
      <c r="D2361" s="18"/>
      <c r="E2361" s="17"/>
      <c r="F2361" s="28"/>
      <c r="G2361" s="21"/>
      <c r="H2361" s="451"/>
      <c r="J2361" s="23" t="e">
        <f>H2361*J2366/H2366</f>
        <v>#DIV/0!</v>
      </c>
      <c r="L2361" s="41">
        <f t="shared" si="353"/>
        <v>20</v>
      </c>
      <c r="M2361" s="39">
        <f t="shared" si="347"/>
        <v>5</v>
      </c>
      <c r="N2361" s="39">
        <f t="shared" si="354"/>
        <v>0</v>
      </c>
    </row>
    <row r="2362" spans="1:14" s="1" customFormat="1" ht="11.5" hidden="1" customHeight="1" x14ac:dyDescent="0.35">
      <c r="A2362" s="19"/>
      <c r="B2362" s="18"/>
      <c r="C2362" s="18"/>
      <c r="D2362" s="18"/>
      <c r="E2362" s="17"/>
      <c r="F2362" s="20"/>
      <c r="G2362" s="21"/>
      <c r="H2362" s="451"/>
      <c r="J2362" s="23" t="e">
        <f>H2362*J2366/H2366</f>
        <v>#DIV/0!</v>
      </c>
      <c r="L2362" s="41">
        <f t="shared" si="353"/>
        <v>20</v>
      </c>
      <c r="M2362" s="39">
        <f t="shared" si="347"/>
        <v>5</v>
      </c>
      <c r="N2362" s="39">
        <f t="shared" si="354"/>
        <v>0</v>
      </c>
    </row>
    <row r="2363" spans="1:14" s="1" customFormat="1" ht="11.5" hidden="1" customHeight="1" x14ac:dyDescent="0.25">
      <c r="A2363" s="17"/>
      <c r="B2363" s="18"/>
      <c r="C2363" s="18"/>
      <c r="D2363" s="18"/>
      <c r="E2363" s="17"/>
      <c r="F2363" s="28"/>
      <c r="G2363" s="21"/>
      <c r="H2363" s="451"/>
      <c r="J2363" s="23" t="e">
        <f>H2363*J2366/H2366</f>
        <v>#DIV/0!</v>
      </c>
      <c r="L2363" s="41">
        <f t="shared" si="353"/>
        <v>20</v>
      </c>
      <c r="M2363" s="39">
        <f t="shared" si="347"/>
        <v>5</v>
      </c>
      <c r="N2363" s="39">
        <f t="shared" si="354"/>
        <v>0</v>
      </c>
    </row>
    <row r="2364" spans="1:14" s="1" customFormat="1" ht="11.5" hidden="1" customHeight="1" x14ac:dyDescent="0.35">
      <c r="A2364" s="19"/>
      <c r="B2364" s="18"/>
      <c r="C2364" s="18"/>
      <c r="D2364" s="18"/>
      <c r="E2364" s="17"/>
      <c r="F2364" s="20"/>
      <c r="G2364" s="21"/>
      <c r="H2364" s="451"/>
      <c r="J2364" s="23" t="e">
        <f>H2364*J2366/H2366</f>
        <v>#DIV/0!</v>
      </c>
      <c r="L2364" s="41">
        <f t="shared" si="353"/>
        <v>20</v>
      </c>
      <c r="M2364" s="39">
        <f t="shared" si="347"/>
        <v>5</v>
      </c>
      <c r="N2364" s="39">
        <f t="shared" si="354"/>
        <v>0</v>
      </c>
    </row>
    <row r="2365" spans="1:14" s="1" customFormat="1" ht="11.5" hidden="1" customHeight="1" x14ac:dyDescent="0.35">
      <c r="A2365" s="19"/>
      <c r="B2365" s="18"/>
      <c r="C2365" s="18"/>
      <c r="D2365" s="18"/>
      <c r="E2365" s="17"/>
      <c r="F2365" s="20"/>
      <c r="G2365" s="21"/>
      <c r="H2365" s="451"/>
      <c r="J2365" s="23" t="e">
        <f>H2365*J2366/H2366</f>
        <v>#DIV/0!</v>
      </c>
      <c r="L2365" s="41">
        <f t="shared" si="353"/>
        <v>20</v>
      </c>
      <c r="M2365" s="39">
        <f t="shared" si="347"/>
        <v>5</v>
      </c>
      <c r="N2365" s="39">
        <f t="shared" si="354"/>
        <v>0</v>
      </c>
    </row>
    <row r="2366" spans="1:14" s="1" customFormat="1" ht="11.5" hidden="1" customHeight="1" x14ac:dyDescent="0.35">
      <c r="A2366" s="19"/>
      <c r="B2366" s="25">
        <f>SUBTOTAL(9,B2348:B2365)</f>
        <v>0</v>
      </c>
      <c r="C2366" s="25">
        <f t="shared" ref="C2366" si="355">SUBTOTAL(9,C2348:C2365)</f>
        <v>0</v>
      </c>
      <c r="D2366" s="25">
        <f t="shared" ref="D2366" si="356">SUBTOTAL(9,D2348:D2365)</f>
        <v>0</v>
      </c>
      <c r="E2366" s="26">
        <f t="shared" ref="E2366" si="357">SUBTOTAL(9,E2348:E2365)</f>
        <v>0</v>
      </c>
      <c r="F2366" s="29" t="s">
        <v>18</v>
      </c>
      <c r="G2366" s="112"/>
      <c r="H2366" s="454"/>
      <c r="J2366" s="32">
        <f>D2345</f>
        <v>64.739999999999995</v>
      </c>
      <c r="L2366" s="41">
        <f t="shared" si="353"/>
        <v>20</v>
      </c>
      <c r="M2366" s="39">
        <f t="shared" si="347"/>
        <v>5</v>
      </c>
      <c r="N2366" s="39">
        <v>1</v>
      </c>
    </row>
    <row r="2367" spans="1:14" ht="11.5" customHeight="1" x14ac:dyDescent="0.35">
      <c r="L2367" s="290">
        <v>0</v>
      </c>
      <c r="M2367" s="287">
        <f t="shared" si="347"/>
        <v>5</v>
      </c>
      <c r="N2367" s="287">
        <v>1</v>
      </c>
    </row>
    <row r="2368" spans="1:14" ht="11.5" customHeight="1" x14ac:dyDescent="0.35">
      <c r="L2368" s="290">
        <v>0</v>
      </c>
      <c r="M2368" s="287">
        <f t="shared" si="347"/>
        <v>5</v>
      </c>
      <c r="N2368" s="287">
        <v>1</v>
      </c>
    </row>
    <row r="2369" spans="1:14" ht="11.5" customHeight="1" x14ac:dyDescent="0.35">
      <c r="A2369" s="309" t="s">
        <v>458</v>
      </c>
      <c r="B2369" s="310"/>
      <c r="C2369" s="310"/>
      <c r="D2369" s="311"/>
      <c r="E2369" s="311"/>
      <c r="F2369" s="312"/>
      <c r="G2369" s="313"/>
      <c r="H2369" s="314"/>
      <c r="L2369" s="290">
        <v>0</v>
      </c>
      <c r="M2369" s="287">
        <f t="shared" si="347"/>
        <v>5</v>
      </c>
      <c r="N2369" s="287">
        <v>1</v>
      </c>
    </row>
    <row r="2370" spans="1:14" ht="11.5" customHeight="1" x14ac:dyDescent="0.35">
      <c r="A2370" s="309"/>
      <c r="B2370" s="310"/>
      <c r="C2370" s="310"/>
      <c r="D2370" s="311"/>
      <c r="E2370" s="311"/>
      <c r="F2370" s="315"/>
      <c r="G2370" s="313"/>
      <c r="H2370" s="314"/>
      <c r="L2370" s="290">
        <v>0</v>
      </c>
      <c r="M2370" s="287">
        <f t="shared" si="347"/>
        <v>5</v>
      </c>
      <c r="N2370" s="287">
        <v>1</v>
      </c>
    </row>
    <row r="2371" spans="1:14" ht="11.5" customHeight="1" x14ac:dyDescent="0.35">
      <c r="A2371" s="309"/>
      <c r="B2371" s="310"/>
      <c r="C2371" s="310"/>
      <c r="D2371" s="311"/>
      <c r="E2371" s="311"/>
      <c r="F2371" s="315"/>
      <c r="G2371" s="313"/>
      <c r="H2371" s="314"/>
      <c r="L2371" s="290">
        <v>0</v>
      </c>
      <c r="M2371" s="287">
        <f t="shared" si="347"/>
        <v>5</v>
      </c>
      <c r="N2371" s="287">
        <v>1</v>
      </c>
    </row>
    <row r="2372" spans="1:14" ht="11.5" customHeight="1" x14ac:dyDescent="0.35">
      <c r="A2372" s="309" t="s">
        <v>24</v>
      </c>
      <c r="B2372" s="310"/>
      <c r="C2372" s="310"/>
      <c r="D2372" s="311"/>
      <c r="E2372" s="311"/>
      <c r="F2372" s="312"/>
      <c r="G2372" s="313"/>
      <c r="H2372" s="314"/>
      <c r="L2372" s="290">
        <v>0</v>
      </c>
      <c r="M2372" s="287">
        <f t="shared" si="347"/>
        <v>5</v>
      </c>
      <c r="N2372" s="287">
        <v>1</v>
      </c>
    </row>
    <row r="2373" spans="1:14" ht="11.5" customHeight="1" x14ac:dyDescent="0.35">
      <c r="A2373" s="309"/>
      <c r="B2373" s="310"/>
      <c r="C2373" s="310"/>
      <c r="D2373" s="311"/>
      <c r="E2373" s="311"/>
      <c r="F2373" s="315"/>
      <c r="G2373" s="313"/>
      <c r="H2373" s="314"/>
      <c r="L2373" s="290">
        <v>0</v>
      </c>
      <c r="M2373" s="287">
        <f t="shared" si="347"/>
        <v>5</v>
      </c>
      <c r="N2373" s="287">
        <v>1</v>
      </c>
    </row>
    <row r="2374" spans="1:14" ht="11.5" customHeight="1" x14ac:dyDescent="0.35">
      <c r="A2374" s="309"/>
      <c r="B2374" s="310"/>
      <c r="C2374" s="310"/>
      <c r="D2374" s="311"/>
      <c r="E2374" s="311"/>
      <c r="F2374" s="315"/>
      <c r="G2374" s="313"/>
      <c r="H2374" s="314"/>
      <c r="L2374" s="290">
        <v>0</v>
      </c>
      <c r="M2374" s="287">
        <f t="shared" si="347"/>
        <v>5</v>
      </c>
      <c r="N2374" s="287">
        <v>1</v>
      </c>
    </row>
    <row r="2375" spans="1:14" ht="11.5" customHeight="1" x14ac:dyDescent="0.35">
      <c r="A2375" s="424" t="s">
        <v>25</v>
      </c>
      <c r="B2375" s="424"/>
      <c r="C2375" s="424"/>
      <c r="D2375" s="424"/>
      <c r="E2375" s="424"/>
      <c r="F2375" s="312"/>
      <c r="G2375" s="313"/>
      <c r="H2375" s="314"/>
      <c r="L2375" s="290">
        <v>0</v>
      </c>
      <c r="M2375" s="287">
        <f t="shared" si="347"/>
        <v>5</v>
      </c>
      <c r="N2375" s="287">
        <v>1</v>
      </c>
    </row>
    <row r="2376" spans="1:14" ht="11.5" customHeight="1" x14ac:dyDescent="0.35">
      <c r="A2376" s="316"/>
      <c r="B2376" s="316"/>
      <c r="C2376" s="316"/>
      <c r="D2376" s="316"/>
      <c r="E2376" s="316"/>
      <c r="F2376" s="315"/>
      <c r="G2376" s="313"/>
      <c r="H2376" s="314"/>
      <c r="L2376" s="290">
        <v>0</v>
      </c>
      <c r="M2376" s="287">
        <f t="shared" si="347"/>
        <v>5</v>
      </c>
      <c r="N2376" s="287">
        <v>1</v>
      </c>
    </row>
    <row r="2377" spans="1:14" ht="11.5" customHeight="1" x14ac:dyDescent="0.35">
      <c r="A2377" s="316"/>
      <c r="B2377" s="316"/>
      <c r="C2377" s="316"/>
      <c r="D2377" s="316"/>
      <c r="E2377" s="316"/>
      <c r="F2377" s="315"/>
      <c r="G2377" s="313"/>
      <c r="H2377" s="314"/>
      <c r="L2377" s="290">
        <v>0</v>
      </c>
      <c r="M2377" s="287">
        <f t="shared" si="347"/>
        <v>5</v>
      </c>
      <c r="N2377" s="287">
        <v>1</v>
      </c>
    </row>
    <row r="2378" spans="1:14" ht="11.5" customHeight="1" x14ac:dyDescent="0.35">
      <c r="A2378" s="425" t="s">
        <v>26</v>
      </c>
      <c r="B2378" s="425"/>
      <c r="C2378" s="425"/>
      <c r="D2378" s="425"/>
      <c r="E2378" s="425"/>
      <c r="F2378" s="425"/>
      <c r="G2378" s="425"/>
      <c r="H2378" s="425"/>
      <c r="L2378" s="290">
        <v>0</v>
      </c>
      <c r="M2378" s="287">
        <f t="shared" si="347"/>
        <v>5</v>
      </c>
      <c r="N2378" s="287">
        <v>1</v>
      </c>
    </row>
    <row r="2379" spans="1:14" ht="11.5" customHeight="1" x14ac:dyDescent="0.35">
      <c r="A2379" s="426"/>
      <c r="B2379" s="426"/>
      <c r="C2379" s="426"/>
      <c r="D2379" s="426"/>
      <c r="E2379" s="426"/>
      <c r="F2379" s="426"/>
      <c r="G2379" s="426"/>
      <c r="H2379" s="426"/>
      <c r="L2379" s="290">
        <v>0</v>
      </c>
      <c r="M2379" s="287">
        <f t="shared" si="347"/>
        <v>5</v>
      </c>
      <c r="N2379" s="287">
        <v>1</v>
      </c>
    </row>
    <row r="2380" spans="1:14" ht="11.5" customHeight="1" x14ac:dyDescent="0.35">
      <c r="A2380" s="426"/>
      <c r="B2380" s="426"/>
      <c r="C2380" s="426"/>
      <c r="D2380" s="426"/>
      <c r="E2380" s="426"/>
      <c r="F2380" s="426"/>
      <c r="G2380" s="426"/>
      <c r="H2380" s="426"/>
      <c r="L2380" s="290">
        <v>0</v>
      </c>
      <c r="M2380" s="287">
        <f t="shared" si="347"/>
        <v>5</v>
      </c>
      <c r="N2380" s="287">
        <v>1</v>
      </c>
    </row>
    <row r="2381" spans="1:14" ht="11.5" customHeight="1" x14ac:dyDescent="0.35">
      <c r="L2381" s="290">
        <v>0</v>
      </c>
      <c r="M2381" s="287">
        <f t="shared" si="347"/>
        <v>5</v>
      </c>
      <c r="N2381" s="287">
        <v>1</v>
      </c>
    </row>
    <row r="2382" spans="1:14" ht="21" hidden="1" x14ac:dyDescent="0.35">
      <c r="A2382" s="269" t="str">
        <f>х!X$1</f>
        <v>ОМС-Лечебное питание</v>
      </c>
      <c r="B2382" s="270"/>
      <c r="C2382" s="270"/>
      <c r="D2382" s="271"/>
      <c r="E2382" s="271"/>
      <c r="F2382" s="270"/>
      <c r="G2382" s="270"/>
      <c r="H2382" s="272"/>
      <c r="L2382" s="289">
        <v>0</v>
      </c>
      <c r="M2382" s="287">
        <f>M1907+1</f>
        <v>6</v>
      </c>
      <c r="N2382" s="287">
        <v>1</v>
      </c>
    </row>
    <row r="2383" spans="1:14" ht="32.5" hidden="1" x14ac:dyDescent="0.35">
      <c r="A2383" s="447" t="str">
        <f>A1907</f>
        <v>МЕНЮ МАОУ СОШ №138</v>
      </c>
      <c r="B2383" s="447"/>
      <c r="C2383" s="447"/>
      <c r="D2383" s="447"/>
      <c r="E2383" s="447"/>
      <c r="F2383" s="447"/>
      <c r="G2383" s="448">
        <f>х!A13</f>
        <v>46096</v>
      </c>
      <c r="H2383" s="448"/>
      <c r="L2383" s="318">
        <v>0</v>
      </c>
      <c r="M2383" s="287">
        <f t="shared" ref="M2383" si="358">M2382</f>
        <v>6</v>
      </c>
      <c r="N2383" s="287">
        <v>1</v>
      </c>
    </row>
    <row r="2384" spans="1:14" ht="21" hidden="1" x14ac:dyDescent="0.35">
      <c r="A2384" s="275"/>
      <c r="B2384" s="275"/>
      <c r="C2384" s="275"/>
      <c r="D2384" s="443">
        <f>х!H$3</f>
        <v>151.08000000000001</v>
      </c>
      <c r="E2384" s="444"/>
      <c r="F2384" s="445" t="str">
        <f>х!I$3</f>
        <v>Обед 1-4 (льготное питание)</v>
      </c>
      <c r="G2384" s="446"/>
      <c r="H2384" s="446"/>
      <c r="I2384" s="270"/>
      <c r="J2384" s="13"/>
      <c r="K2384" s="13"/>
      <c r="L2384" s="289">
        <v>1</v>
      </c>
      <c r="M2384" s="287">
        <f>M2383</f>
        <v>6</v>
      </c>
      <c r="N2384" s="287">
        <v>1</v>
      </c>
    </row>
    <row r="2385" spans="1:14" ht="11.5" hidden="1" customHeight="1" x14ac:dyDescent="0.35">
      <c r="A2385" s="437" t="s">
        <v>3</v>
      </c>
      <c r="B2385" s="438" t="s">
        <v>4</v>
      </c>
      <c r="C2385" s="438"/>
      <c r="D2385" s="438"/>
      <c r="E2385" s="439" t="s">
        <v>5</v>
      </c>
      <c r="F2385" s="440" t="s">
        <v>6</v>
      </c>
      <c r="G2385" s="441" t="s">
        <v>7</v>
      </c>
      <c r="H2385" s="442" t="s">
        <v>8</v>
      </c>
      <c r="L2385" s="290">
        <f>L2384</f>
        <v>1</v>
      </c>
      <c r="M2385" s="287">
        <f t="shared" ref="M2385:M2448" si="359">M2384</f>
        <v>6</v>
      </c>
      <c r="N2385" s="287">
        <v>1</v>
      </c>
    </row>
    <row r="2386" spans="1:14" ht="11.5" hidden="1" customHeight="1" x14ac:dyDescent="0.35">
      <c r="A2386" s="437"/>
      <c r="B2386" s="277" t="s">
        <v>9</v>
      </c>
      <c r="C2386" s="278" t="s">
        <v>10</v>
      </c>
      <c r="D2386" s="278" t="s">
        <v>11</v>
      </c>
      <c r="E2386" s="439"/>
      <c r="F2386" s="440"/>
      <c r="G2386" s="441"/>
      <c r="H2386" s="442"/>
      <c r="L2386" s="290">
        <f t="shared" ref="L2386:L2406" si="360">L2385</f>
        <v>1</v>
      </c>
      <c r="M2386" s="287">
        <f t="shared" si="359"/>
        <v>6</v>
      </c>
      <c r="N2386" s="287">
        <v>1</v>
      </c>
    </row>
    <row r="2387" spans="1:14" ht="11.5" hidden="1" customHeight="1" x14ac:dyDescent="0.35">
      <c r="A2387" s="54" t="s">
        <v>430</v>
      </c>
      <c r="B2387" s="51">
        <v>0.72</v>
      </c>
      <c r="C2387" s="51">
        <v>2.84</v>
      </c>
      <c r="D2387" s="51">
        <v>4.62</v>
      </c>
      <c r="E2387" s="50">
        <v>47</v>
      </c>
      <c r="F2387" s="268" t="s">
        <v>431</v>
      </c>
      <c r="G2387" s="357">
        <v>60</v>
      </c>
      <c r="H2387" s="281">
        <v>15</v>
      </c>
      <c r="J2387" s="23">
        <f>H2387*J2405/H2405</f>
        <v>23.773662834721552</v>
      </c>
      <c r="L2387" s="290">
        <f t="shared" si="360"/>
        <v>1</v>
      </c>
      <c r="M2387" s="287">
        <f t="shared" si="359"/>
        <v>6</v>
      </c>
      <c r="N2387" s="287" t="str">
        <f>F2387</f>
        <v>Икра кабачковая (покупная) 60 (СОШ_2018)</v>
      </c>
    </row>
    <row r="2388" spans="1:14" ht="11.5" hidden="1" customHeight="1" x14ac:dyDescent="0.35">
      <c r="A2388" s="234" t="s">
        <v>313</v>
      </c>
      <c r="B2388" s="282">
        <v>1.63</v>
      </c>
      <c r="C2388" s="282">
        <v>5.74</v>
      </c>
      <c r="D2388" s="282">
        <v>8.51</v>
      </c>
      <c r="E2388" s="238">
        <v>86</v>
      </c>
      <c r="F2388" s="173" t="s">
        <v>179</v>
      </c>
      <c r="G2388" s="362">
        <v>205</v>
      </c>
      <c r="H2388" s="281">
        <v>20</v>
      </c>
      <c r="J2388" s="23">
        <f>H2388*J2405/H2405</f>
        <v>31.69821711296207</v>
      </c>
      <c r="L2388" s="290">
        <f t="shared" si="360"/>
        <v>1</v>
      </c>
      <c r="M2388" s="287">
        <f t="shared" si="359"/>
        <v>6</v>
      </c>
      <c r="N2388" s="287" t="str">
        <f t="shared" ref="N2388:N2404" si="361">F2388</f>
        <v>Суп крестьянский с крупой со сметаной 200/5</v>
      </c>
    </row>
    <row r="2389" spans="1:14" ht="11.5" hidden="1" customHeight="1" x14ac:dyDescent="0.35">
      <c r="A2389" s="54" t="s">
        <v>432</v>
      </c>
      <c r="B2389" s="51">
        <v>9.9600000000000009</v>
      </c>
      <c r="C2389" s="51">
        <v>9.73</v>
      </c>
      <c r="D2389" s="51">
        <v>11.39</v>
      </c>
      <c r="E2389" s="50">
        <v>174</v>
      </c>
      <c r="F2389" s="268" t="s">
        <v>433</v>
      </c>
      <c r="G2389" s="337">
        <v>90</v>
      </c>
      <c r="H2389" s="281">
        <f>5.37+60.81+5.59</f>
        <v>71.77000000000001</v>
      </c>
      <c r="J2389" s="23">
        <f>H2389*J2405/H2405</f>
        <v>113.74905210986439</v>
      </c>
      <c r="L2389" s="290">
        <f t="shared" si="360"/>
        <v>1</v>
      </c>
      <c r="M2389" s="287">
        <f t="shared" si="359"/>
        <v>6</v>
      </c>
      <c r="N2389" s="287" t="str">
        <f t="shared" si="361"/>
        <v>Биточек из говядины с соусом сметанно-томатным 60/30</v>
      </c>
    </row>
    <row r="2390" spans="1:14" ht="11.5" hidden="1" customHeight="1" x14ac:dyDescent="0.35">
      <c r="A2390" s="234" t="s">
        <v>332</v>
      </c>
      <c r="B2390" s="282">
        <v>3.83</v>
      </c>
      <c r="C2390" s="282">
        <v>5.44</v>
      </c>
      <c r="D2390" s="282">
        <v>16.28</v>
      </c>
      <c r="E2390" s="238">
        <v>132</v>
      </c>
      <c r="F2390" s="229" t="s">
        <v>333</v>
      </c>
      <c r="G2390" s="337">
        <v>150</v>
      </c>
      <c r="H2390" s="281">
        <v>20</v>
      </c>
      <c r="J2390" s="23">
        <f>H2390*J2405/H2405</f>
        <v>31.69821711296207</v>
      </c>
      <c r="L2390" s="290">
        <f t="shared" si="360"/>
        <v>1</v>
      </c>
      <c r="M2390" s="287">
        <f t="shared" si="359"/>
        <v>6</v>
      </c>
      <c r="N2390" s="287" t="str">
        <f t="shared" si="361"/>
        <v xml:space="preserve">Капуста тушеная </v>
      </c>
    </row>
    <row r="2391" spans="1:14" ht="11.5" hidden="1" customHeight="1" x14ac:dyDescent="0.35">
      <c r="A2391" s="185" t="s">
        <v>268</v>
      </c>
      <c r="B2391" s="330">
        <v>0.44</v>
      </c>
      <c r="C2391" s="333"/>
      <c r="D2391" s="330">
        <v>28.88</v>
      </c>
      <c r="E2391" s="198">
        <v>119</v>
      </c>
      <c r="F2391" s="175" t="s">
        <v>172</v>
      </c>
      <c r="G2391" s="383">
        <v>200</v>
      </c>
      <c r="H2391" s="281">
        <v>14</v>
      </c>
      <c r="J2391" s="23">
        <f>H2391*J2405/H2405</f>
        <v>22.188751979073448</v>
      </c>
      <c r="L2391" s="290">
        <f t="shared" si="360"/>
        <v>1</v>
      </c>
      <c r="M2391" s="287">
        <f t="shared" si="359"/>
        <v>6</v>
      </c>
      <c r="N2391" s="287" t="str">
        <f t="shared" si="361"/>
        <v>Компот из сухофруктов</v>
      </c>
    </row>
    <row r="2392" spans="1:14" ht="11.5" hidden="1" customHeight="1" x14ac:dyDescent="0.35">
      <c r="A2392" s="185" t="s">
        <v>235</v>
      </c>
      <c r="B2392" s="285">
        <v>3.95</v>
      </c>
      <c r="C2392" s="285">
        <v>0.5</v>
      </c>
      <c r="D2392" s="285">
        <v>24.15</v>
      </c>
      <c r="E2392" s="191">
        <v>118</v>
      </c>
      <c r="F2392" s="173" t="s">
        <v>148</v>
      </c>
      <c r="G2392" s="337">
        <v>50</v>
      </c>
      <c r="H2392" s="22">
        <v>3</v>
      </c>
      <c r="J2392" s="23">
        <f>H2392*J2405/H2405</f>
        <v>4.7547325669443108</v>
      </c>
      <c r="L2392" s="290">
        <f t="shared" si="360"/>
        <v>1</v>
      </c>
      <c r="M2392" s="287">
        <f t="shared" si="359"/>
        <v>6</v>
      </c>
      <c r="N2392" s="287" t="str">
        <f t="shared" si="361"/>
        <v>Батон витаминизированный</v>
      </c>
    </row>
    <row r="2393" spans="1:14" ht="11.5" hidden="1" customHeight="1" x14ac:dyDescent="0.35">
      <c r="A2393" s="185" t="s">
        <v>235</v>
      </c>
      <c r="B2393" s="285">
        <v>1.65</v>
      </c>
      <c r="C2393" s="285">
        <v>0.3</v>
      </c>
      <c r="D2393" s="285">
        <v>8.35</v>
      </c>
      <c r="E2393" s="191">
        <v>44</v>
      </c>
      <c r="F2393" s="173" t="s">
        <v>236</v>
      </c>
      <c r="G2393" s="337">
        <v>25</v>
      </c>
      <c r="H2393" s="22">
        <v>1.5</v>
      </c>
      <c r="J2393" s="23">
        <f>H2393*J2405/H2405</f>
        <v>2.3773662834721554</v>
      </c>
      <c r="L2393" s="290">
        <f t="shared" si="360"/>
        <v>1</v>
      </c>
      <c r="M2393" s="287">
        <f t="shared" si="359"/>
        <v>6</v>
      </c>
      <c r="N2393" s="287" t="str">
        <f t="shared" si="361"/>
        <v xml:space="preserve">Хлеб ржаной </v>
      </c>
    </row>
    <row r="2394" spans="1:14" s="1" customFormat="1" ht="11.5" hidden="1" customHeight="1" x14ac:dyDescent="0.35">
      <c r="A2394" s="19"/>
      <c r="B2394" s="18"/>
      <c r="C2394" s="18"/>
      <c r="D2394" s="18"/>
      <c r="E2394" s="17"/>
      <c r="F2394" s="20"/>
      <c r="G2394" s="21"/>
      <c r="H2394" s="22"/>
      <c r="J2394" s="23">
        <f>H2394*J2405/H2405</f>
        <v>0</v>
      </c>
      <c r="L2394" s="41">
        <f t="shared" si="360"/>
        <v>1</v>
      </c>
      <c r="M2394" s="39">
        <f t="shared" si="359"/>
        <v>6</v>
      </c>
      <c r="N2394" s="39">
        <f t="shared" si="361"/>
        <v>0</v>
      </c>
    </row>
    <row r="2395" spans="1:14" s="1" customFormat="1" ht="11.5" hidden="1" customHeight="1" x14ac:dyDescent="0.35">
      <c r="A2395" s="19"/>
      <c r="B2395" s="25"/>
      <c r="C2395" s="25"/>
      <c r="D2395" s="25"/>
      <c r="E2395" s="26"/>
      <c r="F2395" s="42"/>
      <c r="G2395" s="42"/>
      <c r="H2395" s="22"/>
      <c r="J2395" s="23">
        <f>H2395*J2405/H2405</f>
        <v>0</v>
      </c>
      <c r="L2395" s="41">
        <f t="shared" si="360"/>
        <v>1</v>
      </c>
      <c r="M2395" s="39">
        <f t="shared" si="359"/>
        <v>6</v>
      </c>
      <c r="N2395" s="39">
        <f t="shared" si="361"/>
        <v>0</v>
      </c>
    </row>
    <row r="2396" spans="1:14" s="1" customFormat="1" ht="11.5" hidden="1" customHeight="1" x14ac:dyDescent="0.35">
      <c r="A2396" s="17"/>
      <c r="B2396" s="18"/>
      <c r="C2396" s="18"/>
      <c r="D2396" s="18"/>
      <c r="E2396" s="17"/>
      <c r="F2396" s="20"/>
      <c r="G2396" s="21"/>
      <c r="H2396" s="22"/>
      <c r="J2396" s="23">
        <f>H2396*J2405/H2405</f>
        <v>0</v>
      </c>
      <c r="L2396" s="41">
        <f t="shared" si="360"/>
        <v>1</v>
      </c>
      <c r="M2396" s="39">
        <f t="shared" si="359"/>
        <v>6</v>
      </c>
      <c r="N2396" s="39">
        <f t="shared" si="361"/>
        <v>0</v>
      </c>
    </row>
    <row r="2397" spans="1:14" s="1" customFormat="1" ht="11.5" hidden="1" customHeight="1" x14ac:dyDescent="0.35">
      <c r="A2397" s="17"/>
      <c r="B2397" s="18"/>
      <c r="C2397" s="18"/>
      <c r="D2397" s="18"/>
      <c r="E2397" s="17"/>
      <c r="F2397" s="20"/>
      <c r="G2397" s="24"/>
      <c r="H2397" s="22"/>
      <c r="J2397" s="23">
        <f>H2397*J2405/H2405</f>
        <v>0</v>
      </c>
      <c r="L2397" s="41">
        <f t="shared" si="360"/>
        <v>1</v>
      </c>
      <c r="M2397" s="39">
        <f t="shared" si="359"/>
        <v>6</v>
      </c>
      <c r="N2397" s="39">
        <f t="shared" si="361"/>
        <v>0</v>
      </c>
    </row>
    <row r="2398" spans="1:14" s="1" customFormat="1" ht="11.5" hidden="1" customHeight="1" x14ac:dyDescent="0.35">
      <c r="A2398" s="17"/>
      <c r="B2398" s="18"/>
      <c r="C2398" s="18"/>
      <c r="D2398" s="18"/>
      <c r="E2398" s="17"/>
      <c r="F2398" s="20"/>
      <c r="G2398" s="24"/>
      <c r="H2398" s="22"/>
      <c r="J2398" s="23">
        <f>H2398*J2405/H2405</f>
        <v>0</v>
      </c>
      <c r="L2398" s="41">
        <f t="shared" si="360"/>
        <v>1</v>
      </c>
      <c r="M2398" s="39">
        <f t="shared" si="359"/>
        <v>6</v>
      </c>
      <c r="N2398" s="39">
        <f t="shared" si="361"/>
        <v>0</v>
      </c>
    </row>
    <row r="2399" spans="1:14" s="1" customFormat="1" ht="11.5" hidden="1" customHeight="1" x14ac:dyDescent="0.35">
      <c r="A2399" s="19"/>
      <c r="B2399" s="18"/>
      <c r="C2399" s="18"/>
      <c r="D2399" s="18"/>
      <c r="E2399" s="17"/>
      <c r="F2399" s="20"/>
      <c r="G2399" s="21"/>
      <c r="H2399" s="22"/>
      <c r="J2399" s="23">
        <f>H2399*J2405/H2405</f>
        <v>0</v>
      </c>
      <c r="L2399" s="41">
        <f t="shared" si="360"/>
        <v>1</v>
      </c>
      <c r="M2399" s="39">
        <f t="shared" si="359"/>
        <v>6</v>
      </c>
      <c r="N2399" s="39">
        <f t="shared" si="361"/>
        <v>0</v>
      </c>
    </row>
    <row r="2400" spans="1:14" s="1" customFormat="1" ht="11.5" hidden="1" customHeight="1" x14ac:dyDescent="0.25">
      <c r="A2400" s="17"/>
      <c r="B2400" s="18"/>
      <c r="C2400" s="18"/>
      <c r="D2400" s="18"/>
      <c r="E2400" s="17"/>
      <c r="F2400" s="28"/>
      <c r="G2400" s="21"/>
      <c r="H2400" s="22"/>
      <c r="J2400" s="23">
        <f>H2400*J2405/H2405</f>
        <v>0</v>
      </c>
      <c r="L2400" s="41">
        <f t="shared" si="360"/>
        <v>1</v>
      </c>
      <c r="M2400" s="39">
        <f t="shared" si="359"/>
        <v>6</v>
      </c>
      <c r="N2400" s="39">
        <f t="shared" si="361"/>
        <v>0</v>
      </c>
    </row>
    <row r="2401" spans="1:14" s="1" customFormat="1" ht="11.5" hidden="1" customHeight="1" x14ac:dyDescent="0.35">
      <c r="A2401" s="19"/>
      <c r="B2401" s="18"/>
      <c r="C2401" s="18"/>
      <c r="D2401" s="18"/>
      <c r="E2401" s="17"/>
      <c r="F2401" s="20"/>
      <c r="G2401" s="21"/>
      <c r="H2401" s="22"/>
      <c r="J2401" s="23">
        <f>H2401*J2405/H2405</f>
        <v>0</v>
      </c>
      <c r="L2401" s="41">
        <f t="shared" si="360"/>
        <v>1</v>
      </c>
      <c r="M2401" s="39">
        <f t="shared" si="359"/>
        <v>6</v>
      </c>
      <c r="N2401" s="39">
        <f t="shared" si="361"/>
        <v>0</v>
      </c>
    </row>
    <row r="2402" spans="1:14" s="1" customFormat="1" ht="11.5" hidden="1" customHeight="1" x14ac:dyDescent="0.25">
      <c r="A2402" s="17"/>
      <c r="B2402" s="18"/>
      <c r="C2402" s="18"/>
      <c r="D2402" s="18"/>
      <c r="E2402" s="17"/>
      <c r="F2402" s="28"/>
      <c r="G2402" s="21"/>
      <c r="H2402" s="22"/>
      <c r="J2402" s="23">
        <f>H2402*J2405/H2405</f>
        <v>0</v>
      </c>
      <c r="L2402" s="41">
        <f t="shared" si="360"/>
        <v>1</v>
      </c>
      <c r="M2402" s="39">
        <f t="shared" si="359"/>
        <v>6</v>
      </c>
      <c r="N2402" s="39">
        <f t="shared" si="361"/>
        <v>0</v>
      </c>
    </row>
    <row r="2403" spans="1:14" s="1" customFormat="1" ht="11.5" hidden="1" customHeight="1" x14ac:dyDescent="0.35">
      <c r="A2403" s="19"/>
      <c r="B2403" s="18"/>
      <c r="C2403" s="18"/>
      <c r="D2403" s="18"/>
      <c r="E2403" s="17"/>
      <c r="F2403" s="20"/>
      <c r="G2403" s="21"/>
      <c r="H2403" s="22"/>
      <c r="J2403" s="23">
        <f>H2403*J2405/H2405</f>
        <v>0</v>
      </c>
      <c r="L2403" s="41">
        <f t="shared" si="360"/>
        <v>1</v>
      </c>
      <c r="M2403" s="39">
        <f t="shared" si="359"/>
        <v>6</v>
      </c>
      <c r="N2403" s="39">
        <f t="shared" si="361"/>
        <v>0</v>
      </c>
    </row>
    <row r="2404" spans="1:14" s="1" customFormat="1" ht="11.5" hidden="1" customHeight="1" x14ac:dyDescent="0.35">
      <c r="A2404" s="19"/>
      <c r="B2404" s="18"/>
      <c r="C2404" s="18"/>
      <c r="D2404" s="18"/>
      <c r="E2404" s="17"/>
      <c r="F2404" s="20"/>
      <c r="G2404" s="21"/>
      <c r="H2404" s="22"/>
      <c r="J2404" s="23">
        <f>H2404*J2405/H2405</f>
        <v>0</v>
      </c>
      <c r="L2404" s="41">
        <f t="shared" si="360"/>
        <v>1</v>
      </c>
      <c r="M2404" s="39">
        <f t="shared" si="359"/>
        <v>6</v>
      </c>
      <c r="N2404" s="39">
        <f t="shared" si="361"/>
        <v>0</v>
      </c>
    </row>
    <row r="2405" spans="1:14" ht="11.5" hidden="1" customHeight="1" x14ac:dyDescent="0.35">
      <c r="A2405" s="291"/>
      <c r="B2405" s="292">
        <f>SUBTOTAL(9,B2387:B2404)</f>
        <v>0</v>
      </c>
      <c r="C2405" s="292">
        <f t="shared" ref="C2405:E2405" si="362">SUBTOTAL(9,C2387:C2404)</f>
        <v>0</v>
      </c>
      <c r="D2405" s="292">
        <f t="shared" si="362"/>
        <v>0</v>
      </c>
      <c r="E2405" s="293">
        <f t="shared" si="362"/>
        <v>0</v>
      </c>
      <c r="F2405" s="294" t="s">
        <v>18</v>
      </c>
      <c r="G2405" s="382"/>
      <c r="H2405" s="296">
        <f>SUM(H2387:H2404)</f>
        <v>145.27000000000001</v>
      </c>
      <c r="J2405" s="2">
        <v>230.24</v>
      </c>
      <c r="L2405" s="290">
        <f t="shared" si="360"/>
        <v>1</v>
      </c>
      <c r="M2405" s="287">
        <f t="shared" si="359"/>
        <v>6</v>
      </c>
      <c r="N2405" s="287">
        <v>1</v>
      </c>
    </row>
    <row r="2406" spans="1:14" ht="11.5" hidden="1" customHeight="1" x14ac:dyDescent="0.35">
      <c r="A2406" s="297"/>
      <c r="B2406" s="298"/>
      <c r="C2406" s="298"/>
      <c r="D2406" s="298"/>
      <c r="E2406" s="299"/>
      <c r="F2406" s="300"/>
      <c r="G2406" s="301"/>
      <c r="H2406" s="302"/>
      <c r="J2406" s="37"/>
      <c r="L2406" s="290">
        <f t="shared" si="360"/>
        <v>1</v>
      </c>
      <c r="M2406" s="287">
        <f t="shared" si="359"/>
        <v>6</v>
      </c>
      <c r="N2406" s="287">
        <v>1</v>
      </c>
    </row>
    <row r="2407" spans="1:14" ht="21" hidden="1" x14ac:dyDescent="0.35">
      <c r="A2407" s="275"/>
      <c r="B2407" s="275"/>
      <c r="C2407" s="275"/>
      <c r="D2407" s="443">
        <f>х!H$4</f>
        <v>176.93</v>
      </c>
      <c r="E2407" s="444"/>
      <c r="F2407" s="445" t="str">
        <f>х!I$4</f>
        <v>Обед 5-11 (льготное питание)</v>
      </c>
      <c r="G2407" s="446"/>
      <c r="H2407" s="446"/>
      <c r="I2407" s="270"/>
      <c r="J2407" s="13"/>
      <c r="K2407" s="13"/>
      <c r="L2407" s="289">
        <f>L2384+1</f>
        <v>2</v>
      </c>
      <c r="M2407" s="287">
        <f t="shared" si="359"/>
        <v>6</v>
      </c>
      <c r="N2407" s="287">
        <v>1</v>
      </c>
    </row>
    <row r="2408" spans="1:14" ht="11.5" hidden="1" customHeight="1" x14ac:dyDescent="0.35">
      <c r="A2408" s="437" t="s">
        <v>3</v>
      </c>
      <c r="B2408" s="438" t="s">
        <v>4</v>
      </c>
      <c r="C2408" s="438"/>
      <c r="D2408" s="438"/>
      <c r="E2408" s="439" t="s">
        <v>5</v>
      </c>
      <c r="F2408" s="440" t="s">
        <v>6</v>
      </c>
      <c r="G2408" s="441" t="s">
        <v>7</v>
      </c>
      <c r="H2408" s="442" t="s">
        <v>8</v>
      </c>
      <c r="L2408" s="290">
        <f>L2407</f>
        <v>2</v>
      </c>
      <c r="M2408" s="287">
        <f t="shared" si="359"/>
        <v>6</v>
      </c>
      <c r="N2408" s="287">
        <v>1</v>
      </c>
    </row>
    <row r="2409" spans="1:14" ht="11.5" hidden="1" customHeight="1" x14ac:dyDescent="0.35">
      <c r="A2409" s="437"/>
      <c r="B2409" s="277" t="s">
        <v>9</v>
      </c>
      <c r="C2409" s="278" t="s">
        <v>10</v>
      </c>
      <c r="D2409" s="278" t="s">
        <v>11</v>
      </c>
      <c r="E2409" s="439"/>
      <c r="F2409" s="440"/>
      <c r="G2409" s="441"/>
      <c r="H2409" s="442"/>
      <c r="L2409" s="290">
        <f t="shared" ref="L2409:L2429" si="363">L2408</f>
        <v>2</v>
      </c>
      <c r="M2409" s="287">
        <f t="shared" si="359"/>
        <v>6</v>
      </c>
      <c r="N2409" s="287">
        <v>1</v>
      </c>
    </row>
    <row r="2410" spans="1:14" ht="11.5" hidden="1" customHeight="1" x14ac:dyDescent="0.35">
      <c r="A2410" s="54" t="s">
        <v>430</v>
      </c>
      <c r="B2410" s="51">
        <v>1.2</v>
      </c>
      <c r="C2410" s="51">
        <v>4.7300000000000004</v>
      </c>
      <c r="D2410" s="51">
        <v>7.7</v>
      </c>
      <c r="E2410" s="50">
        <v>78</v>
      </c>
      <c r="F2410" s="268" t="s">
        <v>434</v>
      </c>
      <c r="G2410" s="357">
        <v>100</v>
      </c>
      <c r="H2410" s="281">
        <v>25</v>
      </c>
      <c r="J2410" s="23">
        <f>H2410*J2428/H2428</f>
        <v>26.000764166470727</v>
      </c>
      <c r="L2410" s="290">
        <f t="shared" si="363"/>
        <v>2</v>
      </c>
      <c r="M2410" s="287">
        <f t="shared" si="359"/>
        <v>6</v>
      </c>
      <c r="N2410" s="287" t="str">
        <f>F2410</f>
        <v>Икра кабачковая (покупная) 100 (СОШ_2018)</v>
      </c>
    </row>
    <row r="2411" spans="1:14" ht="11.5" hidden="1" customHeight="1" x14ac:dyDescent="0.35">
      <c r="A2411" s="234" t="s">
        <v>313</v>
      </c>
      <c r="B2411" s="282">
        <v>2.0099999999999998</v>
      </c>
      <c r="C2411" s="282">
        <v>6.8</v>
      </c>
      <c r="D2411" s="282">
        <v>10.6</v>
      </c>
      <c r="E2411" s="238">
        <v>105</v>
      </c>
      <c r="F2411" s="173" t="s">
        <v>318</v>
      </c>
      <c r="G2411" s="362">
        <v>255</v>
      </c>
      <c r="H2411" s="281">
        <v>25</v>
      </c>
      <c r="J2411" s="23">
        <f>H2411*J2428/H2428</f>
        <v>26.000764166470727</v>
      </c>
      <c r="L2411" s="290">
        <f t="shared" si="363"/>
        <v>2</v>
      </c>
      <c r="M2411" s="287">
        <f t="shared" si="359"/>
        <v>6</v>
      </c>
      <c r="N2411" s="287" t="str">
        <f t="shared" ref="N2411:N2427" si="364">F2411</f>
        <v>Суп крестьянский с крупой со сметаной 250/5</v>
      </c>
    </row>
    <row r="2412" spans="1:14" ht="11.5" hidden="1" customHeight="1" x14ac:dyDescent="0.35">
      <c r="A2412" s="54" t="s">
        <v>432</v>
      </c>
      <c r="B2412" s="51">
        <v>11.53</v>
      </c>
      <c r="C2412" s="51">
        <v>11.1</v>
      </c>
      <c r="D2412" s="51">
        <v>12.94</v>
      </c>
      <c r="E2412" s="50">
        <v>199</v>
      </c>
      <c r="F2412" s="268" t="s">
        <v>435</v>
      </c>
      <c r="G2412" s="337">
        <v>100</v>
      </c>
      <c r="H2412" s="281">
        <f>6.29+66.79+6.54</f>
        <v>79.620000000000019</v>
      </c>
      <c r="J2412" s="23">
        <f>H2412*J2428/H2428</f>
        <v>82.807233717375993</v>
      </c>
      <c r="L2412" s="290">
        <f t="shared" si="363"/>
        <v>2</v>
      </c>
      <c r="M2412" s="287">
        <f t="shared" si="359"/>
        <v>6</v>
      </c>
      <c r="N2412" s="287" t="str">
        <f t="shared" si="364"/>
        <v>Биточек из говядины с соусом сметанно-томатным 70/30</v>
      </c>
    </row>
    <row r="2413" spans="1:14" ht="11.5" hidden="1" customHeight="1" x14ac:dyDescent="0.35">
      <c r="A2413" s="234" t="s">
        <v>332</v>
      </c>
      <c r="B2413" s="282">
        <v>4.5999999999999996</v>
      </c>
      <c r="C2413" s="282">
        <v>6.53</v>
      </c>
      <c r="D2413" s="282">
        <v>19.54</v>
      </c>
      <c r="E2413" s="238">
        <v>158</v>
      </c>
      <c r="F2413" s="229" t="s">
        <v>333</v>
      </c>
      <c r="G2413" s="337">
        <v>180</v>
      </c>
      <c r="H2413" s="281">
        <v>22</v>
      </c>
      <c r="J2413" s="23">
        <f>H2413*J2428/H2428</f>
        <v>22.880672466494239</v>
      </c>
      <c r="L2413" s="290">
        <f t="shared" si="363"/>
        <v>2</v>
      </c>
      <c r="M2413" s="287">
        <f t="shared" si="359"/>
        <v>6</v>
      </c>
      <c r="N2413" s="287" t="str">
        <f t="shared" si="364"/>
        <v xml:space="preserve">Капуста тушеная </v>
      </c>
    </row>
    <row r="2414" spans="1:14" ht="11.5" hidden="1" customHeight="1" x14ac:dyDescent="0.35">
      <c r="A2414" s="185" t="s">
        <v>268</v>
      </c>
      <c r="B2414" s="330">
        <v>0.44</v>
      </c>
      <c r="C2414" s="333"/>
      <c r="D2414" s="330">
        <v>28.88</v>
      </c>
      <c r="E2414" s="198">
        <v>119</v>
      </c>
      <c r="F2414" s="175" t="s">
        <v>172</v>
      </c>
      <c r="G2414" s="383">
        <v>200</v>
      </c>
      <c r="H2414" s="22">
        <v>14</v>
      </c>
      <c r="J2414" s="23">
        <f>H2414*J2428/H2428</f>
        <v>14.560427933223606</v>
      </c>
      <c r="L2414" s="290">
        <f t="shared" si="363"/>
        <v>2</v>
      </c>
      <c r="M2414" s="287">
        <f t="shared" si="359"/>
        <v>6</v>
      </c>
      <c r="N2414" s="287" t="str">
        <f t="shared" si="364"/>
        <v>Компот из сухофруктов</v>
      </c>
    </row>
    <row r="2415" spans="1:14" ht="11.5" hidden="1" customHeight="1" x14ac:dyDescent="0.35">
      <c r="A2415" s="185" t="s">
        <v>235</v>
      </c>
      <c r="B2415" s="285">
        <v>3.95</v>
      </c>
      <c r="C2415" s="285">
        <v>0.5</v>
      </c>
      <c r="D2415" s="285">
        <v>24.15</v>
      </c>
      <c r="E2415" s="191">
        <v>118</v>
      </c>
      <c r="F2415" s="173" t="s">
        <v>148</v>
      </c>
      <c r="G2415" s="337">
        <v>50</v>
      </c>
      <c r="H2415" s="22">
        <v>3</v>
      </c>
      <c r="J2415" s="23">
        <f>H2415*J2428/H2428</f>
        <v>3.1200916999764869</v>
      </c>
      <c r="L2415" s="290">
        <f t="shared" si="363"/>
        <v>2</v>
      </c>
      <c r="M2415" s="287">
        <f t="shared" si="359"/>
        <v>6</v>
      </c>
      <c r="N2415" s="287" t="str">
        <f t="shared" si="364"/>
        <v>Батон витаминизированный</v>
      </c>
    </row>
    <row r="2416" spans="1:14" ht="11.5" hidden="1" customHeight="1" x14ac:dyDescent="0.35">
      <c r="A2416" s="185" t="s">
        <v>235</v>
      </c>
      <c r="B2416" s="285">
        <v>1.65</v>
      </c>
      <c r="C2416" s="285">
        <v>0.3</v>
      </c>
      <c r="D2416" s="285">
        <v>8.35</v>
      </c>
      <c r="E2416" s="191">
        <v>44</v>
      </c>
      <c r="F2416" s="173" t="s">
        <v>236</v>
      </c>
      <c r="G2416" s="337">
        <v>25</v>
      </c>
      <c r="H2416" s="22">
        <v>1.5</v>
      </c>
      <c r="J2416" s="23">
        <f>H2416*J2428/H2428</f>
        <v>1.5600458499882435</v>
      </c>
      <c r="L2416" s="290">
        <f t="shared" si="363"/>
        <v>2</v>
      </c>
      <c r="M2416" s="287">
        <f t="shared" si="359"/>
        <v>6</v>
      </c>
      <c r="N2416" s="287" t="str">
        <f t="shared" si="364"/>
        <v xml:space="preserve">Хлеб ржаной </v>
      </c>
    </row>
    <row r="2417" spans="1:14" s="1" customFormat="1" ht="11.5" hidden="1" customHeight="1" x14ac:dyDescent="0.35">
      <c r="A2417" s="19"/>
      <c r="B2417" s="18"/>
      <c r="C2417" s="18"/>
      <c r="D2417" s="18"/>
      <c r="E2417" s="17"/>
      <c r="F2417" s="20"/>
      <c r="G2417" s="21"/>
      <c r="H2417" s="22"/>
      <c r="J2417" s="23">
        <f>H2417*J2428/H2428</f>
        <v>0</v>
      </c>
      <c r="L2417" s="41">
        <f t="shared" si="363"/>
        <v>2</v>
      </c>
      <c r="M2417" s="39">
        <f t="shared" si="359"/>
        <v>6</v>
      </c>
      <c r="N2417" s="39">
        <f t="shared" si="364"/>
        <v>0</v>
      </c>
    </row>
    <row r="2418" spans="1:14" s="1" customFormat="1" ht="11.5" hidden="1" customHeight="1" x14ac:dyDescent="0.35">
      <c r="A2418" s="19"/>
      <c r="B2418" s="25"/>
      <c r="C2418" s="25"/>
      <c r="D2418" s="25"/>
      <c r="E2418" s="26"/>
      <c r="F2418" s="42"/>
      <c r="G2418" s="42"/>
      <c r="H2418" s="22"/>
      <c r="J2418" s="23">
        <f>H2418*J2428/H2428</f>
        <v>0</v>
      </c>
      <c r="L2418" s="41">
        <f t="shared" si="363"/>
        <v>2</v>
      </c>
      <c r="M2418" s="39">
        <f t="shared" si="359"/>
        <v>6</v>
      </c>
      <c r="N2418" s="39">
        <f t="shared" si="364"/>
        <v>0</v>
      </c>
    </row>
    <row r="2419" spans="1:14" s="1" customFormat="1" ht="11.5" hidden="1" customHeight="1" x14ac:dyDescent="0.35">
      <c r="A2419" s="17"/>
      <c r="B2419" s="18"/>
      <c r="C2419" s="18"/>
      <c r="D2419" s="18"/>
      <c r="E2419" s="17"/>
      <c r="F2419" s="20"/>
      <c r="G2419" s="21"/>
      <c r="H2419" s="22"/>
      <c r="J2419" s="23">
        <f>H2419*J2428/H2428</f>
        <v>0</v>
      </c>
      <c r="L2419" s="41">
        <f t="shared" si="363"/>
        <v>2</v>
      </c>
      <c r="M2419" s="39">
        <f t="shared" si="359"/>
        <v>6</v>
      </c>
      <c r="N2419" s="39">
        <f t="shared" si="364"/>
        <v>0</v>
      </c>
    </row>
    <row r="2420" spans="1:14" s="1" customFormat="1" ht="11.5" hidden="1" customHeight="1" x14ac:dyDescent="0.35">
      <c r="A2420" s="17"/>
      <c r="B2420" s="18"/>
      <c r="C2420" s="18"/>
      <c r="D2420" s="18"/>
      <c r="E2420" s="17"/>
      <c r="F2420" s="20"/>
      <c r="G2420" s="24"/>
      <c r="H2420" s="22"/>
      <c r="J2420" s="23">
        <f>H2420*J2428/H2428</f>
        <v>0</v>
      </c>
      <c r="L2420" s="41">
        <f t="shared" si="363"/>
        <v>2</v>
      </c>
      <c r="M2420" s="39">
        <f t="shared" si="359"/>
        <v>6</v>
      </c>
      <c r="N2420" s="39">
        <f t="shared" si="364"/>
        <v>0</v>
      </c>
    </row>
    <row r="2421" spans="1:14" s="1" customFormat="1" ht="11.5" hidden="1" customHeight="1" x14ac:dyDescent="0.35">
      <c r="A2421" s="17"/>
      <c r="B2421" s="18"/>
      <c r="C2421" s="18"/>
      <c r="D2421" s="18"/>
      <c r="E2421" s="17"/>
      <c r="F2421" s="20"/>
      <c r="G2421" s="24"/>
      <c r="H2421" s="22"/>
      <c r="J2421" s="23">
        <f>H2421*J2428/H2428</f>
        <v>0</v>
      </c>
      <c r="L2421" s="41">
        <f t="shared" si="363"/>
        <v>2</v>
      </c>
      <c r="M2421" s="39">
        <f t="shared" si="359"/>
        <v>6</v>
      </c>
      <c r="N2421" s="39">
        <f t="shared" si="364"/>
        <v>0</v>
      </c>
    </row>
    <row r="2422" spans="1:14" s="1" customFormat="1" ht="11.5" hidden="1" customHeight="1" x14ac:dyDescent="0.35">
      <c r="A2422" s="19"/>
      <c r="B2422" s="18"/>
      <c r="C2422" s="18"/>
      <c r="D2422" s="18"/>
      <c r="E2422" s="17"/>
      <c r="F2422" s="20"/>
      <c r="G2422" s="21"/>
      <c r="H2422" s="22"/>
      <c r="J2422" s="23">
        <f>H2422*J2428/H2428</f>
        <v>0</v>
      </c>
      <c r="L2422" s="41">
        <f t="shared" si="363"/>
        <v>2</v>
      </c>
      <c r="M2422" s="39">
        <f t="shared" si="359"/>
        <v>6</v>
      </c>
      <c r="N2422" s="39">
        <f t="shared" si="364"/>
        <v>0</v>
      </c>
    </row>
    <row r="2423" spans="1:14" s="1" customFormat="1" ht="11.5" hidden="1" customHeight="1" x14ac:dyDescent="0.25">
      <c r="A2423" s="17"/>
      <c r="B2423" s="18"/>
      <c r="C2423" s="18"/>
      <c r="D2423" s="18"/>
      <c r="E2423" s="17"/>
      <c r="F2423" s="28"/>
      <c r="G2423" s="21"/>
      <c r="H2423" s="22"/>
      <c r="J2423" s="23">
        <f>H2423*J2428/H2428</f>
        <v>0</v>
      </c>
      <c r="L2423" s="41">
        <f t="shared" si="363"/>
        <v>2</v>
      </c>
      <c r="M2423" s="39">
        <f t="shared" si="359"/>
        <v>6</v>
      </c>
      <c r="N2423" s="39">
        <f t="shared" si="364"/>
        <v>0</v>
      </c>
    </row>
    <row r="2424" spans="1:14" s="1" customFormat="1" ht="11.5" hidden="1" customHeight="1" x14ac:dyDescent="0.35">
      <c r="A2424" s="19"/>
      <c r="B2424" s="18"/>
      <c r="C2424" s="18"/>
      <c r="D2424" s="18"/>
      <c r="E2424" s="17"/>
      <c r="F2424" s="20"/>
      <c r="G2424" s="21"/>
      <c r="H2424" s="22"/>
      <c r="J2424" s="23">
        <f>H2424*J2428/H2428</f>
        <v>0</v>
      </c>
      <c r="L2424" s="41">
        <f t="shared" si="363"/>
        <v>2</v>
      </c>
      <c r="M2424" s="39">
        <f t="shared" si="359"/>
        <v>6</v>
      </c>
      <c r="N2424" s="39">
        <f t="shared" si="364"/>
        <v>0</v>
      </c>
    </row>
    <row r="2425" spans="1:14" s="1" customFormat="1" ht="11.5" hidden="1" customHeight="1" x14ac:dyDescent="0.25">
      <c r="A2425" s="17"/>
      <c r="B2425" s="18"/>
      <c r="C2425" s="18"/>
      <c r="D2425" s="18"/>
      <c r="E2425" s="17"/>
      <c r="F2425" s="28"/>
      <c r="G2425" s="21"/>
      <c r="H2425" s="22"/>
      <c r="J2425" s="23">
        <f>H2425*J2428/H2428</f>
        <v>0</v>
      </c>
      <c r="L2425" s="41">
        <f t="shared" si="363"/>
        <v>2</v>
      </c>
      <c r="M2425" s="39">
        <f t="shared" si="359"/>
        <v>6</v>
      </c>
      <c r="N2425" s="39">
        <f t="shared" si="364"/>
        <v>0</v>
      </c>
    </row>
    <row r="2426" spans="1:14" s="1" customFormat="1" ht="11.5" hidden="1" customHeight="1" x14ac:dyDescent="0.35">
      <c r="A2426" s="19"/>
      <c r="B2426" s="18"/>
      <c r="C2426" s="18"/>
      <c r="D2426" s="18"/>
      <c r="E2426" s="17"/>
      <c r="F2426" s="20"/>
      <c r="G2426" s="21"/>
      <c r="H2426" s="22"/>
      <c r="J2426" s="23">
        <f>H2426*J2428/H2428</f>
        <v>0</v>
      </c>
      <c r="L2426" s="41">
        <f t="shared" si="363"/>
        <v>2</v>
      </c>
      <c r="M2426" s="39">
        <f t="shared" si="359"/>
        <v>6</v>
      </c>
      <c r="N2426" s="39">
        <f t="shared" si="364"/>
        <v>0</v>
      </c>
    </row>
    <row r="2427" spans="1:14" s="1" customFormat="1" ht="11.5" hidden="1" customHeight="1" x14ac:dyDescent="0.35">
      <c r="A2427" s="19"/>
      <c r="B2427" s="18"/>
      <c r="C2427" s="18"/>
      <c r="D2427" s="18"/>
      <c r="E2427" s="17"/>
      <c r="F2427" s="20"/>
      <c r="G2427" s="21"/>
      <c r="H2427" s="22"/>
      <c r="J2427" s="23">
        <f>H2427*J2428/H2428</f>
        <v>0</v>
      </c>
      <c r="L2427" s="41">
        <f t="shared" si="363"/>
        <v>2</v>
      </c>
      <c r="M2427" s="39">
        <f t="shared" si="359"/>
        <v>6</v>
      </c>
      <c r="N2427" s="39">
        <f t="shared" si="364"/>
        <v>0</v>
      </c>
    </row>
    <row r="2428" spans="1:14" ht="11.5" hidden="1" customHeight="1" x14ac:dyDescent="0.35">
      <c r="A2428" s="291"/>
      <c r="B2428" s="292">
        <f>SUBTOTAL(9,B2410:B2427)</f>
        <v>0</v>
      </c>
      <c r="C2428" s="292">
        <f t="shared" ref="C2428:E2428" si="365">SUBTOTAL(9,C2410:C2427)</f>
        <v>0</v>
      </c>
      <c r="D2428" s="292">
        <f t="shared" si="365"/>
        <v>0</v>
      </c>
      <c r="E2428" s="293">
        <f t="shared" si="365"/>
        <v>0</v>
      </c>
      <c r="F2428" s="294" t="s">
        <v>18</v>
      </c>
      <c r="G2428" s="295"/>
      <c r="H2428" s="296">
        <f>SUM(H2410:H2427)</f>
        <v>170.12</v>
      </c>
      <c r="J2428" s="32">
        <f>D2407</f>
        <v>176.93</v>
      </c>
      <c r="L2428" s="290">
        <f t="shared" si="363"/>
        <v>2</v>
      </c>
      <c r="M2428" s="287">
        <f t="shared" si="359"/>
        <v>6</v>
      </c>
      <c r="N2428" s="287">
        <v>1</v>
      </c>
    </row>
    <row r="2429" spans="1:14" ht="11.5" hidden="1" customHeight="1" x14ac:dyDescent="0.35">
      <c r="A2429" s="297"/>
      <c r="B2429" s="298"/>
      <c r="C2429" s="298"/>
      <c r="D2429" s="298"/>
      <c r="E2429" s="299"/>
      <c r="F2429" s="300"/>
      <c r="G2429" s="301"/>
      <c r="H2429" s="302"/>
      <c r="J2429" s="38"/>
      <c r="L2429" s="290">
        <f t="shared" si="363"/>
        <v>2</v>
      </c>
      <c r="M2429" s="287">
        <f t="shared" si="359"/>
        <v>6</v>
      </c>
      <c r="N2429" s="287">
        <v>1</v>
      </c>
    </row>
    <row r="2430" spans="1:14" ht="21" hidden="1" x14ac:dyDescent="0.35">
      <c r="A2430" s="275"/>
      <c r="B2430" s="275"/>
      <c r="C2430" s="275"/>
      <c r="D2430" s="443">
        <f>х!H$5</f>
        <v>259</v>
      </c>
      <c r="E2430" s="444"/>
      <c r="F2430" s="445" t="str">
        <f>х!I$5</f>
        <v>ДОВЗ (1-4)</v>
      </c>
      <c r="G2430" s="446"/>
      <c r="H2430" s="446"/>
      <c r="I2430" s="270"/>
      <c r="J2430" s="13"/>
      <c r="K2430" s="13"/>
      <c r="L2430" s="289">
        <f>L2407+1</f>
        <v>3</v>
      </c>
      <c r="M2430" s="287">
        <f t="shared" si="359"/>
        <v>6</v>
      </c>
      <c r="N2430" s="287">
        <v>1</v>
      </c>
    </row>
    <row r="2431" spans="1:14" ht="11.5" hidden="1" customHeight="1" x14ac:dyDescent="0.35">
      <c r="A2431" s="437" t="s">
        <v>3</v>
      </c>
      <c r="B2431" s="438" t="s">
        <v>4</v>
      </c>
      <c r="C2431" s="438"/>
      <c r="D2431" s="438"/>
      <c r="E2431" s="439" t="s">
        <v>5</v>
      </c>
      <c r="F2431" s="440" t="s">
        <v>6</v>
      </c>
      <c r="G2431" s="441" t="s">
        <v>7</v>
      </c>
      <c r="H2431" s="442" t="s">
        <v>8</v>
      </c>
      <c r="L2431" s="290">
        <f>L2430</f>
        <v>3</v>
      </c>
      <c r="M2431" s="287">
        <f t="shared" si="359"/>
        <v>6</v>
      </c>
      <c r="N2431" s="287">
        <v>1</v>
      </c>
    </row>
    <row r="2432" spans="1:14" ht="11.5" hidden="1" customHeight="1" x14ac:dyDescent="0.35">
      <c r="A2432" s="437"/>
      <c r="B2432" s="277" t="s">
        <v>9</v>
      </c>
      <c r="C2432" s="278" t="s">
        <v>10</v>
      </c>
      <c r="D2432" s="278" t="s">
        <v>11</v>
      </c>
      <c r="E2432" s="439"/>
      <c r="F2432" s="440"/>
      <c r="G2432" s="441"/>
      <c r="H2432" s="442"/>
      <c r="L2432" s="290">
        <f t="shared" ref="L2432:M2452" si="366">L2431</f>
        <v>3</v>
      </c>
      <c r="M2432" s="287">
        <f t="shared" si="359"/>
        <v>6</v>
      </c>
      <c r="N2432" s="287">
        <v>1</v>
      </c>
    </row>
    <row r="2433" spans="1:14" ht="11.5" hidden="1" customHeight="1" x14ac:dyDescent="0.35">
      <c r="A2433" s="185" t="s">
        <v>254</v>
      </c>
      <c r="B2433" s="330">
        <v>6.35</v>
      </c>
      <c r="C2433" s="330">
        <v>5.75</v>
      </c>
      <c r="D2433" s="330">
        <v>0.35</v>
      </c>
      <c r="E2433" s="198">
        <v>79</v>
      </c>
      <c r="F2433" s="175" t="s">
        <v>255</v>
      </c>
      <c r="G2433" s="383">
        <v>50</v>
      </c>
      <c r="H2433" s="281">
        <v>9</v>
      </c>
      <c r="J2433" s="23">
        <f>H2433*J2451/H2451</f>
        <v>9.3603180339718097</v>
      </c>
      <c r="L2433" s="290">
        <f t="shared" si="366"/>
        <v>3</v>
      </c>
      <c r="M2433" s="287">
        <f t="shared" si="359"/>
        <v>6</v>
      </c>
      <c r="N2433" s="287" t="str">
        <f>F2433</f>
        <v>Яйцо вареное 1шт.</v>
      </c>
    </row>
    <row r="2434" spans="1:14" ht="11.5" hidden="1" customHeight="1" x14ac:dyDescent="0.35">
      <c r="A2434" s="180" t="s">
        <v>270</v>
      </c>
      <c r="B2434" s="181">
        <v>7.79</v>
      </c>
      <c r="C2434" s="181">
        <v>14.18</v>
      </c>
      <c r="D2434" s="181">
        <v>32.81</v>
      </c>
      <c r="E2434" s="191">
        <v>309</v>
      </c>
      <c r="F2434" s="363" t="s">
        <v>329</v>
      </c>
      <c r="G2434" s="362">
        <v>210</v>
      </c>
      <c r="H2434" s="281">
        <v>66.759999999999991</v>
      </c>
      <c r="J2434" s="23">
        <f>H2434*J2451/H2451</f>
        <v>69.432759105328657</v>
      </c>
      <c r="L2434" s="290">
        <f t="shared" si="366"/>
        <v>3</v>
      </c>
      <c r="M2434" s="287">
        <f t="shared" si="359"/>
        <v>6</v>
      </c>
      <c r="N2434" s="287" t="str">
        <f t="shared" ref="N2434:N2450" si="367">F2434</f>
        <v xml:space="preserve">Каша молочная геркулесовая с маслом сливочным 200/10 </v>
      </c>
    </row>
    <row r="2435" spans="1:14" ht="11.5" hidden="1" customHeight="1" x14ac:dyDescent="0.35">
      <c r="A2435" s="185" t="s">
        <v>295</v>
      </c>
      <c r="B2435" s="330">
        <v>3.05</v>
      </c>
      <c r="C2435" s="330">
        <v>2.4</v>
      </c>
      <c r="D2435" s="330">
        <v>23.11</v>
      </c>
      <c r="E2435" s="198">
        <v>119</v>
      </c>
      <c r="F2435" s="175" t="s">
        <v>296</v>
      </c>
      <c r="G2435" s="383">
        <v>200</v>
      </c>
      <c r="H2435" s="281">
        <v>25</v>
      </c>
      <c r="J2435" s="23">
        <f>H2435*J2451/H2451</f>
        <v>26.000883427699474</v>
      </c>
      <c r="L2435" s="290">
        <f t="shared" si="366"/>
        <v>3</v>
      </c>
      <c r="M2435" s="287">
        <f t="shared" si="359"/>
        <v>6</v>
      </c>
      <c r="N2435" s="287" t="str">
        <f t="shared" si="367"/>
        <v>Кофейный напиток с молоком</v>
      </c>
    </row>
    <row r="2436" spans="1:14" ht="11.5" hidden="1" customHeight="1" x14ac:dyDescent="0.35">
      <c r="A2436" s="185" t="s">
        <v>235</v>
      </c>
      <c r="B2436" s="285">
        <v>3.95</v>
      </c>
      <c r="C2436" s="285">
        <v>0.5</v>
      </c>
      <c r="D2436" s="285">
        <v>24.15</v>
      </c>
      <c r="E2436" s="191">
        <v>118</v>
      </c>
      <c r="F2436" s="173" t="s">
        <v>148</v>
      </c>
      <c r="G2436" s="337">
        <v>50</v>
      </c>
      <c r="H2436" s="22">
        <v>3</v>
      </c>
      <c r="J2436" s="23">
        <f>H2436*J2451/H2451</f>
        <v>3.1201060113239367</v>
      </c>
      <c r="L2436" s="290">
        <f t="shared" si="366"/>
        <v>3</v>
      </c>
      <c r="M2436" s="287">
        <f t="shared" si="359"/>
        <v>6</v>
      </c>
      <c r="N2436" s="287" t="str">
        <f t="shared" si="367"/>
        <v>Батон витаминизированный</v>
      </c>
    </row>
    <row r="2437" spans="1:14" s="1" customFormat="1" ht="11.5" hidden="1" customHeight="1" x14ac:dyDescent="0.35">
      <c r="A2437" s="180"/>
      <c r="B2437" s="181"/>
      <c r="C2437" s="181"/>
      <c r="D2437" s="181"/>
      <c r="E2437" s="182"/>
      <c r="F2437" s="177"/>
      <c r="G2437" s="183"/>
      <c r="H2437" s="22"/>
      <c r="J2437" s="23">
        <f>H2437*J2451/H2451</f>
        <v>0</v>
      </c>
      <c r="L2437" s="41">
        <f t="shared" si="366"/>
        <v>3</v>
      </c>
      <c r="M2437" s="39">
        <f t="shared" si="359"/>
        <v>6</v>
      </c>
      <c r="N2437" s="39">
        <f t="shared" si="367"/>
        <v>0</v>
      </c>
    </row>
    <row r="2438" spans="1:14" ht="11.5" hidden="1" customHeight="1" x14ac:dyDescent="0.35">
      <c r="A2438" s="54"/>
      <c r="B2438" s="65">
        <f>SUM(B2433:B2437)</f>
        <v>21.14</v>
      </c>
      <c r="C2438" s="65">
        <f>SUM(C2433:C2437)</f>
        <v>22.83</v>
      </c>
      <c r="D2438" s="65">
        <f>SUM(D2433:D2437)</f>
        <v>80.42</v>
      </c>
      <c r="E2438" s="66">
        <f>SUM(E2433:E2437)</f>
        <v>625</v>
      </c>
      <c r="F2438" s="264" t="s">
        <v>18</v>
      </c>
      <c r="G2438" s="67"/>
      <c r="H2438" s="331"/>
      <c r="J2438" s="23">
        <f>H2438*J2451/H2451</f>
        <v>0</v>
      </c>
      <c r="L2438" s="290">
        <f t="shared" si="366"/>
        <v>3</v>
      </c>
      <c r="M2438" s="287">
        <f t="shared" si="359"/>
        <v>6</v>
      </c>
      <c r="N2438" s="287" t="str">
        <f t="shared" si="367"/>
        <v>Итого</v>
      </c>
    </row>
    <row r="2439" spans="1:14" ht="11.5" hidden="1" customHeight="1" x14ac:dyDescent="0.35">
      <c r="A2439" s="54" t="s">
        <v>430</v>
      </c>
      <c r="B2439" s="51">
        <v>0.72</v>
      </c>
      <c r="C2439" s="51">
        <v>2.84</v>
      </c>
      <c r="D2439" s="51">
        <v>4.62</v>
      </c>
      <c r="E2439" s="50">
        <v>47</v>
      </c>
      <c r="F2439" s="268" t="s">
        <v>431</v>
      </c>
      <c r="G2439" s="357">
        <v>60</v>
      </c>
      <c r="H2439" s="281">
        <v>15</v>
      </c>
      <c r="J2439" s="23">
        <f>H2439*J2451/H2451</f>
        <v>15.600530056619684</v>
      </c>
      <c r="L2439" s="290">
        <f t="shared" si="366"/>
        <v>3</v>
      </c>
      <c r="M2439" s="287">
        <f t="shared" si="359"/>
        <v>6</v>
      </c>
      <c r="N2439" s="287" t="str">
        <f t="shared" si="367"/>
        <v>Икра кабачковая (покупная) 60 (СОШ_2018)</v>
      </c>
    </row>
    <row r="2440" spans="1:14" ht="11.5" hidden="1" customHeight="1" x14ac:dyDescent="0.35">
      <c r="A2440" s="234" t="s">
        <v>313</v>
      </c>
      <c r="B2440" s="282">
        <v>1.63</v>
      </c>
      <c r="C2440" s="282">
        <v>5.74</v>
      </c>
      <c r="D2440" s="282">
        <v>8.51</v>
      </c>
      <c r="E2440" s="238">
        <v>86</v>
      </c>
      <c r="F2440" s="173" t="s">
        <v>179</v>
      </c>
      <c r="G2440" s="362">
        <v>205</v>
      </c>
      <c r="H2440" s="281">
        <v>20</v>
      </c>
      <c r="J2440" s="23">
        <f>H2440*J2451/H2451</f>
        <v>20.80070674215958</v>
      </c>
      <c r="L2440" s="290">
        <f t="shared" si="366"/>
        <v>3</v>
      </c>
      <c r="M2440" s="287">
        <f t="shared" si="359"/>
        <v>6</v>
      </c>
      <c r="N2440" s="287" t="str">
        <f t="shared" si="367"/>
        <v>Суп крестьянский с крупой со сметаной 200/5</v>
      </c>
    </row>
    <row r="2441" spans="1:14" ht="11.5" hidden="1" customHeight="1" x14ac:dyDescent="0.35">
      <c r="A2441" s="54" t="s">
        <v>432</v>
      </c>
      <c r="B2441" s="51">
        <v>9.9600000000000009</v>
      </c>
      <c r="C2441" s="51">
        <v>9.73</v>
      </c>
      <c r="D2441" s="51">
        <v>11.39</v>
      </c>
      <c r="E2441" s="50">
        <v>174</v>
      </c>
      <c r="F2441" s="268" t="s">
        <v>433</v>
      </c>
      <c r="G2441" s="337">
        <v>90</v>
      </c>
      <c r="H2441" s="281">
        <v>71.77000000000001</v>
      </c>
      <c r="J2441" s="23">
        <f>H2441*J2451/H2451</f>
        <v>74.643336144239669</v>
      </c>
      <c r="L2441" s="290">
        <f t="shared" si="366"/>
        <v>3</v>
      </c>
      <c r="M2441" s="287">
        <f t="shared" si="359"/>
        <v>6</v>
      </c>
      <c r="N2441" s="287" t="str">
        <f t="shared" si="367"/>
        <v>Биточек из говядины с соусом сметанно-томатным 60/30</v>
      </c>
    </row>
    <row r="2442" spans="1:14" ht="11.5" hidden="1" customHeight="1" x14ac:dyDescent="0.35">
      <c r="A2442" s="234" t="s">
        <v>332</v>
      </c>
      <c r="B2442" s="282">
        <v>3.83</v>
      </c>
      <c r="C2442" s="282">
        <v>5.44</v>
      </c>
      <c r="D2442" s="282">
        <v>16.28</v>
      </c>
      <c r="E2442" s="238">
        <v>132</v>
      </c>
      <c r="F2442" s="229" t="s">
        <v>333</v>
      </c>
      <c r="G2442" s="337">
        <v>150</v>
      </c>
      <c r="H2442" s="281">
        <v>20</v>
      </c>
      <c r="J2442" s="23">
        <f>H2442*J2451/H2451</f>
        <v>20.80070674215958</v>
      </c>
      <c r="L2442" s="290">
        <f t="shared" si="366"/>
        <v>3</v>
      </c>
      <c r="M2442" s="287">
        <f t="shared" si="359"/>
        <v>6</v>
      </c>
      <c r="N2442" s="287" t="str">
        <f t="shared" si="367"/>
        <v xml:space="preserve">Капуста тушеная </v>
      </c>
    </row>
    <row r="2443" spans="1:14" ht="11.5" hidden="1" customHeight="1" x14ac:dyDescent="0.35">
      <c r="A2443" s="185" t="s">
        <v>268</v>
      </c>
      <c r="B2443" s="330">
        <v>0.44</v>
      </c>
      <c r="C2443" s="333"/>
      <c r="D2443" s="330">
        <v>28.88</v>
      </c>
      <c r="E2443" s="198">
        <v>119</v>
      </c>
      <c r="F2443" s="175" t="s">
        <v>172</v>
      </c>
      <c r="G2443" s="383">
        <v>200</v>
      </c>
      <c r="H2443" s="281">
        <v>14</v>
      </c>
      <c r="J2443" s="23">
        <f>H2443*J2451/H2451</f>
        <v>14.560494719511706</v>
      </c>
      <c r="L2443" s="290">
        <f t="shared" si="366"/>
        <v>3</v>
      </c>
      <c r="M2443" s="287">
        <f t="shared" si="359"/>
        <v>6</v>
      </c>
      <c r="N2443" s="287" t="str">
        <f t="shared" si="367"/>
        <v>Компот из сухофруктов</v>
      </c>
    </row>
    <row r="2444" spans="1:14" ht="11.5" hidden="1" customHeight="1" x14ac:dyDescent="0.35">
      <c r="A2444" s="185" t="s">
        <v>235</v>
      </c>
      <c r="B2444" s="285">
        <v>3.95</v>
      </c>
      <c r="C2444" s="285">
        <v>0.5</v>
      </c>
      <c r="D2444" s="285">
        <v>24.15</v>
      </c>
      <c r="E2444" s="191">
        <v>118</v>
      </c>
      <c r="F2444" s="173" t="s">
        <v>148</v>
      </c>
      <c r="G2444" s="337">
        <v>50</v>
      </c>
      <c r="H2444" s="22">
        <v>3</v>
      </c>
      <c r="J2444" s="23">
        <f>H2444*J2451/H2451</f>
        <v>3.1201060113239367</v>
      </c>
      <c r="L2444" s="290">
        <f t="shared" si="366"/>
        <v>3</v>
      </c>
      <c r="M2444" s="287">
        <f t="shared" si="359"/>
        <v>6</v>
      </c>
      <c r="N2444" s="287" t="str">
        <f t="shared" si="367"/>
        <v>Батон витаминизированный</v>
      </c>
    </row>
    <row r="2445" spans="1:14" ht="11.5" hidden="1" customHeight="1" x14ac:dyDescent="0.35">
      <c r="A2445" s="185" t="s">
        <v>235</v>
      </c>
      <c r="B2445" s="285">
        <v>1.65</v>
      </c>
      <c r="C2445" s="285">
        <v>0.3</v>
      </c>
      <c r="D2445" s="285">
        <v>8.35</v>
      </c>
      <c r="E2445" s="191">
        <v>44</v>
      </c>
      <c r="F2445" s="173" t="s">
        <v>236</v>
      </c>
      <c r="G2445" s="337">
        <v>25</v>
      </c>
      <c r="H2445" s="22">
        <v>1.5</v>
      </c>
      <c r="J2445" s="23">
        <f>H2445*J2451/H2451</f>
        <v>1.5600530056619684</v>
      </c>
      <c r="L2445" s="290">
        <f t="shared" si="366"/>
        <v>3</v>
      </c>
      <c r="M2445" s="287">
        <f t="shared" si="359"/>
        <v>6</v>
      </c>
      <c r="N2445" s="287" t="str">
        <f t="shared" si="367"/>
        <v xml:space="preserve">Хлеб ржаной </v>
      </c>
    </row>
    <row r="2446" spans="1:14" s="1" customFormat="1" ht="11.5" hidden="1" customHeight="1" x14ac:dyDescent="0.25">
      <c r="A2446" s="17"/>
      <c r="B2446" s="18"/>
      <c r="C2446" s="18"/>
      <c r="D2446" s="18"/>
      <c r="E2446" s="17"/>
      <c r="F2446" s="28"/>
      <c r="G2446" s="21"/>
      <c r="H2446" s="22"/>
      <c r="J2446" s="23">
        <f>H2446*J2451/H2451</f>
        <v>0</v>
      </c>
      <c r="L2446" s="41">
        <f t="shared" si="366"/>
        <v>3</v>
      </c>
      <c r="M2446" s="39">
        <f t="shared" si="359"/>
        <v>6</v>
      </c>
      <c r="N2446" s="39">
        <f t="shared" si="367"/>
        <v>0</v>
      </c>
    </row>
    <row r="2447" spans="1:14" s="1" customFormat="1" ht="11.5" hidden="1" customHeight="1" x14ac:dyDescent="0.35">
      <c r="A2447" s="19"/>
      <c r="B2447" s="18"/>
      <c r="C2447" s="18"/>
      <c r="D2447" s="18"/>
      <c r="E2447" s="17"/>
      <c r="F2447" s="20"/>
      <c r="G2447" s="21"/>
      <c r="H2447" s="22"/>
      <c r="J2447" s="23">
        <f>H2447*J2451/H2451</f>
        <v>0</v>
      </c>
      <c r="L2447" s="41">
        <f t="shared" si="366"/>
        <v>3</v>
      </c>
      <c r="M2447" s="39">
        <f t="shared" si="359"/>
        <v>6</v>
      </c>
      <c r="N2447" s="39">
        <f t="shared" si="367"/>
        <v>0</v>
      </c>
    </row>
    <row r="2448" spans="1:14" s="1" customFormat="1" ht="11.5" hidden="1" customHeight="1" x14ac:dyDescent="0.25">
      <c r="A2448" s="17"/>
      <c r="B2448" s="18"/>
      <c r="C2448" s="18"/>
      <c r="D2448" s="18"/>
      <c r="E2448" s="17"/>
      <c r="F2448" s="28"/>
      <c r="G2448" s="21"/>
      <c r="H2448" s="22"/>
      <c r="J2448" s="23">
        <f>H2448*J2451/H2451</f>
        <v>0</v>
      </c>
      <c r="L2448" s="41">
        <f t="shared" si="366"/>
        <v>3</v>
      </c>
      <c r="M2448" s="39">
        <f t="shared" si="359"/>
        <v>6</v>
      </c>
      <c r="N2448" s="39">
        <f t="shared" si="367"/>
        <v>0</v>
      </c>
    </row>
    <row r="2449" spans="1:14" s="1" customFormat="1" ht="11.5" hidden="1" customHeight="1" x14ac:dyDescent="0.35">
      <c r="A2449" s="19"/>
      <c r="B2449" s="18"/>
      <c r="C2449" s="18"/>
      <c r="D2449" s="18"/>
      <c r="E2449" s="17"/>
      <c r="F2449" s="20"/>
      <c r="G2449" s="21"/>
      <c r="H2449" s="22"/>
      <c r="J2449" s="23">
        <f>H2449*J2451/H2451</f>
        <v>0</v>
      </c>
      <c r="L2449" s="41">
        <f t="shared" si="366"/>
        <v>3</v>
      </c>
      <c r="M2449" s="39">
        <f t="shared" si="366"/>
        <v>6</v>
      </c>
      <c r="N2449" s="39">
        <f t="shared" si="367"/>
        <v>0</v>
      </c>
    </row>
    <row r="2450" spans="1:14" s="1" customFormat="1" ht="11.5" hidden="1" customHeight="1" x14ac:dyDescent="0.35">
      <c r="A2450" s="19"/>
      <c r="B2450" s="18"/>
      <c r="C2450" s="18"/>
      <c r="D2450" s="18"/>
      <c r="E2450" s="17"/>
      <c r="F2450" s="20"/>
      <c r="G2450" s="21"/>
      <c r="H2450" s="22"/>
      <c r="J2450" s="23">
        <f>H2450*J2451/H2451</f>
        <v>0</v>
      </c>
      <c r="L2450" s="41">
        <f t="shared" si="366"/>
        <v>3</v>
      </c>
      <c r="M2450" s="39">
        <f t="shared" si="366"/>
        <v>6</v>
      </c>
      <c r="N2450" s="39">
        <f t="shared" si="367"/>
        <v>0</v>
      </c>
    </row>
    <row r="2451" spans="1:14" ht="11.5" hidden="1" customHeight="1" x14ac:dyDescent="0.35">
      <c r="A2451" s="291"/>
      <c r="B2451" s="292">
        <f>SUBTOTAL(9,B2439:B2450)</f>
        <v>0</v>
      </c>
      <c r="C2451" s="292">
        <f t="shared" ref="C2451:E2451" si="368">SUBTOTAL(9,C2439:C2450)</f>
        <v>0</v>
      </c>
      <c r="D2451" s="292">
        <f t="shared" si="368"/>
        <v>0</v>
      </c>
      <c r="E2451" s="293">
        <f t="shared" si="368"/>
        <v>0</v>
      </c>
      <c r="F2451" s="294" t="s">
        <v>18</v>
      </c>
      <c r="G2451" s="382"/>
      <c r="H2451" s="296">
        <f>SUM(H2433:H2450)</f>
        <v>249.03</v>
      </c>
      <c r="J2451" s="32">
        <f>D2430</f>
        <v>259</v>
      </c>
      <c r="L2451" s="290">
        <f t="shared" si="366"/>
        <v>3</v>
      </c>
      <c r="M2451" s="287">
        <f t="shared" si="366"/>
        <v>6</v>
      </c>
      <c r="N2451" s="287">
        <v>1</v>
      </c>
    </row>
    <row r="2452" spans="1:14" ht="11.5" hidden="1" customHeight="1" x14ac:dyDescent="0.35">
      <c r="A2452" s="297"/>
      <c r="B2452" s="298"/>
      <c r="C2452" s="298"/>
      <c r="D2452" s="298"/>
      <c r="E2452" s="299"/>
      <c r="F2452" s="300"/>
      <c r="G2452" s="301"/>
      <c r="H2452" s="302"/>
      <c r="J2452" s="38"/>
      <c r="L2452" s="290">
        <f t="shared" si="366"/>
        <v>3</v>
      </c>
      <c r="M2452" s="287">
        <f t="shared" si="366"/>
        <v>6</v>
      </c>
      <c r="N2452" s="287">
        <v>1</v>
      </c>
    </row>
    <row r="2453" spans="1:14" ht="21" hidden="1" x14ac:dyDescent="0.35">
      <c r="A2453" s="275"/>
      <c r="B2453" s="275"/>
      <c r="C2453" s="275"/>
      <c r="D2453" s="443">
        <f>х!H$6</f>
        <v>303.32</v>
      </c>
      <c r="E2453" s="444"/>
      <c r="F2453" s="445" t="str">
        <f>х!I$6</f>
        <v>ДОВЗ (5-11)</v>
      </c>
      <c r="G2453" s="446"/>
      <c r="H2453" s="446"/>
      <c r="I2453" s="270"/>
      <c r="J2453" s="13"/>
      <c r="K2453" s="13"/>
      <c r="L2453" s="289">
        <f>L2430+1</f>
        <v>4</v>
      </c>
      <c r="M2453" s="287">
        <f t="shared" ref="M2453:M2516" si="369">M2452</f>
        <v>6</v>
      </c>
      <c r="N2453" s="287">
        <v>1</v>
      </c>
    </row>
    <row r="2454" spans="1:14" ht="11.5" hidden="1" customHeight="1" x14ac:dyDescent="0.35">
      <c r="A2454" s="437" t="s">
        <v>3</v>
      </c>
      <c r="B2454" s="438" t="s">
        <v>4</v>
      </c>
      <c r="C2454" s="438"/>
      <c r="D2454" s="438"/>
      <c r="E2454" s="439" t="s">
        <v>5</v>
      </c>
      <c r="F2454" s="440" t="s">
        <v>6</v>
      </c>
      <c r="G2454" s="441" t="s">
        <v>7</v>
      </c>
      <c r="H2454" s="442" t="s">
        <v>8</v>
      </c>
      <c r="L2454" s="290">
        <f>L2453</f>
        <v>4</v>
      </c>
      <c r="M2454" s="287">
        <f t="shared" si="369"/>
        <v>6</v>
      </c>
      <c r="N2454" s="287">
        <v>1</v>
      </c>
    </row>
    <row r="2455" spans="1:14" ht="11.5" hidden="1" customHeight="1" x14ac:dyDescent="0.35">
      <c r="A2455" s="437"/>
      <c r="B2455" s="277" t="s">
        <v>9</v>
      </c>
      <c r="C2455" s="278" t="s">
        <v>10</v>
      </c>
      <c r="D2455" s="278" t="s">
        <v>11</v>
      </c>
      <c r="E2455" s="439"/>
      <c r="F2455" s="440"/>
      <c r="G2455" s="441"/>
      <c r="H2455" s="442"/>
      <c r="L2455" s="290">
        <f t="shared" ref="L2455:L2475" si="370">L2454</f>
        <v>4</v>
      </c>
      <c r="M2455" s="287">
        <f t="shared" si="369"/>
        <v>6</v>
      </c>
      <c r="N2455" s="287">
        <v>1</v>
      </c>
    </row>
    <row r="2456" spans="1:14" ht="11.5" hidden="1" customHeight="1" x14ac:dyDescent="0.35">
      <c r="A2456" s="185" t="s">
        <v>254</v>
      </c>
      <c r="B2456" s="330">
        <v>6.35</v>
      </c>
      <c r="C2456" s="330">
        <v>5.75</v>
      </c>
      <c r="D2456" s="330">
        <v>0.35</v>
      </c>
      <c r="E2456" s="198">
        <v>79</v>
      </c>
      <c r="F2456" s="175" t="s">
        <v>255</v>
      </c>
      <c r="G2456" s="383">
        <v>50</v>
      </c>
      <c r="H2456" s="281">
        <v>9</v>
      </c>
      <c r="J2456" s="23">
        <f>H2456*J2474/H2474</f>
        <v>9.3601234356248941</v>
      </c>
      <c r="L2456" s="290">
        <f t="shared" si="370"/>
        <v>4</v>
      </c>
      <c r="M2456" s="287">
        <f t="shared" si="369"/>
        <v>6</v>
      </c>
      <c r="N2456" s="287" t="str">
        <f>F2456</f>
        <v>Яйцо вареное 1шт.</v>
      </c>
    </row>
    <row r="2457" spans="1:14" ht="11.5" hidden="1" customHeight="1" x14ac:dyDescent="0.35">
      <c r="A2457" s="228" t="s">
        <v>270</v>
      </c>
      <c r="B2457" s="358">
        <v>9.73</v>
      </c>
      <c r="C2457" s="358">
        <v>15.66</v>
      </c>
      <c r="D2457" s="358">
        <v>41</v>
      </c>
      <c r="E2457" s="238">
        <v>368</v>
      </c>
      <c r="F2457" s="359" t="s">
        <v>451</v>
      </c>
      <c r="G2457" s="378">
        <v>260</v>
      </c>
      <c r="H2457" s="281">
        <v>84.52</v>
      </c>
      <c r="J2457" s="23">
        <f>H2457*J2474/H2474</f>
        <v>87.901959197668432</v>
      </c>
      <c r="L2457" s="290">
        <f t="shared" si="370"/>
        <v>4</v>
      </c>
      <c r="M2457" s="287">
        <f t="shared" si="369"/>
        <v>6</v>
      </c>
      <c r="N2457" s="287" t="str">
        <f t="shared" ref="N2457:N2473" si="371">F2457</f>
        <v xml:space="preserve">Каша молочная геркулесовая с маслом сливочным 250/10 </v>
      </c>
    </row>
    <row r="2458" spans="1:14" ht="11.5" hidden="1" customHeight="1" x14ac:dyDescent="0.35">
      <c r="A2458" s="185" t="s">
        <v>295</v>
      </c>
      <c r="B2458" s="330">
        <v>3.05</v>
      </c>
      <c r="C2458" s="330">
        <v>2.4</v>
      </c>
      <c r="D2458" s="330">
        <v>23.11</v>
      </c>
      <c r="E2458" s="198">
        <v>119</v>
      </c>
      <c r="F2458" s="175" t="s">
        <v>296</v>
      </c>
      <c r="G2458" s="383">
        <v>200</v>
      </c>
      <c r="H2458" s="281">
        <v>25</v>
      </c>
      <c r="J2458" s="23">
        <f>H2458*J2474/H2474</f>
        <v>26.000342876735814</v>
      </c>
      <c r="L2458" s="290">
        <f t="shared" si="370"/>
        <v>4</v>
      </c>
      <c r="M2458" s="287">
        <f t="shared" si="369"/>
        <v>6</v>
      </c>
      <c r="N2458" s="287" t="str">
        <f t="shared" si="371"/>
        <v>Кофейный напиток с молоком</v>
      </c>
    </row>
    <row r="2459" spans="1:14" ht="11.5" hidden="1" customHeight="1" x14ac:dyDescent="0.35">
      <c r="A2459" s="185" t="s">
        <v>235</v>
      </c>
      <c r="B2459" s="285">
        <v>3.95</v>
      </c>
      <c r="C2459" s="285">
        <v>0.5</v>
      </c>
      <c r="D2459" s="285">
        <v>24.15</v>
      </c>
      <c r="E2459" s="191">
        <v>118</v>
      </c>
      <c r="F2459" s="173" t="s">
        <v>148</v>
      </c>
      <c r="G2459" s="337">
        <v>50</v>
      </c>
      <c r="H2459" s="22">
        <v>3</v>
      </c>
      <c r="J2459" s="23">
        <f>H2459*J2474/H2474</f>
        <v>3.1200411452082979</v>
      </c>
      <c r="L2459" s="290">
        <f t="shared" si="370"/>
        <v>4</v>
      </c>
      <c r="M2459" s="287">
        <f t="shared" si="369"/>
        <v>6</v>
      </c>
      <c r="N2459" s="287" t="str">
        <f t="shared" si="371"/>
        <v>Батон витаминизированный</v>
      </c>
    </row>
    <row r="2460" spans="1:14" s="1" customFormat="1" ht="11.5" hidden="1" customHeight="1" x14ac:dyDescent="0.35">
      <c r="A2460" s="180"/>
      <c r="B2460" s="181"/>
      <c r="C2460" s="181"/>
      <c r="D2460" s="181"/>
      <c r="E2460" s="182"/>
      <c r="F2460" s="177"/>
      <c r="G2460" s="183"/>
      <c r="H2460" s="22"/>
      <c r="J2460" s="23">
        <f>H2460*J2474/H2474</f>
        <v>0</v>
      </c>
      <c r="L2460" s="41">
        <f t="shared" si="370"/>
        <v>4</v>
      </c>
      <c r="M2460" s="39">
        <f t="shared" si="369"/>
        <v>6</v>
      </c>
      <c r="N2460" s="39">
        <f t="shared" si="371"/>
        <v>0</v>
      </c>
    </row>
    <row r="2461" spans="1:14" ht="11.5" hidden="1" customHeight="1" x14ac:dyDescent="0.35">
      <c r="A2461" s="54"/>
      <c r="B2461" s="65">
        <f>SUM(B2456:B2460)</f>
        <v>23.08</v>
      </c>
      <c r="C2461" s="65">
        <f>SUM(C2456:C2460)</f>
        <v>24.31</v>
      </c>
      <c r="D2461" s="65">
        <f>SUM(D2456:D2460)</f>
        <v>88.610000000000014</v>
      </c>
      <c r="E2461" s="66">
        <f>SUM(E2456:E2460)</f>
        <v>684</v>
      </c>
      <c r="F2461" s="264" t="s">
        <v>18</v>
      </c>
      <c r="G2461" s="67"/>
      <c r="H2461" s="331"/>
      <c r="J2461" s="23">
        <f>H2461*J2474/H2474</f>
        <v>0</v>
      </c>
      <c r="L2461" s="290">
        <f t="shared" si="370"/>
        <v>4</v>
      </c>
      <c r="M2461" s="287">
        <f t="shared" si="369"/>
        <v>6</v>
      </c>
      <c r="N2461" s="287" t="str">
        <f t="shared" si="371"/>
        <v>Итого</v>
      </c>
    </row>
    <row r="2462" spans="1:14" ht="11.5" hidden="1" customHeight="1" x14ac:dyDescent="0.35">
      <c r="A2462" s="54" t="s">
        <v>430</v>
      </c>
      <c r="B2462" s="51">
        <v>1.2</v>
      </c>
      <c r="C2462" s="51">
        <v>4.7300000000000004</v>
      </c>
      <c r="D2462" s="51">
        <v>7.7</v>
      </c>
      <c r="E2462" s="50">
        <v>78</v>
      </c>
      <c r="F2462" s="268" t="s">
        <v>434</v>
      </c>
      <c r="G2462" s="357">
        <v>100</v>
      </c>
      <c r="H2462" s="281">
        <v>25</v>
      </c>
      <c r="J2462" s="23">
        <f>H2462*J2474/H2474</f>
        <v>26.000342876735814</v>
      </c>
      <c r="L2462" s="290">
        <f t="shared" si="370"/>
        <v>4</v>
      </c>
      <c r="M2462" s="287">
        <f t="shared" si="369"/>
        <v>6</v>
      </c>
      <c r="N2462" s="287" t="str">
        <f t="shared" si="371"/>
        <v>Икра кабачковая (покупная) 100 (СОШ_2018)</v>
      </c>
    </row>
    <row r="2463" spans="1:14" ht="11.5" hidden="1" customHeight="1" x14ac:dyDescent="0.35">
      <c r="A2463" s="234" t="s">
        <v>313</v>
      </c>
      <c r="B2463" s="282">
        <v>2.0099999999999998</v>
      </c>
      <c r="C2463" s="282">
        <v>6.8</v>
      </c>
      <c r="D2463" s="282">
        <v>10.6</v>
      </c>
      <c r="E2463" s="238">
        <v>105</v>
      </c>
      <c r="F2463" s="173" t="s">
        <v>318</v>
      </c>
      <c r="G2463" s="362">
        <v>255</v>
      </c>
      <c r="H2463" s="281">
        <v>25</v>
      </c>
      <c r="J2463" s="23">
        <f>H2463*J2474/H2474</f>
        <v>26.000342876735814</v>
      </c>
      <c r="L2463" s="290">
        <f t="shared" si="370"/>
        <v>4</v>
      </c>
      <c r="M2463" s="287">
        <f t="shared" si="369"/>
        <v>6</v>
      </c>
      <c r="N2463" s="287" t="str">
        <f t="shared" si="371"/>
        <v>Суп крестьянский с крупой со сметаной 250/5</v>
      </c>
    </row>
    <row r="2464" spans="1:14" ht="11.5" hidden="1" customHeight="1" x14ac:dyDescent="0.35">
      <c r="A2464" s="54" t="s">
        <v>432</v>
      </c>
      <c r="B2464" s="51">
        <v>11.53</v>
      </c>
      <c r="C2464" s="51">
        <v>11.1</v>
      </c>
      <c r="D2464" s="51">
        <v>12.94</v>
      </c>
      <c r="E2464" s="50">
        <v>199</v>
      </c>
      <c r="F2464" s="268" t="s">
        <v>435</v>
      </c>
      <c r="G2464" s="337">
        <v>100</v>
      </c>
      <c r="H2464" s="281">
        <v>79.63</v>
      </c>
      <c r="J2464" s="23">
        <f>H2464*J2474/H2474</f>
        <v>82.816292130978908</v>
      </c>
      <c r="L2464" s="290">
        <f t="shared" si="370"/>
        <v>4</v>
      </c>
      <c r="M2464" s="287">
        <f t="shared" si="369"/>
        <v>6</v>
      </c>
      <c r="N2464" s="287" t="str">
        <f t="shared" si="371"/>
        <v>Биточек из говядины с соусом сметанно-томатным 70/30</v>
      </c>
    </row>
    <row r="2465" spans="1:14" ht="11.5" hidden="1" customHeight="1" x14ac:dyDescent="0.35">
      <c r="A2465" s="234" t="s">
        <v>332</v>
      </c>
      <c r="B2465" s="282">
        <v>4.5999999999999996</v>
      </c>
      <c r="C2465" s="282">
        <v>6.53</v>
      </c>
      <c r="D2465" s="282">
        <v>19.54</v>
      </c>
      <c r="E2465" s="238">
        <v>158</v>
      </c>
      <c r="F2465" s="229" t="s">
        <v>333</v>
      </c>
      <c r="G2465" s="337">
        <v>180</v>
      </c>
      <c r="H2465" s="281">
        <v>22</v>
      </c>
      <c r="J2465" s="23">
        <f>H2465*J2474/H2474</f>
        <v>22.880301731527517</v>
      </c>
      <c r="L2465" s="290">
        <f t="shared" si="370"/>
        <v>4</v>
      </c>
      <c r="M2465" s="287">
        <f t="shared" si="369"/>
        <v>6</v>
      </c>
      <c r="N2465" s="287" t="str">
        <f t="shared" si="371"/>
        <v xml:space="preserve">Капуста тушеная </v>
      </c>
    </row>
    <row r="2466" spans="1:14" ht="11.5" hidden="1" customHeight="1" x14ac:dyDescent="0.35">
      <c r="A2466" s="185" t="s">
        <v>268</v>
      </c>
      <c r="B2466" s="330">
        <v>0.44</v>
      </c>
      <c r="C2466" s="333"/>
      <c r="D2466" s="330">
        <v>28.88</v>
      </c>
      <c r="E2466" s="198">
        <v>119</v>
      </c>
      <c r="F2466" s="175" t="s">
        <v>172</v>
      </c>
      <c r="G2466" s="383">
        <v>200</v>
      </c>
      <c r="H2466" s="22">
        <v>14</v>
      </c>
      <c r="J2466" s="23">
        <f>H2466*J2474/H2474</f>
        <v>14.560192010972056</v>
      </c>
      <c r="L2466" s="290">
        <f t="shared" si="370"/>
        <v>4</v>
      </c>
      <c r="M2466" s="287">
        <f t="shared" si="369"/>
        <v>6</v>
      </c>
      <c r="N2466" s="287" t="str">
        <f t="shared" si="371"/>
        <v>Компот из сухофруктов</v>
      </c>
    </row>
    <row r="2467" spans="1:14" ht="11.5" hidden="1" customHeight="1" x14ac:dyDescent="0.35">
      <c r="A2467" s="185" t="s">
        <v>235</v>
      </c>
      <c r="B2467" s="285">
        <v>3.95</v>
      </c>
      <c r="C2467" s="285">
        <v>0.5</v>
      </c>
      <c r="D2467" s="285">
        <v>24.15</v>
      </c>
      <c r="E2467" s="191">
        <v>118</v>
      </c>
      <c r="F2467" s="173" t="s">
        <v>148</v>
      </c>
      <c r="G2467" s="337">
        <v>50</v>
      </c>
      <c r="H2467" s="22">
        <v>3</v>
      </c>
      <c r="J2467" s="23">
        <f>H2467*J2474/H2474</f>
        <v>3.1200411452082979</v>
      </c>
      <c r="L2467" s="290">
        <f t="shared" si="370"/>
        <v>4</v>
      </c>
      <c r="M2467" s="287">
        <f t="shared" si="369"/>
        <v>6</v>
      </c>
      <c r="N2467" s="287" t="str">
        <f t="shared" si="371"/>
        <v>Батон витаминизированный</v>
      </c>
    </row>
    <row r="2468" spans="1:14" ht="11.5" hidden="1" customHeight="1" x14ac:dyDescent="0.35">
      <c r="A2468" s="185" t="s">
        <v>235</v>
      </c>
      <c r="B2468" s="285">
        <v>1.65</v>
      </c>
      <c r="C2468" s="285">
        <v>0.3</v>
      </c>
      <c r="D2468" s="285">
        <v>8.35</v>
      </c>
      <c r="E2468" s="191">
        <v>44</v>
      </c>
      <c r="F2468" s="173" t="s">
        <v>236</v>
      </c>
      <c r="G2468" s="337">
        <v>25</v>
      </c>
      <c r="H2468" s="22">
        <v>1.5</v>
      </c>
      <c r="J2468" s="23">
        <f>H2468*J2474/H2474</f>
        <v>1.5600205726041489</v>
      </c>
      <c r="L2468" s="290">
        <f t="shared" si="370"/>
        <v>4</v>
      </c>
      <c r="M2468" s="287">
        <f t="shared" si="369"/>
        <v>6</v>
      </c>
      <c r="N2468" s="287" t="str">
        <f t="shared" si="371"/>
        <v xml:space="preserve">Хлеб ржаной </v>
      </c>
    </row>
    <row r="2469" spans="1:14" s="1" customFormat="1" ht="11.5" hidden="1" customHeight="1" x14ac:dyDescent="0.25">
      <c r="A2469" s="17"/>
      <c r="B2469" s="18"/>
      <c r="C2469" s="18"/>
      <c r="D2469" s="18"/>
      <c r="E2469" s="17"/>
      <c r="F2469" s="28"/>
      <c r="G2469" s="21"/>
      <c r="H2469" s="22"/>
      <c r="J2469" s="23">
        <f>H2469*J2474/H2474</f>
        <v>0</v>
      </c>
      <c r="L2469" s="41">
        <f t="shared" si="370"/>
        <v>4</v>
      </c>
      <c r="M2469" s="39">
        <f t="shared" si="369"/>
        <v>6</v>
      </c>
      <c r="N2469" s="39">
        <f t="shared" si="371"/>
        <v>0</v>
      </c>
    </row>
    <row r="2470" spans="1:14" s="1" customFormat="1" ht="11.5" hidden="1" customHeight="1" x14ac:dyDescent="0.35">
      <c r="A2470" s="19"/>
      <c r="B2470" s="18"/>
      <c r="C2470" s="18"/>
      <c r="D2470" s="18"/>
      <c r="E2470" s="17"/>
      <c r="F2470" s="20"/>
      <c r="G2470" s="21"/>
      <c r="H2470" s="22"/>
      <c r="J2470" s="23">
        <f>H2470*J2474/H2474</f>
        <v>0</v>
      </c>
      <c r="L2470" s="41">
        <f t="shared" si="370"/>
        <v>4</v>
      </c>
      <c r="M2470" s="39">
        <f t="shared" si="369"/>
        <v>6</v>
      </c>
      <c r="N2470" s="39">
        <f t="shared" si="371"/>
        <v>0</v>
      </c>
    </row>
    <row r="2471" spans="1:14" s="1" customFormat="1" ht="11.5" hidden="1" customHeight="1" x14ac:dyDescent="0.25">
      <c r="A2471" s="17"/>
      <c r="B2471" s="18"/>
      <c r="C2471" s="18"/>
      <c r="D2471" s="18"/>
      <c r="E2471" s="17"/>
      <c r="F2471" s="28"/>
      <c r="G2471" s="21"/>
      <c r="H2471" s="22"/>
      <c r="J2471" s="23">
        <f>H2471*J2474/H2474</f>
        <v>0</v>
      </c>
      <c r="L2471" s="41">
        <f t="shared" si="370"/>
        <v>4</v>
      </c>
      <c r="M2471" s="39">
        <f t="shared" si="369"/>
        <v>6</v>
      </c>
      <c r="N2471" s="39">
        <f t="shared" si="371"/>
        <v>0</v>
      </c>
    </row>
    <row r="2472" spans="1:14" s="1" customFormat="1" ht="11.5" hidden="1" customHeight="1" x14ac:dyDescent="0.35">
      <c r="A2472" s="19"/>
      <c r="B2472" s="18"/>
      <c r="C2472" s="18"/>
      <c r="D2472" s="18"/>
      <c r="E2472" s="17"/>
      <c r="F2472" s="20"/>
      <c r="G2472" s="21"/>
      <c r="H2472" s="22"/>
      <c r="J2472" s="23">
        <f>H2472*J2474/H2474</f>
        <v>0</v>
      </c>
      <c r="L2472" s="41">
        <f t="shared" si="370"/>
        <v>4</v>
      </c>
      <c r="M2472" s="39">
        <f t="shared" si="369"/>
        <v>6</v>
      </c>
      <c r="N2472" s="39">
        <f t="shared" si="371"/>
        <v>0</v>
      </c>
    </row>
    <row r="2473" spans="1:14" s="1" customFormat="1" ht="11.5" hidden="1" customHeight="1" x14ac:dyDescent="0.35">
      <c r="A2473" s="19"/>
      <c r="B2473" s="18"/>
      <c r="C2473" s="18"/>
      <c r="D2473" s="18"/>
      <c r="E2473" s="17"/>
      <c r="F2473" s="20"/>
      <c r="G2473" s="21"/>
      <c r="H2473" s="22"/>
      <c r="J2473" s="23">
        <f>H2473*J2474/H2474</f>
        <v>0</v>
      </c>
      <c r="L2473" s="41">
        <f t="shared" si="370"/>
        <v>4</v>
      </c>
      <c r="M2473" s="39">
        <f t="shared" si="369"/>
        <v>6</v>
      </c>
      <c r="N2473" s="39">
        <f t="shared" si="371"/>
        <v>0</v>
      </c>
    </row>
    <row r="2474" spans="1:14" ht="11.5" hidden="1" customHeight="1" x14ac:dyDescent="0.35">
      <c r="A2474" s="291"/>
      <c r="B2474" s="292">
        <f>SUBTOTAL(9,B2462:B2473)</f>
        <v>0</v>
      </c>
      <c r="C2474" s="292">
        <f t="shared" ref="C2474:E2474" si="372">SUBTOTAL(9,C2462:C2473)</f>
        <v>0</v>
      </c>
      <c r="D2474" s="292">
        <f t="shared" si="372"/>
        <v>0</v>
      </c>
      <c r="E2474" s="293">
        <f t="shared" si="372"/>
        <v>0</v>
      </c>
      <c r="F2474" s="294" t="s">
        <v>18</v>
      </c>
      <c r="G2474" s="295"/>
      <c r="H2474" s="296">
        <f>SUM(H2456:H2473)</f>
        <v>291.64999999999998</v>
      </c>
      <c r="J2474" s="32">
        <f>D2453</f>
        <v>303.32</v>
      </c>
      <c r="L2474" s="290">
        <f t="shared" si="370"/>
        <v>4</v>
      </c>
      <c r="M2474" s="287">
        <f t="shared" si="369"/>
        <v>6</v>
      </c>
      <c r="N2474" s="287">
        <v>1</v>
      </c>
    </row>
    <row r="2475" spans="1:14" ht="11.5" hidden="1" customHeight="1" x14ac:dyDescent="0.35">
      <c r="A2475" s="297"/>
      <c r="B2475" s="298"/>
      <c r="C2475" s="298"/>
      <c r="D2475" s="298"/>
      <c r="E2475" s="299"/>
      <c r="F2475" s="300"/>
      <c r="G2475" s="301"/>
      <c r="H2475" s="302"/>
      <c r="J2475" s="38"/>
      <c r="L2475" s="290">
        <f t="shared" si="370"/>
        <v>4</v>
      </c>
      <c r="M2475" s="287">
        <f t="shared" si="369"/>
        <v>6</v>
      </c>
      <c r="N2475" s="287">
        <v>1</v>
      </c>
    </row>
    <row r="2476" spans="1:14" ht="21" hidden="1" x14ac:dyDescent="0.35">
      <c r="A2476" s="275"/>
      <c r="B2476" s="275"/>
      <c r="C2476" s="275"/>
      <c r="D2476" s="443">
        <f>х!H$7</f>
        <v>107.91</v>
      </c>
      <c r="E2476" s="444"/>
      <c r="F2476" s="445" t="str">
        <f>х!I$7</f>
        <v>Завтрак 1-4 (льготное питание)</v>
      </c>
      <c r="G2476" s="446"/>
      <c r="H2476" s="446"/>
      <c r="I2476" s="270"/>
      <c r="J2476" s="13"/>
      <c r="K2476" s="13"/>
      <c r="L2476" s="289">
        <f>L2453+1</f>
        <v>5</v>
      </c>
      <c r="M2476" s="287">
        <f t="shared" si="369"/>
        <v>6</v>
      </c>
      <c r="N2476" s="287">
        <v>1</v>
      </c>
    </row>
    <row r="2477" spans="1:14" ht="11.5" hidden="1" customHeight="1" x14ac:dyDescent="0.35">
      <c r="A2477" s="437" t="s">
        <v>3</v>
      </c>
      <c r="B2477" s="438" t="s">
        <v>4</v>
      </c>
      <c r="C2477" s="438"/>
      <c r="D2477" s="438"/>
      <c r="E2477" s="439" t="s">
        <v>5</v>
      </c>
      <c r="F2477" s="440" t="s">
        <v>6</v>
      </c>
      <c r="G2477" s="441" t="s">
        <v>7</v>
      </c>
      <c r="H2477" s="442" t="s">
        <v>8</v>
      </c>
      <c r="L2477" s="290">
        <f>L2476</f>
        <v>5</v>
      </c>
      <c r="M2477" s="287">
        <f t="shared" si="369"/>
        <v>6</v>
      </c>
      <c r="N2477" s="287">
        <v>1</v>
      </c>
    </row>
    <row r="2478" spans="1:14" ht="11.5" hidden="1" customHeight="1" x14ac:dyDescent="0.35">
      <c r="A2478" s="437"/>
      <c r="B2478" s="277" t="s">
        <v>9</v>
      </c>
      <c r="C2478" s="278" t="s">
        <v>10</v>
      </c>
      <c r="D2478" s="278" t="s">
        <v>11</v>
      </c>
      <c r="E2478" s="439"/>
      <c r="F2478" s="440"/>
      <c r="G2478" s="441"/>
      <c r="H2478" s="442"/>
      <c r="L2478" s="290">
        <f t="shared" ref="L2478:L2498" si="373">L2477</f>
        <v>5</v>
      </c>
      <c r="M2478" s="287">
        <f t="shared" si="369"/>
        <v>6</v>
      </c>
      <c r="N2478" s="287">
        <v>1</v>
      </c>
    </row>
    <row r="2479" spans="1:14" ht="11.5" hidden="1" customHeight="1" x14ac:dyDescent="0.35">
      <c r="A2479" s="185" t="s">
        <v>254</v>
      </c>
      <c r="B2479" s="330">
        <v>6.35</v>
      </c>
      <c r="C2479" s="330">
        <v>5.75</v>
      </c>
      <c r="D2479" s="330">
        <v>0.35</v>
      </c>
      <c r="E2479" s="198">
        <v>79</v>
      </c>
      <c r="F2479" s="175" t="s">
        <v>255</v>
      </c>
      <c r="G2479" s="383">
        <v>50</v>
      </c>
      <c r="H2479" s="281">
        <v>9</v>
      </c>
      <c r="J2479" s="23">
        <f>H2479*J2497/H2497</f>
        <v>9.3599653045489593</v>
      </c>
      <c r="L2479" s="290">
        <f t="shared" si="373"/>
        <v>5</v>
      </c>
      <c r="M2479" s="287">
        <f t="shared" si="369"/>
        <v>6</v>
      </c>
      <c r="N2479" s="287" t="str">
        <f>F2479</f>
        <v>Яйцо вареное 1шт.</v>
      </c>
    </row>
    <row r="2480" spans="1:14" ht="11.5" hidden="1" customHeight="1" x14ac:dyDescent="0.35">
      <c r="A2480" s="180" t="s">
        <v>270</v>
      </c>
      <c r="B2480" s="181">
        <v>7.79</v>
      </c>
      <c r="C2480" s="181">
        <v>14.18</v>
      </c>
      <c r="D2480" s="181">
        <v>32.81</v>
      </c>
      <c r="E2480" s="191">
        <v>309</v>
      </c>
      <c r="F2480" s="363" t="s">
        <v>329</v>
      </c>
      <c r="G2480" s="362">
        <v>210</v>
      </c>
      <c r="H2480" s="281">
        <f>3.84+58.93+3.99</f>
        <v>66.759999999999991</v>
      </c>
      <c r="J2480" s="23">
        <f>H2480*J2497/H2497</f>
        <v>69.430142636854271</v>
      </c>
      <c r="L2480" s="290">
        <f t="shared" si="373"/>
        <v>5</v>
      </c>
      <c r="M2480" s="287">
        <f t="shared" si="369"/>
        <v>6</v>
      </c>
      <c r="N2480" s="287" t="str">
        <f t="shared" ref="N2480:N2496" si="374">F2480</f>
        <v xml:space="preserve">Каша молочная геркулесовая с маслом сливочным 200/10 </v>
      </c>
    </row>
    <row r="2481" spans="1:14" ht="11.5" hidden="1" customHeight="1" x14ac:dyDescent="0.35">
      <c r="A2481" s="185" t="s">
        <v>295</v>
      </c>
      <c r="B2481" s="330">
        <v>3.05</v>
      </c>
      <c r="C2481" s="330">
        <v>2.4</v>
      </c>
      <c r="D2481" s="330">
        <v>23.11</v>
      </c>
      <c r="E2481" s="198">
        <v>119</v>
      </c>
      <c r="F2481" s="175" t="s">
        <v>296</v>
      </c>
      <c r="G2481" s="383">
        <v>200</v>
      </c>
      <c r="H2481" s="281">
        <v>25</v>
      </c>
      <c r="J2481" s="23">
        <f>H2481*J2497/H2497</f>
        <v>25.999903623747112</v>
      </c>
      <c r="L2481" s="290">
        <f t="shared" si="373"/>
        <v>5</v>
      </c>
      <c r="M2481" s="287">
        <f t="shared" si="369"/>
        <v>6</v>
      </c>
      <c r="N2481" s="287" t="str">
        <f t="shared" si="374"/>
        <v>Кофейный напиток с молоком</v>
      </c>
    </row>
    <row r="2482" spans="1:14" ht="11.5" hidden="1" customHeight="1" x14ac:dyDescent="0.35">
      <c r="A2482" s="185" t="s">
        <v>235</v>
      </c>
      <c r="B2482" s="285">
        <v>3.95</v>
      </c>
      <c r="C2482" s="285">
        <v>0.5</v>
      </c>
      <c r="D2482" s="285">
        <v>24.15</v>
      </c>
      <c r="E2482" s="191">
        <v>118</v>
      </c>
      <c r="F2482" s="173" t="s">
        <v>148</v>
      </c>
      <c r="G2482" s="337">
        <v>50</v>
      </c>
      <c r="H2482" s="22">
        <v>3</v>
      </c>
      <c r="J2482" s="23">
        <f>H2482*J2497/H2497</f>
        <v>3.1199884348496534</v>
      </c>
      <c r="L2482" s="290">
        <f t="shared" si="373"/>
        <v>5</v>
      </c>
      <c r="M2482" s="287">
        <f t="shared" si="369"/>
        <v>6</v>
      </c>
      <c r="N2482" s="287" t="str">
        <f t="shared" si="374"/>
        <v>Батон витаминизированный</v>
      </c>
    </row>
    <row r="2483" spans="1:14" s="1" customFormat="1" ht="11.5" hidden="1" customHeight="1" x14ac:dyDescent="0.35">
      <c r="A2483" s="180"/>
      <c r="B2483" s="181"/>
      <c r="C2483" s="181"/>
      <c r="D2483" s="181"/>
      <c r="E2483" s="182"/>
      <c r="F2483" s="177"/>
      <c r="G2483" s="183"/>
      <c r="H2483" s="22"/>
      <c r="J2483" s="23">
        <f>H2483*J2497/H2497</f>
        <v>0</v>
      </c>
      <c r="L2483" s="41">
        <f t="shared" si="373"/>
        <v>5</v>
      </c>
      <c r="M2483" s="39">
        <f t="shared" si="369"/>
        <v>6</v>
      </c>
      <c r="N2483" s="39">
        <f t="shared" si="374"/>
        <v>0</v>
      </c>
    </row>
    <row r="2484" spans="1:14" s="1" customFormat="1" ht="11.5" hidden="1" customHeight="1" x14ac:dyDescent="0.35">
      <c r="A2484" s="17"/>
      <c r="B2484" s="18"/>
      <c r="C2484" s="18"/>
      <c r="D2484" s="18"/>
      <c r="E2484" s="17"/>
      <c r="F2484" s="20"/>
      <c r="G2484" s="21"/>
      <c r="H2484" s="22"/>
      <c r="J2484" s="23">
        <f>H2484*J2497/H2497</f>
        <v>0</v>
      </c>
      <c r="L2484" s="41">
        <f t="shared" si="373"/>
        <v>5</v>
      </c>
      <c r="M2484" s="39">
        <f t="shared" si="369"/>
        <v>6</v>
      </c>
      <c r="N2484" s="39">
        <f t="shared" si="374"/>
        <v>0</v>
      </c>
    </row>
    <row r="2485" spans="1:14" s="1" customFormat="1" ht="11.5" hidden="1" customHeight="1" x14ac:dyDescent="0.35">
      <c r="A2485" s="17"/>
      <c r="B2485" s="18"/>
      <c r="C2485" s="18"/>
      <c r="D2485" s="18"/>
      <c r="E2485" s="17"/>
      <c r="F2485" s="20"/>
      <c r="G2485" s="24"/>
      <c r="H2485" s="22"/>
      <c r="J2485" s="23">
        <f>H2485*J2497/H2497</f>
        <v>0</v>
      </c>
      <c r="L2485" s="41">
        <f t="shared" si="373"/>
        <v>5</v>
      </c>
      <c r="M2485" s="39">
        <f t="shared" si="369"/>
        <v>6</v>
      </c>
      <c r="N2485" s="39">
        <f t="shared" si="374"/>
        <v>0</v>
      </c>
    </row>
    <row r="2486" spans="1:14" s="1" customFormat="1" ht="11.5" hidden="1" customHeight="1" x14ac:dyDescent="0.35">
      <c r="A2486" s="19"/>
      <c r="B2486" s="18"/>
      <c r="C2486" s="18"/>
      <c r="D2486" s="18"/>
      <c r="E2486" s="17"/>
      <c r="F2486" s="20"/>
      <c r="G2486" s="21"/>
      <c r="H2486" s="22"/>
      <c r="J2486" s="23">
        <f>H2486*J2497/H2497</f>
        <v>0</v>
      </c>
      <c r="L2486" s="41">
        <f t="shared" si="373"/>
        <v>5</v>
      </c>
      <c r="M2486" s="39">
        <f t="shared" si="369"/>
        <v>6</v>
      </c>
      <c r="N2486" s="39">
        <f t="shared" si="374"/>
        <v>0</v>
      </c>
    </row>
    <row r="2487" spans="1:14" s="1" customFormat="1" ht="11.5" hidden="1" customHeight="1" x14ac:dyDescent="0.35">
      <c r="A2487" s="19"/>
      <c r="B2487" s="25"/>
      <c r="C2487" s="25"/>
      <c r="D2487" s="25"/>
      <c r="E2487" s="26"/>
      <c r="F2487" s="27"/>
      <c r="G2487" s="27"/>
      <c r="H2487" s="22"/>
      <c r="J2487" s="23">
        <f>H2487*J2497/H2497</f>
        <v>0</v>
      </c>
      <c r="L2487" s="41">
        <f t="shared" si="373"/>
        <v>5</v>
      </c>
      <c r="M2487" s="39">
        <f t="shared" si="369"/>
        <v>6</v>
      </c>
      <c r="N2487" s="39">
        <f t="shared" si="374"/>
        <v>0</v>
      </c>
    </row>
    <row r="2488" spans="1:14" s="1" customFormat="1" ht="11.5" hidden="1" customHeight="1" x14ac:dyDescent="0.35">
      <c r="A2488" s="17"/>
      <c r="B2488" s="18"/>
      <c r="C2488" s="18"/>
      <c r="D2488" s="18"/>
      <c r="E2488" s="17"/>
      <c r="F2488" s="20"/>
      <c r="G2488" s="21"/>
      <c r="H2488" s="22"/>
      <c r="J2488" s="23">
        <f>H2488*J2497/H2497</f>
        <v>0</v>
      </c>
      <c r="L2488" s="41">
        <f t="shared" si="373"/>
        <v>5</v>
      </c>
      <c r="M2488" s="39">
        <f t="shared" si="369"/>
        <v>6</v>
      </c>
      <c r="N2488" s="39">
        <f t="shared" si="374"/>
        <v>0</v>
      </c>
    </row>
    <row r="2489" spans="1:14" s="1" customFormat="1" ht="11.5" hidden="1" customHeight="1" x14ac:dyDescent="0.35">
      <c r="A2489" s="17"/>
      <c r="B2489" s="18"/>
      <c r="C2489" s="18"/>
      <c r="D2489" s="18"/>
      <c r="E2489" s="17"/>
      <c r="F2489" s="20"/>
      <c r="G2489" s="24"/>
      <c r="H2489" s="22"/>
      <c r="J2489" s="23">
        <f>H2489*J2497/H2497</f>
        <v>0</v>
      </c>
      <c r="L2489" s="41">
        <f t="shared" si="373"/>
        <v>5</v>
      </c>
      <c r="M2489" s="39">
        <f t="shared" si="369"/>
        <v>6</v>
      </c>
      <c r="N2489" s="39">
        <f t="shared" si="374"/>
        <v>0</v>
      </c>
    </row>
    <row r="2490" spans="1:14" s="1" customFormat="1" ht="11.5" hidden="1" customHeight="1" x14ac:dyDescent="0.35">
      <c r="A2490" s="17"/>
      <c r="B2490" s="18"/>
      <c r="C2490" s="18"/>
      <c r="D2490" s="18"/>
      <c r="E2490" s="17"/>
      <c r="F2490" s="20"/>
      <c r="G2490" s="24"/>
      <c r="H2490" s="22"/>
      <c r="J2490" s="23">
        <f>H2490*J2497/H2497</f>
        <v>0</v>
      </c>
      <c r="L2490" s="41">
        <f t="shared" si="373"/>
        <v>5</v>
      </c>
      <c r="M2490" s="39">
        <f t="shared" si="369"/>
        <v>6</v>
      </c>
      <c r="N2490" s="39">
        <f t="shared" si="374"/>
        <v>0</v>
      </c>
    </row>
    <row r="2491" spans="1:14" s="1" customFormat="1" ht="11.5" hidden="1" customHeight="1" x14ac:dyDescent="0.35">
      <c r="A2491" s="19"/>
      <c r="B2491" s="18"/>
      <c r="C2491" s="18"/>
      <c r="D2491" s="18"/>
      <c r="E2491" s="17"/>
      <c r="F2491" s="20"/>
      <c r="G2491" s="21"/>
      <c r="H2491" s="22"/>
      <c r="J2491" s="23">
        <f>H2491*J2497/H2497</f>
        <v>0</v>
      </c>
      <c r="L2491" s="41">
        <f t="shared" si="373"/>
        <v>5</v>
      </c>
      <c r="M2491" s="39">
        <f t="shared" si="369"/>
        <v>6</v>
      </c>
      <c r="N2491" s="39">
        <f t="shared" si="374"/>
        <v>0</v>
      </c>
    </row>
    <row r="2492" spans="1:14" s="1" customFormat="1" ht="11.5" hidden="1" customHeight="1" x14ac:dyDescent="0.25">
      <c r="A2492" s="17"/>
      <c r="B2492" s="18"/>
      <c r="C2492" s="18"/>
      <c r="D2492" s="18"/>
      <c r="E2492" s="17"/>
      <c r="F2492" s="28"/>
      <c r="G2492" s="21"/>
      <c r="H2492" s="22"/>
      <c r="J2492" s="23">
        <f>H2492*J2497/H2497</f>
        <v>0</v>
      </c>
      <c r="L2492" s="41">
        <f t="shared" si="373"/>
        <v>5</v>
      </c>
      <c r="M2492" s="39">
        <f t="shared" si="369"/>
        <v>6</v>
      </c>
      <c r="N2492" s="39">
        <f t="shared" si="374"/>
        <v>0</v>
      </c>
    </row>
    <row r="2493" spans="1:14" s="1" customFormat="1" ht="11.5" hidden="1" customHeight="1" x14ac:dyDescent="0.35">
      <c r="A2493" s="19"/>
      <c r="B2493" s="18"/>
      <c r="C2493" s="18"/>
      <c r="D2493" s="18"/>
      <c r="E2493" s="17"/>
      <c r="F2493" s="20"/>
      <c r="G2493" s="21"/>
      <c r="H2493" s="22"/>
      <c r="J2493" s="23">
        <f>H2493*J2497/H2497</f>
        <v>0</v>
      </c>
      <c r="L2493" s="41">
        <f t="shared" si="373"/>
        <v>5</v>
      </c>
      <c r="M2493" s="39">
        <f t="shared" si="369"/>
        <v>6</v>
      </c>
      <c r="N2493" s="39">
        <f t="shared" si="374"/>
        <v>0</v>
      </c>
    </row>
    <row r="2494" spans="1:14" s="1" customFormat="1" ht="11.5" hidden="1" customHeight="1" x14ac:dyDescent="0.25">
      <c r="A2494" s="17"/>
      <c r="B2494" s="18"/>
      <c r="C2494" s="18"/>
      <c r="D2494" s="18"/>
      <c r="E2494" s="17"/>
      <c r="F2494" s="28"/>
      <c r="G2494" s="21"/>
      <c r="H2494" s="22"/>
      <c r="J2494" s="23">
        <f>H2494*J2497/H2497</f>
        <v>0</v>
      </c>
      <c r="L2494" s="41">
        <f t="shared" si="373"/>
        <v>5</v>
      </c>
      <c r="M2494" s="39">
        <f t="shared" si="369"/>
        <v>6</v>
      </c>
      <c r="N2494" s="39">
        <f t="shared" si="374"/>
        <v>0</v>
      </c>
    </row>
    <row r="2495" spans="1:14" s="1" customFormat="1" ht="11.5" hidden="1" customHeight="1" x14ac:dyDescent="0.35">
      <c r="A2495" s="19"/>
      <c r="B2495" s="18"/>
      <c r="C2495" s="18"/>
      <c r="D2495" s="18"/>
      <c r="E2495" s="17"/>
      <c r="F2495" s="20"/>
      <c r="G2495" s="21"/>
      <c r="H2495" s="22"/>
      <c r="J2495" s="23">
        <f>H2495*J2497/H2497</f>
        <v>0</v>
      </c>
      <c r="L2495" s="41">
        <f t="shared" si="373"/>
        <v>5</v>
      </c>
      <c r="M2495" s="39">
        <f t="shared" si="369"/>
        <v>6</v>
      </c>
      <c r="N2495" s="39">
        <f t="shared" si="374"/>
        <v>0</v>
      </c>
    </row>
    <row r="2496" spans="1:14" s="1" customFormat="1" ht="11.5" hidden="1" customHeight="1" x14ac:dyDescent="0.35">
      <c r="A2496" s="19"/>
      <c r="B2496" s="18"/>
      <c r="C2496" s="18"/>
      <c r="D2496" s="18"/>
      <c r="E2496" s="17"/>
      <c r="F2496" s="20"/>
      <c r="G2496" s="21"/>
      <c r="H2496" s="22"/>
      <c r="J2496" s="23">
        <f>H2496*J2497/H2497</f>
        <v>0</v>
      </c>
      <c r="L2496" s="41">
        <f t="shared" si="373"/>
        <v>5</v>
      </c>
      <c r="M2496" s="39">
        <f t="shared" si="369"/>
        <v>6</v>
      </c>
      <c r="N2496" s="39">
        <f t="shared" si="374"/>
        <v>0</v>
      </c>
    </row>
    <row r="2497" spans="1:14" ht="11.5" hidden="1" customHeight="1" x14ac:dyDescent="0.35">
      <c r="A2497" s="291"/>
      <c r="B2497" s="292">
        <f>SUBTOTAL(9,B2479:B2496)</f>
        <v>0</v>
      </c>
      <c r="C2497" s="292">
        <f t="shared" ref="C2497:E2497" si="375">SUBTOTAL(9,C2479:C2496)</f>
        <v>0</v>
      </c>
      <c r="D2497" s="292">
        <f t="shared" si="375"/>
        <v>0</v>
      </c>
      <c r="E2497" s="293">
        <f t="shared" si="375"/>
        <v>0</v>
      </c>
      <c r="F2497" s="294" t="s">
        <v>18</v>
      </c>
      <c r="G2497" s="295"/>
      <c r="H2497" s="296">
        <f>SUM(H2479:H2496)</f>
        <v>103.75999999999999</v>
      </c>
      <c r="J2497" s="32">
        <f>D2476</f>
        <v>107.91</v>
      </c>
      <c r="L2497" s="290">
        <f t="shared" si="373"/>
        <v>5</v>
      </c>
      <c r="M2497" s="287">
        <f t="shared" si="369"/>
        <v>6</v>
      </c>
      <c r="N2497" s="287">
        <v>1</v>
      </c>
    </row>
    <row r="2498" spans="1:14" ht="11.5" hidden="1" customHeight="1" x14ac:dyDescent="0.35">
      <c r="A2498" s="297"/>
      <c r="B2498" s="298"/>
      <c r="C2498" s="298"/>
      <c r="D2498" s="298"/>
      <c r="E2498" s="299"/>
      <c r="F2498" s="300"/>
      <c r="G2498" s="301"/>
      <c r="H2498" s="302"/>
      <c r="J2498" s="38"/>
      <c r="L2498" s="290">
        <f t="shared" si="373"/>
        <v>5</v>
      </c>
      <c r="M2498" s="287">
        <f t="shared" si="369"/>
        <v>6</v>
      </c>
      <c r="N2498" s="287">
        <v>1</v>
      </c>
    </row>
    <row r="2499" spans="1:14" ht="21" hidden="1" x14ac:dyDescent="0.35">
      <c r="A2499" s="275"/>
      <c r="B2499" s="275"/>
      <c r="C2499" s="275"/>
      <c r="D2499" s="443">
        <f>х!H$8</f>
        <v>126.38</v>
      </c>
      <c r="E2499" s="444"/>
      <c r="F2499" s="445" t="str">
        <f>х!I$8</f>
        <v>Завтрак 5-11 (льготное питание)</v>
      </c>
      <c r="G2499" s="446"/>
      <c r="H2499" s="446"/>
      <c r="I2499" s="270"/>
      <c r="J2499" s="13"/>
      <c r="K2499" s="13"/>
      <c r="L2499" s="289">
        <f>L2476+1</f>
        <v>6</v>
      </c>
      <c r="M2499" s="287">
        <f t="shared" si="369"/>
        <v>6</v>
      </c>
      <c r="N2499" s="287">
        <v>1</v>
      </c>
    </row>
    <row r="2500" spans="1:14" ht="11.5" hidden="1" customHeight="1" x14ac:dyDescent="0.35">
      <c r="A2500" s="437" t="s">
        <v>3</v>
      </c>
      <c r="B2500" s="438" t="s">
        <v>4</v>
      </c>
      <c r="C2500" s="438"/>
      <c r="D2500" s="438"/>
      <c r="E2500" s="439" t="s">
        <v>5</v>
      </c>
      <c r="F2500" s="440" t="s">
        <v>6</v>
      </c>
      <c r="G2500" s="441" t="s">
        <v>7</v>
      </c>
      <c r="H2500" s="442" t="s">
        <v>8</v>
      </c>
      <c r="L2500" s="290">
        <f>L2499</f>
        <v>6</v>
      </c>
      <c r="M2500" s="287">
        <f t="shared" si="369"/>
        <v>6</v>
      </c>
      <c r="N2500" s="287">
        <v>1</v>
      </c>
    </row>
    <row r="2501" spans="1:14" ht="11.5" hidden="1" customHeight="1" x14ac:dyDescent="0.35">
      <c r="A2501" s="437"/>
      <c r="B2501" s="277" t="s">
        <v>9</v>
      </c>
      <c r="C2501" s="278" t="s">
        <v>10</v>
      </c>
      <c r="D2501" s="278" t="s">
        <v>11</v>
      </c>
      <c r="E2501" s="439"/>
      <c r="F2501" s="440"/>
      <c r="G2501" s="441"/>
      <c r="H2501" s="442"/>
      <c r="L2501" s="290">
        <f t="shared" ref="L2501:M2521" si="376">L2500</f>
        <v>6</v>
      </c>
      <c r="M2501" s="287">
        <f t="shared" si="369"/>
        <v>6</v>
      </c>
      <c r="N2501" s="287">
        <v>1</v>
      </c>
    </row>
    <row r="2502" spans="1:14" ht="11.5" hidden="1" customHeight="1" x14ac:dyDescent="0.35">
      <c r="A2502" s="185" t="s">
        <v>254</v>
      </c>
      <c r="B2502" s="330">
        <v>6.35</v>
      </c>
      <c r="C2502" s="330">
        <v>5.75</v>
      </c>
      <c r="D2502" s="330">
        <v>0.35</v>
      </c>
      <c r="E2502" s="198">
        <v>79</v>
      </c>
      <c r="F2502" s="175" t="s">
        <v>255</v>
      </c>
      <c r="G2502" s="383">
        <v>50</v>
      </c>
      <c r="H2502" s="281">
        <v>9</v>
      </c>
      <c r="J2502" s="23">
        <f>H2502*J2520/H2520</f>
        <v>9.3599407504937471</v>
      </c>
      <c r="L2502" s="290">
        <f t="shared" si="376"/>
        <v>6</v>
      </c>
      <c r="M2502" s="287">
        <f t="shared" si="369"/>
        <v>6</v>
      </c>
      <c r="N2502" s="287" t="str">
        <f>F2502</f>
        <v>Яйцо вареное 1шт.</v>
      </c>
    </row>
    <row r="2503" spans="1:14" ht="11.5" hidden="1" customHeight="1" x14ac:dyDescent="0.35">
      <c r="A2503" s="228" t="s">
        <v>270</v>
      </c>
      <c r="B2503" s="358">
        <v>9.73</v>
      </c>
      <c r="C2503" s="358">
        <v>15.66</v>
      </c>
      <c r="D2503" s="358">
        <v>41</v>
      </c>
      <c r="E2503" s="238">
        <v>368</v>
      </c>
      <c r="F2503" s="359" t="s">
        <v>451</v>
      </c>
      <c r="G2503" s="378">
        <v>260</v>
      </c>
      <c r="H2503" s="281">
        <f>4.49+75.35+4.59+0.09</f>
        <v>84.52</v>
      </c>
      <c r="J2503" s="23">
        <f>H2503*J2520/H2520</f>
        <v>87.900243581303499</v>
      </c>
      <c r="L2503" s="290">
        <f t="shared" si="376"/>
        <v>6</v>
      </c>
      <c r="M2503" s="287">
        <f t="shared" si="369"/>
        <v>6</v>
      </c>
      <c r="N2503" s="287" t="str">
        <f t="shared" ref="N2503:N2519" si="377">F2503</f>
        <v xml:space="preserve">Каша молочная геркулесовая с маслом сливочным 250/10 </v>
      </c>
    </row>
    <row r="2504" spans="1:14" ht="11.5" hidden="1" customHeight="1" x14ac:dyDescent="0.35">
      <c r="A2504" s="185" t="s">
        <v>295</v>
      </c>
      <c r="B2504" s="330">
        <v>3.05</v>
      </c>
      <c r="C2504" s="330">
        <v>2.4</v>
      </c>
      <c r="D2504" s="330">
        <v>23.11</v>
      </c>
      <c r="E2504" s="198">
        <v>119</v>
      </c>
      <c r="F2504" s="175" t="s">
        <v>296</v>
      </c>
      <c r="G2504" s="383">
        <v>200</v>
      </c>
      <c r="H2504" s="281">
        <v>25</v>
      </c>
      <c r="J2504" s="23">
        <f>H2504*J2520/H2520</f>
        <v>25.999835418038185</v>
      </c>
      <c r="L2504" s="290">
        <f t="shared" si="376"/>
        <v>6</v>
      </c>
      <c r="M2504" s="287">
        <f t="shared" si="369"/>
        <v>6</v>
      </c>
      <c r="N2504" s="287" t="str">
        <f t="shared" si="377"/>
        <v>Кофейный напиток с молоком</v>
      </c>
    </row>
    <row r="2505" spans="1:14" ht="11.5" hidden="1" customHeight="1" x14ac:dyDescent="0.35">
      <c r="A2505" s="185" t="s">
        <v>235</v>
      </c>
      <c r="B2505" s="285">
        <v>3.95</v>
      </c>
      <c r="C2505" s="285">
        <v>0.5</v>
      </c>
      <c r="D2505" s="285">
        <v>24.15</v>
      </c>
      <c r="E2505" s="191">
        <v>118</v>
      </c>
      <c r="F2505" s="173" t="s">
        <v>148</v>
      </c>
      <c r="G2505" s="337">
        <v>50</v>
      </c>
      <c r="H2505" s="22">
        <v>3</v>
      </c>
      <c r="J2505" s="23">
        <f>H2505*J2520/H2520</f>
        <v>3.1199802501645819</v>
      </c>
      <c r="L2505" s="290">
        <f t="shared" si="376"/>
        <v>6</v>
      </c>
      <c r="M2505" s="287">
        <f t="shared" si="369"/>
        <v>6</v>
      </c>
      <c r="N2505" s="287" t="str">
        <f t="shared" si="377"/>
        <v>Батон витаминизированный</v>
      </c>
    </row>
    <row r="2506" spans="1:14" s="1" customFormat="1" ht="11.5" hidden="1" customHeight="1" x14ac:dyDescent="0.35">
      <c r="A2506" s="180"/>
      <c r="B2506" s="181"/>
      <c r="C2506" s="181"/>
      <c r="D2506" s="181"/>
      <c r="E2506" s="182"/>
      <c r="F2506" s="177"/>
      <c r="G2506" s="183"/>
      <c r="H2506" s="22"/>
      <c r="J2506" s="23">
        <f>H2506*J2520/H2520</f>
        <v>0</v>
      </c>
      <c r="L2506" s="41">
        <f t="shared" si="376"/>
        <v>6</v>
      </c>
      <c r="M2506" s="39">
        <f t="shared" si="369"/>
        <v>6</v>
      </c>
      <c r="N2506" s="39">
        <f t="shared" si="377"/>
        <v>0</v>
      </c>
    </row>
    <row r="2507" spans="1:14" s="1" customFormat="1" ht="11.5" hidden="1" customHeight="1" x14ac:dyDescent="0.35">
      <c r="A2507" s="17"/>
      <c r="B2507" s="18"/>
      <c r="C2507" s="18"/>
      <c r="D2507" s="18"/>
      <c r="E2507" s="17"/>
      <c r="F2507" s="20"/>
      <c r="G2507" s="21"/>
      <c r="H2507" s="22"/>
      <c r="J2507" s="23">
        <f>H2507*J2520/H2520</f>
        <v>0</v>
      </c>
      <c r="L2507" s="41">
        <f t="shared" si="376"/>
        <v>6</v>
      </c>
      <c r="M2507" s="39">
        <f t="shared" si="369"/>
        <v>6</v>
      </c>
      <c r="N2507" s="39">
        <f t="shared" si="377"/>
        <v>0</v>
      </c>
    </row>
    <row r="2508" spans="1:14" s="1" customFormat="1" ht="11.5" hidden="1" customHeight="1" x14ac:dyDescent="0.35">
      <c r="A2508" s="17"/>
      <c r="B2508" s="18"/>
      <c r="C2508" s="18"/>
      <c r="D2508" s="18"/>
      <c r="E2508" s="17"/>
      <c r="F2508" s="20"/>
      <c r="G2508" s="24"/>
      <c r="H2508" s="22"/>
      <c r="J2508" s="23">
        <f>H2508*J2520/H2520</f>
        <v>0</v>
      </c>
      <c r="L2508" s="41">
        <f t="shared" si="376"/>
        <v>6</v>
      </c>
      <c r="M2508" s="39">
        <f t="shared" si="369"/>
        <v>6</v>
      </c>
      <c r="N2508" s="39">
        <f t="shared" si="377"/>
        <v>0</v>
      </c>
    </row>
    <row r="2509" spans="1:14" s="1" customFormat="1" ht="11.5" hidden="1" customHeight="1" x14ac:dyDescent="0.35">
      <c r="A2509" s="19"/>
      <c r="B2509" s="18"/>
      <c r="C2509" s="18"/>
      <c r="D2509" s="18"/>
      <c r="E2509" s="17"/>
      <c r="F2509" s="20"/>
      <c r="G2509" s="21"/>
      <c r="H2509" s="22"/>
      <c r="J2509" s="23">
        <f>H2509*J2520/H2520</f>
        <v>0</v>
      </c>
      <c r="L2509" s="41">
        <f t="shared" si="376"/>
        <v>6</v>
      </c>
      <c r="M2509" s="39">
        <f t="shared" si="369"/>
        <v>6</v>
      </c>
      <c r="N2509" s="39">
        <f t="shared" si="377"/>
        <v>0</v>
      </c>
    </row>
    <row r="2510" spans="1:14" s="1" customFormat="1" ht="11.5" hidden="1" customHeight="1" x14ac:dyDescent="0.35">
      <c r="A2510" s="19"/>
      <c r="B2510" s="25"/>
      <c r="C2510" s="25"/>
      <c r="D2510" s="25"/>
      <c r="E2510" s="26"/>
      <c r="F2510" s="27"/>
      <c r="G2510" s="27"/>
      <c r="H2510" s="22"/>
      <c r="J2510" s="23">
        <f>H2510*J2520/H2520</f>
        <v>0</v>
      </c>
      <c r="L2510" s="41">
        <f t="shared" si="376"/>
        <v>6</v>
      </c>
      <c r="M2510" s="39">
        <f t="shared" si="369"/>
        <v>6</v>
      </c>
      <c r="N2510" s="39">
        <f t="shared" si="377"/>
        <v>0</v>
      </c>
    </row>
    <row r="2511" spans="1:14" s="1" customFormat="1" ht="11.5" hidden="1" customHeight="1" x14ac:dyDescent="0.35">
      <c r="A2511" s="17"/>
      <c r="B2511" s="18"/>
      <c r="C2511" s="18"/>
      <c r="D2511" s="18"/>
      <c r="E2511" s="17"/>
      <c r="F2511" s="20"/>
      <c r="G2511" s="21"/>
      <c r="H2511" s="22"/>
      <c r="J2511" s="23">
        <f>H2511*J2520/H2520</f>
        <v>0</v>
      </c>
      <c r="L2511" s="41">
        <f t="shared" si="376"/>
        <v>6</v>
      </c>
      <c r="M2511" s="39">
        <f t="shared" si="369"/>
        <v>6</v>
      </c>
      <c r="N2511" s="39">
        <f t="shared" si="377"/>
        <v>0</v>
      </c>
    </row>
    <row r="2512" spans="1:14" s="1" customFormat="1" ht="11.5" hidden="1" customHeight="1" x14ac:dyDescent="0.35">
      <c r="A2512" s="17"/>
      <c r="B2512" s="18"/>
      <c r="C2512" s="18"/>
      <c r="D2512" s="18"/>
      <c r="E2512" s="17"/>
      <c r="F2512" s="20"/>
      <c r="G2512" s="24"/>
      <c r="H2512" s="22"/>
      <c r="J2512" s="23">
        <f>H2512*J2520/H2520</f>
        <v>0</v>
      </c>
      <c r="L2512" s="41">
        <f t="shared" si="376"/>
        <v>6</v>
      </c>
      <c r="M2512" s="39">
        <f t="shared" si="369"/>
        <v>6</v>
      </c>
      <c r="N2512" s="39">
        <f t="shared" si="377"/>
        <v>0</v>
      </c>
    </row>
    <row r="2513" spans="1:14" s="1" customFormat="1" ht="11.5" hidden="1" customHeight="1" x14ac:dyDescent="0.35">
      <c r="A2513" s="17"/>
      <c r="B2513" s="18"/>
      <c r="C2513" s="18"/>
      <c r="D2513" s="18"/>
      <c r="E2513" s="17"/>
      <c r="F2513" s="20"/>
      <c r="G2513" s="24"/>
      <c r="H2513" s="22"/>
      <c r="J2513" s="23">
        <f>H2513*J2520/H2520</f>
        <v>0</v>
      </c>
      <c r="L2513" s="41">
        <f t="shared" si="376"/>
        <v>6</v>
      </c>
      <c r="M2513" s="39">
        <f t="shared" si="369"/>
        <v>6</v>
      </c>
      <c r="N2513" s="39">
        <f t="shared" si="377"/>
        <v>0</v>
      </c>
    </row>
    <row r="2514" spans="1:14" s="1" customFormat="1" ht="11.5" hidden="1" customHeight="1" x14ac:dyDescent="0.35">
      <c r="A2514" s="19"/>
      <c r="B2514" s="18"/>
      <c r="C2514" s="18"/>
      <c r="D2514" s="18"/>
      <c r="E2514" s="17"/>
      <c r="F2514" s="20"/>
      <c r="G2514" s="21"/>
      <c r="H2514" s="22"/>
      <c r="J2514" s="23">
        <f>H2514*J2520/H2520</f>
        <v>0</v>
      </c>
      <c r="L2514" s="41">
        <f t="shared" si="376"/>
        <v>6</v>
      </c>
      <c r="M2514" s="39">
        <f t="shared" si="369"/>
        <v>6</v>
      </c>
      <c r="N2514" s="39">
        <f t="shared" si="377"/>
        <v>0</v>
      </c>
    </row>
    <row r="2515" spans="1:14" s="1" customFormat="1" ht="11.5" hidden="1" customHeight="1" x14ac:dyDescent="0.25">
      <c r="A2515" s="17"/>
      <c r="B2515" s="18"/>
      <c r="C2515" s="18"/>
      <c r="D2515" s="18"/>
      <c r="E2515" s="17"/>
      <c r="F2515" s="28"/>
      <c r="G2515" s="21"/>
      <c r="H2515" s="22"/>
      <c r="J2515" s="23">
        <f>H2515*J2520/H2520</f>
        <v>0</v>
      </c>
      <c r="L2515" s="41">
        <f t="shared" si="376"/>
        <v>6</v>
      </c>
      <c r="M2515" s="39">
        <f t="shared" si="369"/>
        <v>6</v>
      </c>
      <c r="N2515" s="39">
        <f t="shared" si="377"/>
        <v>0</v>
      </c>
    </row>
    <row r="2516" spans="1:14" s="1" customFormat="1" ht="11.5" hidden="1" customHeight="1" x14ac:dyDescent="0.35">
      <c r="A2516" s="19"/>
      <c r="B2516" s="18"/>
      <c r="C2516" s="18"/>
      <c r="D2516" s="18"/>
      <c r="E2516" s="17"/>
      <c r="F2516" s="20"/>
      <c r="G2516" s="21"/>
      <c r="H2516" s="22"/>
      <c r="J2516" s="23">
        <f>H2516*J2520/H2520</f>
        <v>0</v>
      </c>
      <c r="L2516" s="41">
        <f t="shared" si="376"/>
        <v>6</v>
      </c>
      <c r="M2516" s="39">
        <f t="shared" si="369"/>
        <v>6</v>
      </c>
      <c r="N2516" s="39">
        <f t="shared" si="377"/>
        <v>0</v>
      </c>
    </row>
    <row r="2517" spans="1:14" s="1" customFormat="1" ht="11.5" hidden="1" customHeight="1" x14ac:dyDescent="0.25">
      <c r="A2517" s="17"/>
      <c r="B2517" s="18"/>
      <c r="C2517" s="18"/>
      <c r="D2517" s="18"/>
      <c r="E2517" s="17"/>
      <c r="F2517" s="28"/>
      <c r="G2517" s="21"/>
      <c r="H2517" s="22"/>
      <c r="J2517" s="23">
        <f>H2517*J2520/H2520</f>
        <v>0</v>
      </c>
      <c r="L2517" s="41">
        <f t="shared" si="376"/>
        <v>6</v>
      </c>
      <c r="M2517" s="39">
        <f t="shared" si="376"/>
        <v>6</v>
      </c>
      <c r="N2517" s="39">
        <f t="shared" si="377"/>
        <v>0</v>
      </c>
    </row>
    <row r="2518" spans="1:14" s="1" customFormat="1" ht="11.5" hidden="1" customHeight="1" x14ac:dyDescent="0.35">
      <c r="A2518" s="19"/>
      <c r="B2518" s="18"/>
      <c r="C2518" s="18"/>
      <c r="D2518" s="18"/>
      <c r="E2518" s="17"/>
      <c r="F2518" s="20"/>
      <c r="G2518" s="21"/>
      <c r="H2518" s="22"/>
      <c r="J2518" s="23">
        <f>H2518*J2520/H2520</f>
        <v>0</v>
      </c>
      <c r="L2518" s="41">
        <f t="shared" si="376"/>
        <v>6</v>
      </c>
      <c r="M2518" s="39">
        <f t="shared" si="376"/>
        <v>6</v>
      </c>
      <c r="N2518" s="39">
        <f t="shared" si="377"/>
        <v>0</v>
      </c>
    </row>
    <row r="2519" spans="1:14" s="1" customFormat="1" ht="11.5" hidden="1" customHeight="1" x14ac:dyDescent="0.35">
      <c r="A2519" s="19"/>
      <c r="B2519" s="18"/>
      <c r="C2519" s="18"/>
      <c r="D2519" s="18"/>
      <c r="E2519" s="17"/>
      <c r="F2519" s="20"/>
      <c r="G2519" s="21"/>
      <c r="H2519" s="22"/>
      <c r="J2519" s="23">
        <f>H2519*J2520/H2520</f>
        <v>0</v>
      </c>
      <c r="L2519" s="41">
        <f t="shared" si="376"/>
        <v>6</v>
      </c>
      <c r="M2519" s="39">
        <f t="shared" si="376"/>
        <v>6</v>
      </c>
      <c r="N2519" s="39">
        <f t="shared" si="377"/>
        <v>0</v>
      </c>
    </row>
    <row r="2520" spans="1:14" ht="11.5" hidden="1" customHeight="1" x14ac:dyDescent="0.35">
      <c r="A2520" s="291"/>
      <c r="B2520" s="292">
        <f>SUBTOTAL(9,B2502:B2519)</f>
        <v>0</v>
      </c>
      <c r="C2520" s="292">
        <f t="shared" ref="C2520:E2520" si="378">SUBTOTAL(9,C2502:C2519)</f>
        <v>0</v>
      </c>
      <c r="D2520" s="292">
        <f t="shared" si="378"/>
        <v>0</v>
      </c>
      <c r="E2520" s="293">
        <f t="shared" si="378"/>
        <v>0</v>
      </c>
      <c r="F2520" s="294" t="s">
        <v>18</v>
      </c>
      <c r="G2520" s="295"/>
      <c r="H2520" s="296">
        <f>SUM(H2502:H2519)</f>
        <v>121.52</v>
      </c>
      <c r="J2520" s="32">
        <f>D2499</f>
        <v>126.38</v>
      </c>
      <c r="L2520" s="290">
        <f t="shared" si="376"/>
        <v>6</v>
      </c>
      <c r="M2520" s="287">
        <f t="shared" si="376"/>
        <v>6</v>
      </c>
      <c r="N2520" s="287">
        <v>1</v>
      </c>
    </row>
    <row r="2521" spans="1:14" ht="6.75" hidden="1" customHeight="1" x14ac:dyDescent="0.35">
      <c r="A2521" s="297"/>
      <c r="B2521" s="298"/>
      <c r="C2521" s="298"/>
      <c r="D2521" s="298"/>
      <c r="E2521" s="299"/>
      <c r="F2521" s="300"/>
      <c r="G2521" s="301"/>
      <c r="H2521" s="302"/>
      <c r="J2521" s="38"/>
      <c r="L2521" s="290">
        <f t="shared" si="376"/>
        <v>6</v>
      </c>
      <c r="M2521" s="287">
        <f t="shared" si="376"/>
        <v>6</v>
      </c>
      <c r="N2521" s="287">
        <v>1</v>
      </c>
    </row>
    <row r="2522" spans="1:14" ht="21" hidden="1" x14ac:dyDescent="0.35">
      <c r="A2522" s="275"/>
      <c r="B2522" s="275"/>
      <c r="C2522" s="275"/>
      <c r="D2522" s="443">
        <f>х!H$9</f>
        <v>86</v>
      </c>
      <c r="E2522" s="444"/>
      <c r="F2522" s="445" t="str">
        <f>х!I$9</f>
        <v>Абонемент платного питания №1 (Завтрак 1-4)</v>
      </c>
      <c r="G2522" s="446"/>
      <c r="H2522" s="446"/>
      <c r="I2522" s="270"/>
      <c r="J2522" s="13"/>
      <c r="K2522" s="13"/>
      <c r="L2522" s="289">
        <f>L2499+1</f>
        <v>7</v>
      </c>
      <c r="M2522" s="287">
        <f t="shared" ref="M2522:M2585" si="379">M2521</f>
        <v>6</v>
      </c>
      <c r="N2522" s="287">
        <v>1</v>
      </c>
    </row>
    <row r="2523" spans="1:14" ht="11.5" hidden="1" customHeight="1" x14ac:dyDescent="0.35">
      <c r="A2523" s="437" t="s">
        <v>3</v>
      </c>
      <c r="B2523" s="438" t="s">
        <v>4</v>
      </c>
      <c r="C2523" s="438"/>
      <c r="D2523" s="438"/>
      <c r="E2523" s="439" t="s">
        <v>5</v>
      </c>
      <c r="F2523" s="440" t="s">
        <v>6</v>
      </c>
      <c r="G2523" s="441" t="s">
        <v>7</v>
      </c>
      <c r="H2523" s="442" t="s">
        <v>8</v>
      </c>
      <c r="L2523" s="290">
        <f>L2522</f>
        <v>7</v>
      </c>
      <c r="M2523" s="287">
        <f t="shared" si="379"/>
        <v>6</v>
      </c>
      <c r="N2523" s="287">
        <v>1</v>
      </c>
    </row>
    <row r="2524" spans="1:14" ht="11.5" hidden="1" customHeight="1" x14ac:dyDescent="0.35">
      <c r="A2524" s="437"/>
      <c r="B2524" s="277" t="s">
        <v>9</v>
      </c>
      <c r="C2524" s="278" t="s">
        <v>10</v>
      </c>
      <c r="D2524" s="278" t="s">
        <v>11</v>
      </c>
      <c r="E2524" s="439"/>
      <c r="F2524" s="440"/>
      <c r="G2524" s="441"/>
      <c r="H2524" s="442"/>
      <c r="L2524" s="290">
        <f t="shared" ref="L2524:L2544" si="380">L2523</f>
        <v>7</v>
      </c>
      <c r="M2524" s="287">
        <f t="shared" si="379"/>
        <v>6</v>
      </c>
      <c r="N2524" s="287">
        <v>1</v>
      </c>
    </row>
    <row r="2525" spans="1:14" ht="11.5" hidden="1" customHeight="1" x14ac:dyDescent="0.35">
      <c r="A2525" s="50">
        <v>23</v>
      </c>
      <c r="B2525" s="51">
        <v>2.2999999999999998</v>
      </c>
      <c r="C2525" s="51">
        <v>2.9</v>
      </c>
      <c r="D2525" s="54"/>
      <c r="E2525" s="50">
        <v>38</v>
      </c>
      <c r="F2525" s="52" t="s">
        <v>183</v>
      </c>
      <c r="G2525" s="147">
        <v>10</v>
      </c>
      <c r="H2525" s="449">
        <f>D2522</f>
        <v>86</v>
      </c>
      <c r="J2525" s="23" t="e">
        <f>H2525*J2543/H2543</f>
        <v>#DIV/0!</v>
      </c>
      <c r="L2525" s="290">
        <f t="shared" si="380"/>
        <v>7</v>
      </c>
      <c r="M2525" s="287">
        <f t="shared" si="379"/>
        <v>6</v>
      </c>
      <c r="N2525" s="287" t="str">
        <f>F2525</f>
        <v>Сыр порциями 10</v>
      </c>
    </row>
    <row r="2526" spans="1:14" ht="11.5" hidden="1" customHeight="1" x14ac:dyDescent="0.35">
      <c r="A2526" s="50">
        <v>257</v>
      </c>
      <c r="B2526" s="51">
        <v>5.86</v>
      </c>
      <c r="C2526" s="51">
        <v>12.7</v>
      </c>
      <c r="D2526" s="51">
        <v>24.63</v>
      </c>
      <c r="E2526" s="50">
        <v>251</v>
      </c>
      <c r="F2526" s="52" t="s">
        <v>194</v>
      </c>
      <c r="G2526" s="148">
        <v>160</v>
      </c>
      <c r="H2526" s="450"/>
      <c r="J2526" s="23" t="e">
        <f>H2526*J2543/H2543</f>
        <v>#DIV/0!</v>
      </c>
      <c r="L2526" s="290">
        <f t="shared" si="380"/>
        <v>7</v>
      </c>
      <c r="M2526" s="287">
        <f t="shared" si="379"/>
        <v>6</v>
      </c>
      <c r="N2526" s="287" t="str">
        <f t="shared" ref="N2526:N2542" si="381">F2526</f>
        <v>Каша молочная геркулесовая с маслом сливочным 150/10</v>
      </c>
    </row>
    <row r="2527" spans="1:14" ht="11.5" hidden="1" customHeight="1" x14ac:dyDescent="0.35">
      <c r="A2527" s="50">
        <v>628</v>
      </c>
      <c r="B2527" s="51">
        <v>0.1</v>
      </c>
      <c r="C2527" s="51">
        <v>0.03</v>
      </c>
      <c r="D2527" s="51">
        <v>15.28</v>
      </c>
      <c r="E2527" s="50">
        <v>62</v>
      </c>
      <c r="F2527" s="52" t="s">
        <v>241</v>
      </c>
      <c r="G2527" s="148">
        <v>215</v>
      </c>
      <c r="H2527" s="450"/>
      <c r="J2527" s="23" t="e">
        <f>H2527*J2543/H2543</f>
        <v>#DIV/0!</v>
      </c>
      <c r="L2527" s="290">
        <f t="shared" si="380"/>
        <v>7</v>
      </c>
      <c r="M2527" s="287">
        <f t="shared" si="379"/>
        <v>6</v>
      </c>
      <c r="N2527" s="287" t="str">
        <f t="shared" si="381"/>
        <v>Чай с сахаром 200/15</v>
      </c>
    </row>
    <row r="2528" spans="1:14" ht="11.5" hidden="1" customHeight="1" x14ac:dyDescent="0.35">
      <c r="A2528" s="54" t="s">
        <v>16</v>
      </c>
      <c r="B2528" s="51">
        <v>3.95</v>
      </c>
      <c r="C2528" s="51">
        <v>0.5</v>
      </c>
      <c r="D2528" s="51">
        <v>24.15</v>
      </c>
      <c r="E2528" s="50">
        <v>118</v>
      </c>
      <c r="F2528" s="52" t="s">
        <v>348</v>
      </c>
      <c r="G2528" s="147">
        <v>50</v>
      </c>
      <c r="H2528" s="450"/>
      <c r="J2528" s="23" t="e">
        <f>H2528*J2543/H2543</f>
        <v>#DIV/0!</v>
      </c>
      <c r="L2528" s="290">
        <f t="shared" si="380"/>
        <v>7</v>
      </c>
      <c r="M2528" s="287">
        <f t="shared" si="379"/>
        <v>6</v>
      </c>
      <c r="N2528" s="287" t="str">
        <f t="shared" si="381"/>
        <v>Батон витаминизированный 50</v>
      </c>
    </row>
    <row r="2529" spans="1:14" s="1" customFormat="1" ht="11.5" hidden="1" customHeight="1" x14ac:dyDescent="0.35">
      <c r="A2529" s="54"/>
      <c r="B2529" s="44"/>
      <c r="C2529" s="44"/>
      <c r="D2529" s="44"/>
      <c r="E2529" s="43"/>
      <c r="F2529" s="45"/>
      <c r="G2529" s="46"/>
      <c r="H2529" s="451"/>
      <c r="J2529" s="23" t="e">
        <f>H2529*J2543/H2543</f>
        <v>#DIV/0!</v>
      </c>
      <c r="L2529" s="41">
        <f t="shared" si="380"/>
        <v>7</v>
      </c>
      <c r="M2529" s="39">
        <f t="shared" si="379"/>
        <v>6</v>
      </c>
      <c r="N2529" s="39">
        <f t="shared" si="381"/>
        <v>0</v>
      </c>
    </row>
    <row r="2530" spans="1:14" s="1" customFormat="1" ht="11.5" hidden="1" customHeight="1" x14ac:dyDescent="0.35">
      <c r="A2530" s="17"/>
      <c r="B2530" s="18"/>
      <c r="C2530" s="18"/>
      <c r="D2530" s="18"/>
      <c r="E2530" s="17"/>
      <c r="F2530" s="20"/>
      <c r="G2530" s="21"/>
      <c r="H2530" s="451"/>
      <c r="J2530" s="23" t="e">
        <f>H2530*J2543/H2543</f>
        <v>#DIV/0!</v>
      </c>
      <c r="L2530" s="41">
        <f t="shared" si="380"/>
        <v>7</v>
      </c>
      <c r="M2530" s="39">
        <f t="shared" si="379"/>
        <v>6</v>
      </c>
      <c r="N2530" s="39">
        <f t="shared" si="381"/>
        <v>0</v>
      </c>
    </row>
    <row r="2531" spans="1:14" s="1" customFormat="1" ht="11.5" hidden="1" customHeight="1" x14ac:dyDescent="0.35">
      <c r="A2531" s="17"/>
      <c r="B2531" s="18"/>
      <c r="C2531" s="18"/>
      <c r="D2531" s="18"/>
      <c r="E2531" s="17"/>
      <c r="F2531" s="20"/>
      <c r="G2531" s="24"/>
      <c r="H2531" s="451"/>
      <c r="J2531" s="23" t="e">
        <f>H2531*J2543/H2543</f>
        <v>#DIV/0!</v>
      </c>
      <c r="L2531" s="41">
        <f t="shared" si="380"/>
        <v>7</v>
      </c>
      <c r="M2531" s="39">
        <f t="shared" si="379"/>
        <v>6</v>
      </c>
      <c r="N2531" s="39">
        <f t="shared" si="381"/>
        <v>0</v>
      </c>
    </row>
    <row r="2532" spans="1:14" s="1" customFormat="1" ht="11.5" hidden="1" customHeight="1" x14ac:dyDescent="0.35">
      <c r="A2532" s="19"/>
      <c r="B2532" s="18"/>
      <c r="C2532" s="18"/>
      <c r="D2532" s="18"/>
      <c r="E2532" s="17"/>
      <c r="F2532" s="20"/>
      <c r="G2532" s="21"/>
      <c r="H2532" s="451"/>
      <c r="J2532" s="23" t="e">
        <f>H2532*J2543/H2543</f>
        <v>#DIV/0!</v>
      </c>
      <c r="L2532" s="41">
        <f t="shared" si="380"/>
        <v>7</v>
      </c>
      <c r="M2532" s="39">
        <f t="shared" si="379"/>
        <v>6</v>
      </c>
      <c r="N2532" s="39">
        <f t="shared" si="381"/>
        <v>0</v>
      </c>
    </row>
    <row r="2533" spans="1:14" s="1" customFormat="1" ht="11.5" hidden="1" customHeight="1" x14ac:dyDescent="0.35">
      <c r="A2533" s="19"/>
      <c r="B2533" s="25"/>
      <c r="C2533" s="25"/>
      <c r="D2533" s="25"/>
      <c r="E2533" s="26"/>
      <c r="F2533" s="27"/>
      <c r="G2533" s="27"/>
      <c r="H2533" s="451"/>
      <c r="J2533" s="23" t="e">
        <f>H2533*J2543/H2543</f>
        <v>#DIV/0!</v>
      </c>
      <c r="L2533" s="41">
        <f t="shared" si="380"/>
        <v>7</v>
      </c>
      <c r="M2533" s="39">
        <f t="shared" si="379"/>
        <v>6</v>
      </c>
      <c r="N2533" s="39">
        <f t="shared" si="381"/>
        <v>0</v>
      </c>
    </row>
    <row r="2534" spans="1:14" s="1" customFormat="1" ht="11.5" hidden="1" customHeight="1" x14ac:dyDescent="0.35">
      <c r="A2534" s="17"/>
      <c r="B2534" s="18"/>
      <c r="C2534" s="18"/>
      <c r="D2534" s="18"/>
      <c r="E2534" s="17"/>
      <c r="F2534" s="20"/>
      <c r="G2534" s="21"/>
      <c r="H2534" s="451"/>
      <c r="J2534" s="23" t="e">
        <f>H2534*J2543/H2543</f>
        <v>#DIV/0!</v>
      </c>
      <c r="L2534" s="41">
        <f t="shared" si="380"/>
        <v>7</v>
      </c>
      <c r="M2534" s="39">
        <f t="shared" si="379"/>
        <v>6</v>
      </c>
      <c r="N2534" s="39">
        <f t="shared" si="381"/>
        <v>0</v>
      </c>
    </row>
    <row r="2535" spans="1:14" s="1" customFormat="1" ht="11.5" hidden="1" customHeight="1" x14ac:dyDescent="0.35">
      <c r="A2535" s="17"/>
      <c r="B2535" s="18"/>
      <c r="C2535" s="18"/>
      <c r="D2535" s="18"/>
      <c r="E2535" s="17"/>
      <c r="F2535" s="20"/>
      <c r="G2535" s="24"/>
      <c r="H2535" s="451"/>
      <c r="J2535" s="23" t="e">
        <f>H2535*J2543/H2543</f>
        <v>#DIV/0!</v>
      </c>
      <c r="L2535" s="41">
        <f t="shared" si="380"/>
        <v>7</v>
      </c>
      <c r="M2535" s="39">
        <f t="shared" si="379"/>
        <v>6</v>
      </c>
      <c r="N2535" s="39">
        <f t="shared" si="381"/>
        <v>0</v>
      </c>
    </row>
    <row r="2536" spans="1:14" s="1" customFormat="1" ht="11.5" hidden="1" customHeight="1" x14ac:dyDescent="0.35">
      <c r="A2536" s="17"/>
      <c r="B2536" s="18"/>
      <c r="C2536" s="18"/>
      <c r="D2536" s="18"/>
      <c r="E2536" s="17"/>
      <c r="F2536" s="20"/>
      <c r="G2536" s="24"/>
      <c r="H2536" s="451"/>
      <c r="J2536" s="23" t="e">
        <f>H2536*J2543/H2543</f>
        <v>#DIV/0!</v>
      </c>
      <c r="L2536" s="41">
        <f t="shared" si="380"/>
        <v>7</v>
      </c>
      <c r="M2536" s="39">
        <f t="shared" si="379"/>
        <v>6</v>
      </c>
      <c r="N2536" s="39">
        <f t="shared" si="381"/>
        <v>0</v>
      </c>
    </row>
    <row r="2537" spans="1:14" s="1" customFormat="1" ht="11.5" hidden="1" customHeight="1" x14ac:dyDescent="0.35">
      <c r="A2537" s="19"/>
      <c r="B2537" s="18"/>
      <c r="C2537" s="18"/>
      <c r="D2537" s="18"/>
      <c r="E2537" s="17"/>
      <c r="F2537" s="20"/>
      <c r="G2537" s="21"/>
      <c r="H2537" s="451"/>
      <c r="J2537" s="23" t="e">
        <f>H2537*J2543/H2543</f>
        <v>#DIV/0!</v>
      </c>
      <c r="L2537" s="41">
        <f t="shared" si="380"/>
        <v>7</v>
      </c>
      <c r="M2537" s="39">
        <f t="shared" si="379"/>
        <v>6</v>
      </c>
      <c r="N2537" s="39">
        <f t="shared" si="381"/>
        <v>0</v>
      </c>
    </row>
    <row r="2538" spans="1:14" s="1" customFormat="1" ht="11.5" hidden="1" customHeight="1" x14ac:dyDescent="0.25">
      <c r="A2538" s="17"/>
      <c r="B2538" s="18"/>
      <c r="C2538" s="18"/>
      <c r="D2538" s="18"/>
      <c r="E2538" s="17"/>
      <c r="F2538" s="28"/>
      <c r="G2538" s="21"/>
      <c r="H2538" s="451"/>
      <c r="J2538" s="23" t="e">
        <f>H2538*J2543/H2543</f>
        <v>#DIV/0!</v>
      </c>
      <c r="L2538" s="41">
        <f t="shared" si="380"/>
        <v>7</v>
      </c>
      <c r="M2538" s="39">
        <f t="shared" si="379"/>
        <v>6</v>
      </c>
      <c r="N2538" s="39">
        <f t="shared" si="381"/>
        <v>0</v>
      </c>
    </row>
    <row r="2539" spans="1:14" s="1" customFormat="1" ht="11.5" hidden="1" customHeight="1" x14ac:dyDescent="0.35">
      <c r="A2539" s="19"/>
      <c r="B2539" s="18"/>
      <c r="C2539" s="18"/>
      <c r="D2539" s="18"/>
      <c r="E2539" s="17"/>
      <c r="F2539" s="20"/>
      <c r="G2539" s="21"/>
      <c r="H2539" s="451"/>
      <c r="J2539" s="23" t="e">
        <f>H2539*J2543/H2543</f>
        <v>#DIV/0!</v>
      </c>
      <c r="L2539" s="41">
        <f t="shared" si="380"/>
        <v>7</v>
      </c>
      <c r="M2539" s="39">
        <f t="shared" si="379"/>
        <v>6</v>
      </c>
      <c r="N2539" s="39">
        <f t="shared" si="381"/>
        <v>0</v>
      </c>
    </row>
    <row r="2540" spans="1:14" s="1" customFormat="1" ht="11.5" hidden="1" customHeight="1" x14ac:dyDescent="0.25">
      <c r="A2540" s="17"/>
      <c r="B2540" s="18"/>
      <c r="C2540" s="18"/>
      <c r="D2540" s="18"/>
      <c r="E2540" s="17"/>
      <c r="F2540" s="28"/>
      <c r="G2540" s="21"/>
      <c r="H2540" s="451"/>
      <c r="J2540" s="23" t="e">
        <f>H2540*J2543/H2543</f>
        <v>#DIV/0!</v>
      </c>
      <c r="L2540" s="41">
        <f t="shared" si="380"/>
        <v>7</v>
      </c>
      <c r="M2540" s="39">
        <f t="shared" si="379"/>
        <v>6</v>
      </c>
      <c r="N2540" s="39">
        <f t="shared" si="381"/>
        <v>0</v>
      </c>
    </row>
    <row r="2541" spans="1:14" s="1" customFormat="1" ht="11.5" hidden="1" customHeight="1" x14ac:dyDescent="0.35">
      <c r="A2541" s="19"/>
      <c r="B2541" s="18"/>
      <c r="C2541" s="18"/>
      <c r="D2541" s="18"/>
      <c r="E2541" s="17"/>
      <c r="F2541" s="20"/>
      <c r="G2541" s="21"/>
      <c r="H2541" s="451"/>
      <c r="J2541" s="23" t="e">
        <f>H2541*J2543/H2543</f>
        <v>#DIV/0!</v>
      </c>
      <c r="L2541" s="41">
        <f t="shared" si="380"/>
        <v>7</v>
      </c>
      <c r="M2541" s="39">
        <f t="shared" si="379"/>
        <v>6</v>
      </c>
      <c r="N2541" s="39">
        <f t="shared" si="381"/>
        <v>0</v>
      </c>
    </row>
    <row r="2542" spans="1:14" s="1" customFormat="1" ht="11.5" hidden="1" customHeight="1" x14ac:dyDescent="0.35">
      <c r="A2542" s="19"/>
      <c r="B2542" s="18"/>
      <c r="C2542" s="18"/>
      <c r="D2542" s="18"/>
      <c r="E2542" s="17"/>
      <c r="F2542" s="20"/>
      <c r="G2542" s="21"/>
      <c r="H2542" s="451"/>
      <c r="J2542" s="23" t="e">
        <f>H2542*J2543/H2543</f>
        <v>#DIV/0!</v>
      </c>
      <c r="L2542" s="41">
        <f t="shared" si="380"/>
        <v>7</v>
      </c>
      <c r="M2542" s="39">
        <f t="shared" si="379"/>
        <v>6</v>
      </c>
      <c r="N2542" s="39">
        <f t="shared" si="381"/>
        <v>0</v>
      </c>
    </row>
    <row r="2543" spans="1:14" ht="11.5" hidden="1" customHeight="1" x14ac:dyDescent="0.35">
      <c r="A2543" s="291"/>
      <c r="B2543" s="292">
        <f>SUBTOTAL(9,B2525:B2542)</f>
        <v>0</v>
      </c>
      <c r="C2543" s="292">
        <f t="shared" ref="C2543:E2543" si="382">SUBTOTAL(9,C2525:C2542)</f>
        <v>0</v>
      </c>
      <c r="D2543" s="292">
        <f t="shared" si="382"/>
        <v>0</v>
      </c>
      <c r="E2543" s="293">
        <f t="shared" si="382"/>
        <v>0</v>
      </c>
      <c r="F2543" s="294" t="s">
        <v>18</v>
      </c>
      <c r="G2543" s="382"/>
      <c r="H2543" s="452"/>
      <c r="J2543" s="32">
        <f>D2522</f>
        <v>86</v>
      </c>
      <c r="L2543" s="290">
        <f t="shared" si="380"/>
        <v>7</v>
      </c>
      <c r="M2543" s="287">
        <f t="shared" si="379"/>
        <v>6</v>
      </c>
      <c r="N2543" s="287">
        <v>1</v>
      </c>
    </row>
    <row r="2544" spans="1:14" ht="6" hidden="1" customHeight="1" x14ac:dyDescent="0.35">
      <c r="A2544" s="297"/>
      <c r="B2544" s="298"/>
      <c r="C2544" s="298"/>
      <c r="D2544" s="298"/>
      <c r="E2544" s="299"/>
      <c r="F2544" s="300"/>
      <c r="G2544" s="301"/>
      <c r="H2544" s="302"/>
      <c r="J2544" s="38"/>
      <c r="L2544" s="290">
        <f t="shared" si="380"/>
        <v>7</v>
      </c>
      <c r="M2544" s="287">
        <f t="shared" si="379"/>
        <v>6</v>
      </c>
      <c r="N2544" s="287">
        <v>1</v>
      </c>
    </row>
    <row r="2545" spans="1:14" s="1" customFormat="1" ht="21" hidden="1" x14ac:dyDescent="0.35">
      <c r="A2545" s="14"/>
      <c r="B2545" s="14"/>
      <c r="C2545" s="14"/>
      <c r="D2545" s="427">
        <f>х!H$10</f>
        <v>88</v>
      </c>
      <c r="E2545" s="428"/>
      <c r="F2545" s="429" t="str">
        <f>х!I$10</f>
        <v>Абонемент платного питания №2 (Завтрак 5-11)</v>
      </c>
      <c r="G2545" s="430"/>
      <c r="H2545" s="430"/>
      <c r="I2545" s="13"/>
      <c r="J2545" s="13"/>
      <c r="K2545" s="13"/>
      <c r="L2545" s="40">
        <f>L2522+1</f>
        <v>8</v>
      </c>
      <c r="M2545" s="39">
        <f t="shared" si="379"/>
        <v>6</v>
      </c>
      <c r="N2545" s="39">
        <v>1</v>
      </c>
    </row>
    <row r="2546" spans="1:14" s="1" customFormat="1" ht="11.5" hidden="1" customHeight="1" x14ac:dyDescent="0.35">
      <c r="A2546" s="431" t="s">
        <v>3</v>
      </c>
      <c r="B2546" s="432" t="s">
        <v>4</v>
      </c>
      <c r="C2546" s="432"/>
      <c r="D2546" s="432"/>
      <c r="E2546" s="433" t="s">
        <v>5</v>
      </c>
      <c r="F2546" s="434" t="s">
        <v>6</v>
      </c>
      <c r="G2546" s="435" t="s">
        <v>7</v>
      </c>
      <c r="H2546" s="436" t="s">
        <v>8</v>
      </c>
      <c r="L2546" s="41">
        <f>L2545</f>
        <v>8</v>
      </c>
      <c r="M2546" s="39">
        <f t="shared" si="379"/>
        <v>6</v>
      </c>
      <c r="N2546" s="39">
        <v>1</v>
      </c>
    </row>
    <row r="2547" spans="1:14" s="1" customFormat="1" ht="11.5" hidden="1" customHeight="1" x14ac:dyDescent="0.35">
      <c r="A2547" s="431"/>
      <c r="B2547" s="15" t="s">
        <v>9</v>
      </c>
      <c r="C2547" s="16" t="s">
        <v>10</v>
      </c>
      <c r="D2547" s="16" t="s">
        <v>11</v>
      </c>
      <c r="E2547" s="433"/>
      <c r="F2547" s="434"/>
      <c r="G2547" s="435"/>
      <c r="H2547" s="436"/>
      <c r="L2547" s="41">
        <f t="shared" ref="L2547:L2567" si="383">L2546</f>
        <v>8</v>
      </c>
      <c r="M2547" s="39">
        <f t="shared" si="379"/>
        <v>6</v>
      </c>
      <c r="N2547" s="39">
        <v>1</v>
      </c>
    </row>
    <row r="2548" spans="1:14" s="1" customFormat="1" ht="11.5" hidden="1" customHeight="1" x14ac:dyDescent="0.35">
      <c r="A2548" s="50">
        <v>7</v>
      </c>
      <c r="B2548" s="51">
        <v>5.09</v>
      </c>
      <c r="C2548" s="51">
        <v>7.38</v>
      </c>
      <c r="D2548" s="51">
        <v>16.95</v>
      </c>
      <c r="E2548" s="50">
        <v>157</v>
      </c>
      <c r="F2548" s="52" t="s">
        <v>190</v>
      </c>
      <c r="G2548" s="49">
        <v>50</v>
      </c>
      <c r="H2548" s="453">
        <f>D2545</f>
        <v>88</v>
      </c>
      <c r="J2548" s="23" t="e">
        <f>H2548*J2566/H2566</f>
        <v>#DIV/0!</v>
      </c>
      <c r="L2548" s="41">
        <f t="shared" si="383"/>
        <v>8</v>
      </c>
      <c r="M2548" s="39">
        <f t="shared" si="379"/>
        <v>6</v>
      </c>
      <c r="N2548" s="39" t="str">
        <f>F2548</f>
        <v>Бутерброд горячий с сыром 50 (хлеб)</v>
      </c>
    </row>
    <row r="2549" spans="1:14" s="1" customFormat="1" ht="11.5" hidden="1" customHeight="1" x14ac:dyDescent="0.35">
      <c r="A2549" s="50">
        <v>257</v>
      </c>
      <c r="B2549" s="51">
        <v>7.79</v>
      </c>
      <c r="C2549" s="51">
        <v>14.18</v>
      </c>
      <c r="D2549" s="51">
        <v>32.81</v>
      </c>
      <c r="E2549" s="50">
        <v>309</v>
      </c>
      <c r="F2549" s="52" t="s">
        <v>352</v>
      </c>
      <c r="G2549" s="53">
        <v>210</v>
      </c>
      <c r="H2549" s="451"/>
      <c r="J2549" s="23" t="e">
        <f>H2549*J2566/H2566</f>
        <v>#DIV/0!</v>
      </c>
      <c r="L2549" s="41">
        <f t="shared" si="383"/>
        <v>8</v>
      </c>
      <c r="M2549" s="39">
        <f t="shared" si="379"/>
        <v>6</v>
      </c>
      <c r="N2549" s="39" t="str">
        <f t="shared" ref="N2549:N2565" si="384">F2549</f>
        <v>Каша молочная геркулесовая с маслом сливочным 200/10</v>
      </c>
    </row>
    <row r="2550" spans="1:14" s="1" customFormat="1" ht="11.5" hidden="1" customHeight="1" x14ac:dyDescent="0.35">
      <c r="A2550" s="50">
        <v>628</v>
      </c>
      <c r="B2550" s="51">
        <v>0.1</v>
      </c>
      <c r="C2550" s="51">
        <v>0.03</v>
      </c>
      <c r="D2550" s="51">
        <v>15.28</v>
      </c>
      <c r="E2550" s="50">
        <v>62</v>
      </c>
      <c r="F2550" s="52" t="s">
        <v>241</v>
      </c>
      <c r="G2550" s="53">
        <v>215</v>
      </c>
      <c r="H2550" s="451"/>
      <c r="J2550" s="23" t="e">
        <f>H2550*J2566/H2566</f>
        <v>#DIV/0!</v>
      </c>
      <c r="L2550" s="41">
        <f t="shared" si="383"/>
        <v>8</v>
      </c>
      <c r="M2550" s="39">
        <f t="shared" si="379"/>
        <v>6</v>
      </c>
      <c r="N2550" s="39" t="str">
        <f t="shared" si="384"/>
        <v>Чай с сахаром 200/15</v>
      </c>
    </row>
    <row r="2551" spans="1:14" s="1" customFormat="1" ht="11.5" hidden="1" customHeight="1" x14ac:dyDescent="0.35">
      <c r="A2551" s="54" t="s">
        <v>16</v>
      </c>
      <c r="B2551" s="51">
        <v>3.95</v>
      </c>
      <c r="C2551" s="51">
        <v>0.5</v>
      </c>
      <c r="D2551" s="51">
        <v>24.15</v>
      </c>
      <c r="E2551" s="50">
        <v>118</v>
      </c>
      <c r="F2551" s="52" t="s">
        <v>348</v>
      </c>
      <c r="G2551" s="49">
        <v>50</v>
      </c>
      <c r="H2551" s="451"/>
      <c r="J2551" s="23" t="e">
        <f>H2551*J2566/H2566</f>
        <v>#DIV/0!</v>
      </c>
      <c r="L2551" s="41">
        <f t="shared" si="383"/>
        <v>8</v>
      </c>
      <c r="M2551" s="39">
        <f t="shared" si="379"/>
        <v>6</v>
      </c>
      <c r="N2551" s="39" t="str">
        <f t="shared" si="384"/>
        <v>Батон витаминизированный 50</v>
      </c>
    </row>
    <row r="2552" spans="1:14" s="1" customFormat="1" ht="11.5" hidden="1" customHeight="1" x14ac:dyDescent="0.35">
      <c r="A2552" s="47"/>
      <c r="B2552" s="44"/>
      <c r="C2552" s="44"/>
      <c r="D2552" s="44"/>
      <c r="E2552" s="43"/>
      <c r="F2552" s="45"/>
      <c r="G2552" s="46"/>
      <c r="H2552" s="451"/>
      <c r="J2552" s="23" t="e">
        <f>H2552*J2566/H2566</f>
        <v>#DIV/0!</v>
      </c>
      <c r="L2552" s="41">
        <f t="shared" si="383"/>
        <v>8</v>
      </c>
      <c r="M2552" s="39">
        <f t="shared" si="379"/>
        <v>6</v>
      </c>
      <c r="N2552" s="39">
        <f t="shared" si="384"/>
        <v>0</v>
      </c>
    </row>
    <row r="2553" spans="1:14" s="1" customFormat="1" ht="11.5" hidden="1" customHeight="1" x14ac:dyDescent="0.35">
      <c r="A2553" s="17"/>
      <c r="B2553" s="18"/>
      <c r="C2553" s="18"/>
      <c r="D2553" s="18"/>
      <c r="E2553" s="17"/>
      <c r="F2553" s="20"/>
      <c r="G2553" s="21"/>
      <c r="H2553" s="451"/>
      <c r="J2553" s="23" t="e">
        <f>H2553*J2566/H2566</f>
        <v>#DIV/0!</v>
      </c>
      <c r="L2553" s="41">
        <f t="shared" si="383"/>
        <v>8</v>
      </c>
      <c r="M2553" s="39">
        <f t="shared" si="379"/>
        <v>6</v>
      </c>
      <c r="N2553" s="39">
        <f t="shared" si="384"/>
        <v>0</v>
      </c>
    </row>
    <row r="2554" spans="1:14" s="1" customFormat="1" ht="11.5" hidden="1" customHeight="1" x14ac:dyDescent="0.35">
      <c r="A2554" s="17"/>
      <c r="B2554" s="18"/>
      <c r="C2554" s="18"/>
      <c r="D2554" s="18"/>
      <c r="E2554" s="17"/>
      <c r="F2554" s="20"/>
      <c r="G2554" s="24"/>
      <c r="H2554" s="451"/>
      <c r="J2554" s="23" t="e">
        <f>H2554*J2566/H2566</f>
        <v>#DIV/0!</v>
      </c>
      <c r="L2554" s="41">
        <f t="shared" si="383"/>
        <v>8</v>
      </c>
      <c r="M2554" s="39">
        <f t="shared" si="379"/>
        <v>6</v>
      </c>
      <c r="N2554" s="39">
        <f t="shared" si="384"/>
        <v>0</v>
      </c>
    </row>
    <row r="2555" spans="1:14" s="1" customFormat="1" ht="11.5" hidden="1" customHeight="1" x14ac:dyDescent="0.35">
      <c r="A2555" s="19"/>
      <c r="B2555" s="18"/>
      <c r="C2555" s="18"/>
      <c r="D2555" s="18"/>
      <c r="E2555" s="17"/>
      <c r="F2555" s="20"/>
      <c r="G2555" s="21"/>
      <c r="H2555" s="451"/>
      <c r="J2555" s="23" t="e">
        <f>H2555*J2566/H2566</f>
        <v>#DIV/0!</v>
      </c>
      <c r="L2555" s="41">
        <f t="shared" si="383"/>
        <v>8</v>
      </c>
      <c r="M2555" s="39">
        <f t="shared" si="379"/>
        <v>6</v>
      </c>
      <c r="N2555" s="39">
        <f t="shared" si="384"/>
        <v>0</v>
      </c>
    </row>
    <row r="2556" spans="1:14" s="1" customFormat="1" ht="11.5" hidden="1" customHeight="1" x14ac:dyDescent="0.35">
      <c r="A2556" s="19"/>
      <c r="B2556" s="25"/>
      <c r="C2556" s="25"/>
      <c r="D2556" s="25"/>
      <c r="E2556" s="26"/>
      <c r="F2556" s="27"/>
      <c r="G2556" s="27"/>
      <c r="H2556" s="451"/>
      <c r="J2556" s="23" t="e">
        <f>H2556*J2566/H2566</f>
        <v>#DIV/0!</v>
      </c>
      <c r="L2556" s="41">
        <f t="shared" si="383"/>
        <v>8</v>
      </c>
      <c r="M2556" s="39">
        <f t="shared" si="379"/>
        <v>6</v>
      </c>
      <c r="N2556" s="39">
        <f t="shared" si="384"/>
        <v>0</v>
      </c>
    </row>
    <row r="2557" spans="1:14" s="1" customFormat="1" ht="11.5" hidden="1" customHeight="1" x14ac:dyDescent="0.35">
      <c r="A2557" s="17"/>
      <c r="B2557" s="18"/>
      <c r="C2557" s="18"/>
      <c r="D2557" s="18"/>
      <c r="E2557" s="17"/>
      <c r="F2557" s="20"/>
      <c r="G2557" s="21"/>
      <c r="H2557" s="451"/>
      <c r="J2557" s="23" t="e">
        <f>H2557*J2566/H2566</f>
        <v>#DIV/0!</v>
      </c>
      <c r="L2557" s="41">
        <f t="shared" si="383"/>
        <v>8</v>
      </c>
      <c r="M2557" s="39">
        <f t="shared" si="379"/>
        <v>6</v>
      </c>
      <c r="N2557" s="39">
        <f t="shared" si="384"/>
        <v>0</v>
      </c>
    </row>
    <row r="2558" spans="1:14" s="1" customFormat="1" ht="11.5" hidden="1" customHeight="1" x14ac:dyDescent="0.35">
      <c r="A2558" s="17"/>
      <c r="B2558" s="18"/>
      <c r="C2558" s="18"/>
      <c r="D2558" s="18"/>
      <c r="E2558" s="17"/>
      <c r="F2558" s="20"/>
      <c r="G2558" s="24"/>
      <c r="H2558" s="451"/>
      <c r="J2558" s="23" t="e">
        <f>H2558*J2566/H2566</f>
        <v>#DIV/0!</v>
      </c>
      <c r="L2558" s="41">
        <f t="shared" si="383"/>
        <v>8</v>
      </c>
      <c r="M2558" s="39">
        <f t="shared" si="379"/>
        <v>6</v>
      </c>
      <c r="N2558" s="39">
        <f t="shared" si="384"/>
        <v>0</v>
      </c>
    </row>
    <row r="2559" spans="1:14" s="1" customFormat="1" ht="11.5" hidden="1" customHeight="1" x14ac:dyDescent="0.35">
      <c r="A2559" s="17"/>
      <c r="B2559" s="18"/>
      <c r="C2559" s="18"/>
      <c r="D2559" s="18"/>
      <c r="E2559" s="17"/>
      <c r="F2559" s="20"/>
      <c r="G2559" s="24"/>
      <c r="H2559" s="451"/>
      <c r="J2559" s="23" t="e">
        <f>H2559*J2566/H2566</f>
        <v>#DIV/0!</v>
      </c>
      <c r="L2559" s="41">
        <f t="shared" si="383"/>
        <v>8</v>
      </c>
      <c r="M2559" s="39">
        <f t="shared" si="379"/>
        <v>6</v>
      </c>
      <c r="N2559" s="39">
        <f t="shared" si="384"/>
        <v>0</v>
      </c>
    </row>
    <row r="2560" spans="1:14" s="1" customFormat="1" ht="11.5" hidden="1" customHeight="1" x14ac:dyDescent="0.35">
      <c r="A2560" s="19"/>
      <c r="B2560" s="18"/>
      <c r="C2560" s="18"/>
      <c r="D2560" s="18"/>
      <c r="E2560" s="17"/>
      <c r="F2560" s="20"/>
      <c r="G2560" s="21"/>
      <c r="H2560" s="451"/>
      <c r="J2560" s="23" t="e">
        <f>H2560*J2566/H2566</f>
        <v>#DIV/0!</v>
      </c>
      <c r="L2560" s="41">
        <f t="shared" si="383"/>
        <v>8</v>
      </c>
      <c r="M2560" s="39">
        <f t="shared" si="379"/>
        <v>6</v>
      </c>
      <c r="N2560" s="39">
        <f t="shared" si="384"/>
        <v>0</v>
      </c>
    </row>
    <row r="2561" spans="1:14" s="1" customFormat="1" ht="11.5" hidden="1" customHeight="1" x14ac:dyDescent="0.25">
      <c r="A2561" s="17"/>
      <c r="B2561" s="18"/>
      <c r="C2561" s="18"/>
      <c r="D2561" s="18"/>
      <c r="E2561" s="17"/>
      <c r="F2561" s="28"/>
      <c r="G2561" s="21"/>
      <c r="H2561" s="451"/>
      <c r="J2561" s="23" t="e">
        <f>H2561*J2566/H2566</f>
        <v>#DIV/0!</v>
      </c>
      <c r="L2561" s="41">
        <f t="shared" si="383"/>
        <v>8</v>
      </c>
      <c r="M2561" s="39">
        <f t="shared" si="379"/>
        <v>6</v>
      </c>
      <c r="N2561" s="39">
        <f t="shared" si="384"/>
        <v>0</v>
      </c>
    </row>
    <row r="2562" spans="1:14" s="1" customFormat="1" ht="11.5" hidden="1" customHeight="1" x14ac:dyDescent="0.35">
      <c r="A2562" s="19"/>
      <c r="B2562" s="18"/>
      <c r="C2562" s="18"/>
      <c r="D2562" s="18"/>
      <c r="E2562" s="17"/>
      <c r="F2562" s="20"/>
      <c r="G2562" s="21"/>
      <c r="H2562" s="451"/>
      <c r="J2562" s="23" t="e">
        <f>H2562*J2566/H2566</f>
        <v>#DIV/0!</v>
      </c>
      <c r="L2562" s="41">
        <f t="shared" si="383"/>
        <v>8</v>
      </c>
      <c r="M2562" s="39">
        <f t="shared" si="379"/>
        <v>6</v>
      </c>
      <c r="N2562" s="39">
        <f t="shared" si="384"/>
        <v>0</v>
      </c>
    </row>
    <row r="2563" spans="1:14" s="1" customFormat="1" ht="11.5" hidden="1" customHeight="1" x14ac:dyDescent="0.25">
      <c r="A2563" s="17"/>
      <c r="B2563" s="18"/>
      <c r="C2563" s="18"/>
      <c r="D2563" s="18"/>
      <c r="E2563" s="17"/>
      <c r="F2563" s="28"/>
      <c r="G2563" s="21"/>
      <c r="H2563" s="451"/>
      <c r="J2563" s="23" t="e">
        <f>H2563*J2566/H2566</f>
        <v>#DIV/0!</v>
      </c>
      <c r="L2563" s="41">
        <f t="shared" si="383"/>
        <v>8</v>
      </c>
      <c r="M2563" s="39">
        <f t="shared" si="379"/>
        <v>6</v>
      </c>
      <c r="N2563" s="39">
        <f t="shared" si="384"/>
        <v>0</v>
      </c>
    </row>
    <row r="2564" spans="1:14" s="1" customFormat="1" ht="11.5" hidden="1" customHeight="1" x14ac:dyDescent="0.35">
      <c r="A2564" s="19"/>
      <c r="B2564" s="18"/>
      <c r="C2564" s="18"/>
      <c r="D2564" s="18"/>
      <c r="E2564" s="17"/>
      <c r="F2564" s="20"/>
      <c r="G2564" s="21"/>
      <c r="H2564" s="451"/>
      <c r="J2564" s="23" t="e">
        <f>H2564*J2566/H2566</f>
        <v>#DIV/0!</v>
      </c>
      <c r="L2564" s="41">
        <f t="shared" si="383"/>
        <v>8</v>
      </c>
      <c r="M2564" s="39">
        <f t="shared" si="379"/>
        <v>6</v>
      </c>
      <c r="N2564" s="39">
        <f t="shared" si="384"/>
        <v>0</v>
      </c>
    </row>
    <row r="2565" spans="1:14" s="1" customFormat="1" ht="11.5" hidden="1" customHeight="1" x14ac:dyDescent="0.35">
      <c r="A2565" s="19"/>
      <c r="B2565" s="18"/>
      <c r="C2565" s="18"/>
      <c r="D2565" s="18"/>
      <c r="E2565" s="17"/>
      <c r="F2565" s="20"/>
      <c r="G2565" s="21"/>
      <c r="H2565" s="451"/>
      <c r="J2565" s="23" t="e">
        <f>H2565*J2566/H2566</f>
        <v>#DIV/0!</v>
      </c>
      <c r="L2565" s="41">
        <f t="shared" si="383"/>
        <v>8</v>
      </c>
      <c r="M2565" s="39">
        <f t="shared" si="379"/>
        <v>6</v>
      </c>
      <c r="N2565" s="39">
        <f t="shared" si="384"/>
        <v>0</v>
      </c>
    </row>
    <row r="2566" spans="1:14" s="1" customFormat="1" ht="11.5" hidden="1" customHeight="1" x14ac:dyDescent="0.35">
      <c r="A2566" s="19"/>
      <c r="B2566" s="25">
        <f>SUBTOTAL(9,B2548:B2565)</f>
        <v>0</v>
      </c>
      <c r="C2566" s="25">
        <f t="shared" ref="C2566:E2566" si="385">SUBTOTAL(9,C2548:C2565)</f>
        <v>0</v>
      </c>
      <c r="D2566" s="25">
        <f t="shared" si="385"/>
        <v>0</v>
      </c>
      <c r="E2566" s="26">
        <f t="shared" si="385"/>
        <v>0</v>
      </c>
      <c r="F2566" s="29" t="s">
        <v>18</v>
      </c>
      <c r="G2566" s="27"/>
      <c r="H2566" s="454"/>
      <c r="J2566" s="32">
        <f>D2545</f>
        <v>88</v>
      </c>
      <c r="L2566" s="41">
        <f t="shared" si="383"/>
        <v>8</v>
      </c>
      <c r="M2566" s="39">
        <f t="shared" si="379"/>
        <v>6</v>
      </c>
      <c r="N2566" s="39">
        <v>1</v>
      </c>
    </row>
    <row r="2567" spans="1:14" s="1" customFormat="1" ht="11.5" hidden="1" customHeight="1" x14ac:dyDescent="0.35">
      <c r="A2567" s="33"/>
      <c r="B2567" s="34"/>
      <c r="C2567" s="34"/>
      <c r="D2567" s="34"/>
      <c r="E2567" s="35"/>
      <c r="F2567" s="36"/>
      <c r="G2567" s="37"/>
      <c r="H2567" s="38"/>
      <c r="J2567" s="38"/>
      <c r="L2567" s="41">
        <f t="shared" si="383"/>
        <v>8</v>
      </c>
      <c r="M2567" s="39">
        <f t="shared" si="379"/>
        <v>6</v>
      </c>
      <c r="N2567" s="39">
        <v>1</v>
      </c>
    </row>
    <row r="2568" spans="1:14" ht="21" hidden="1" x14ac:dyDescent="0.35">
      <c r="A2568" s="275"/>
      <c r="B2568" s="275"/>
      <c r="C2568" s="275"/>
      <c r="D2568" s="443">
        <f>х!H$11</f>
        <v>132</v>
      </c>
      <c r="E2568" s="444"/>
      <c r="F2568" s="445" t="str">
        <f>х!I$11</f>
        <v>Абонемент платного питания №3 (Обед 5-11)</v>
      </c>
      <c r="G2568" s="446"/>
      <c r="H2568" s="446"/>
      <c r="I2568" s="270"/>
      <c r="J2568" s="13"/>
      <c r="K2568" s="13"/>
      <c r="L2568" s="289">
        <f>L2545+1</f>
        <v>9</v>
      </c>
      <c r="M2568" s="287">
        <f t="shared" si="379"/>
        <v>6</v>
      </c>
      <c r="N2568" s="287">
        <v>1</v>
      </c>
    </row>
    <row r="2569" spans="1:14" ht="11.5" hidden="1" customHeight="1" x14ac:dyDescent="0.35">
      <c r="A2569" s="437" t="s">
        <v>3</v>
      </c>
      <c r="B2569" s="438" t="s">
        <v>4</v>
      </c>
      <c r="C2569" s="438"/>
      <c r="D2569" s="438"/>
      <c r="E2569" s="439" t="s">
        <v>5</v>
      </c>
      <c r="F2569" s="440" t="s">
        <v>6</v>
      </c>
      <c r="G2569" s="441" t="s">
        <v>7</v>
      </c>
      <c r="H2569" s="442" t="s">
        <v>8</v>
      </c>
      <c r="L2569" s="290">
        <f>L2568</f>
        <v>9</v>
      </c>
      <c r="M2569" s="287">
        <f t="shared" si="379"/>
        <v>6</v>
      </c>
      <c r="N2569" s="287">
        <v>1</v>
      </c>
    </row>
    <row r="2570" spans="1:14" ht="11.5" hidden="1" customHeight="1" x14ac:dyDescent="0.35">
      <c r="A2570" s="437"/>
      <c r="B2570" s="277" t="s">
        <v>9</v>
      </c>
      <c r="C2570" s="278" t="s">
        <v>10</v>
      </c>
      <c r="D2570" s="278" t="s">
        <v>11</v>
      </c>
      <c r="E2570" s="439"/>
      <c r="F2570" s="440"/>
      <c r="G2570" s="441"/>
      <c r="H2570" s="442"/>
      <c r="L2570" s="290">
        <f t="shared" ref="L2570:M2590" si="386">L2569</f>
        <v>9</v>
      </c>
      <c r="M2570" s="287">
        <f t="shared" si="379"/>
        <v>6</v>
      </c>
      <c r="N2570" s="287">
        <v>1</v>
      </c>
    </row>
    <row r="2571" spans="1:14" ht="11.5" hidden="1" customHeight="1" x14ac:dyDescent="0.35">
      <c r="A2571" s="234" t="s">
        <v>313</v>
      </c>
      <c r="B2571" s="282">
        <v>1.63</v>
      </c>
      <c r="C2571" s="282">
        <v>5.74</v>
      </c>
      <c r="D2571" s="282">
        <v>8.51</v>
      </c>
      <c r="E2571" s="238">
        <v>86</v>
      </c>
      <c r="F2571" s="173" t="s">
        <v>179</v>
      </c>
      <c r="G2571" s="362">
        <v>205</v>
      </c>
      <c r="H2571" s="449">
        <f>D2568</f>
        <v>132</v>
      </c>
      <c r="J2571" s="23" t="e">
        <f>H2571*J2589/H2589</f>
        <v>#DIV/0!</v>
      </c>
      <c r="L2571" s="290">
        <f t="shared" si="386"/>
        <v>9</v>
      </c>
      <c r="M2571" s="287">
        <f t="shared" si="379"/>
        <v>6</v>
      </c>
      <c r="N2571" s="287" t="str">
        <f>F2571</f>
        <v>Суп крестьянский с крупой со сметаной 200/5</v>
      </c>
    </row>
    <row r="2572" spans="1:14" ht="11.5" hidden="1" customHeight="1" x14ac:dyDescent="0.35">
      <c r="A2572" s="54" t="s">
        <v>432</v>
      </c>
      <c r="B2572" s="51">
        <v>9.9600000000000009</v>
      </c>
      <c r="C2572" s="51">
        <v>9.73</v>
      </c>
      <c r="D2572" s="51">
        <v>11.39</v>
      </c>
      <c r="E2572" s="50">
        <v>174</v>
      </c>
      <c r="F2572" s="268" t="s">
        <v>433</v>
      </c>
      <c r="G2572" s="337">
        <v>90</v>
      </c>
      <c r="H2572" s="450"/>
      <c r="J2572" s="23" t="e">
        <f>H2572*J2589/H2589</f>
        <v>#DIV/0!</v>
      </c>
      <c r="L2572" s="290">
        <f t="shared" si="386"/>
        <v>9</v>
      </c>
      <c r="M2572" s="287">
        <f t="shared" si="379"/>
        <v>6</v>
      </c>
      <c r="N2572" s="287" t="str">
        <f t="shared" ref="N2572:N2588" si="387">F2572</f>
        <v>Биточек из говядины с соусом сметанно-томатным 60/30</v>
      </c>
    </row>
    <row r="2573" spans="1:14" ht="11.5" hidden="1" customHeight="1" x14ac:dyDescent="0.35">
      <c r="A2573" s="234" t="s">
        <v>332</v>
      </c>
      <c r="B2573" s="282">
        <v>3.83</v>
      </c>
      <c r="C2573" s="282">
        <v>5.44</v>
      </c>
      <c r="D2573" s="282">
        <v>16.28</v>
      </c>
      <c r="E2573" s="238">
        <v>132</v>
      </c>
      <c r="F2573" s="229" t="s">
        <v>333</v>
      </c>
      <c r="G2573" s="337">
        <v>150</v>
      </c>
      <c r="H2573" s="450"/>
      <c r="J2573" s="23" t="e">
        <f>H2573*J2589/H2589</f>
        <v>#DIV/0!</v>
      </c>
      <c r="L2573" s="290">
        <f t="shared" si="386"/>
        <v>9</v>
      </c>
      <c r="M2573" s="287">
        <f t="shared" si="379"/>
        <v>6</v>
      </c>
      <c r="N2573" s="287" t="str">
        <f t="shared" si="387"/>
        <v xml:space="preserve">Капуста тушеная </v>
      </c>
    </row>
    <row r="2574" spans="1:14" ht="11.5" hidden="1" customHeight="1" x14ac:dyDescent="0.35">
      <c r="A2574" s="50">
        <v>376</v>
      </c>
      <c r="B2574" s="51">
        <v>7.0000000000000007E-2</v>
      </c>
      <c r="C2574" s="51">
        <v>0.02</v>
      </c>
      <c r="D2574" s="51">
        <v>15</v>
      </c>
      <c r="E2574" s="50">
        <v>60</v>
      </c>
      <c r="F2574" s="52" t="s">
        <v>115</v>
      </c>
      <c r="G2574" s="148">
        <v>215</v>
      </c>
      <c r="H2574" s="450"/>
      <c r="J2574" s="23" t="e">
        <f>H2574*J2589/H2589</f>
        <v>#DIV/0!</v>
      </c>
      <c r="L2574" s="290">
        <f t="shared" si="386"/>
        <v>9</v>
      </c>
      <c r="M2574" s="287">
        <f t="shared" si="379"/>
        <v>6</v>
      </c>
      <c r="N2574" s="287" t="str">
        <f t="shared" si="387"/>
        <v>Чай с сахаром 200/15 (СОШ_2018)</v>
      </c>
    </row>
    <row r="2575" spans="1:14" ht="11.5" hidden="1" customHeight="1" x14ac:dyDescent="0.35">
      <c r="A2575" s="185" t="s">
        <v>235</v>
      </c>
      <c r="B2575" s="285">
        <v>3.95</v>
      </c>
      <c r="C2575" s="285">
        <v>0.5</v>
      </c>
      <c r="D2575" s="285">
        <v>24.15</v>
      </c>
      <c r="E2575" s="191">
        <v>118</v>
      </c>
      <c r="F2575" s="173" t="s">
        <v>148</v>
      </c>
      <c r="G2575" s="337">
        <v>50</v>
      </c>
      <c r="H2575" s="450"/>
      <c r="J2575" s="23" t="e">
        <f>H2575*J2589/H2589</f>
        <v>#DIV/0!</v>
      </c>
      <c r="L2575" s="290">
        <f t="shared" si="386"/>
        <v>9</v>
      </c>
      <c r="M2575" s="287">
        <f t="shared" si="379"/>
        <v>6</v>
      </c>
      <c r="N2575" s="287" t="str">
        <f t="shared" si="387"/>
        <v>Батон витаминизированный</v>
      </c>
    </row>
    <row r="2576" spans="1:14" ht="11.5" hidden="1" customHeight="1" x14ac:dyDescent="0.35">
      <c r="A2576" s="185" t="s">
        <v>235</v>
      </c>
      <c r="B2576" s="285">
        <v>1.65</v>
      </c>
      <c r="C2576" s="285">
        <v>0.3</v>
      </c>
      <c r="D2576" s="285">
        <v>8.35</v>
      </c>
      <c r="E2576" s="191">
        <v>44</v>
      </c>
      <c r="F2576" s="173" t="s">
        <v>236</v>
      </c>
      <c r="G2576" s="337">
        <v>25</v>
      </c>
      <c r="H2576" s="450"/>
      <c r="J2576" s="23" t="e">
        <f>H2576*J2589/H2589</f>
        <v>#DIV/0!</v>
      </c>
      <c r="L2576" s="290">
        <f t="shared" si="386"/>
        <v>9</v>
      </c>
      <c r="M2576" s="287">
        <f t="shared" si="379"/>
        <v>6</v>
      </c>
      <c r="N2576" s="287" t="str">
        <f t="shared" si="387"/>
        <v xml:space="preserve">Хлеб ржаной </v>
      </c>
    </row>
    <row r="2577" spans="1:14" ht="11.5" hidden="1" customHeight="1" x14ac:dyDescent="0.35">
      <c r="A2577" s="54" t="s">
        <v>151</v>
      </c>
      <c r="B2577" s="51">
        <v>5.88</v>
      </c>
      <c r="C2577" s="51">
        <v>2.68</v>
      </c>
      <c r="D2577" s="51">
        <v>33.01</v>
      </c>
      <c r="E2577" s="50">
        <v>176</v>
      </c>
      <c r="F2577" s="52" t="s">
        <v>412</v>
      </c>
      <c r="G2577" s="147">
        <v>75</v>
      </c>
      <c r="H2577" s="450"/>
      <c r="J2577" s="23" t="e">
        <f>H2577*J2589/H2589</f>
        <v>#DIV/0!</v>
      </c>
      <c r="L2577" s="290">
        <f t="shared" si="386"/>
        <v>9</v>
      </c>
      <c r="M2577" s="287">
        <f t="shared" si="379"/>
        <v>6</v>
      </c>
      <c r="N2577" s="287" t="str">
        <f t="shared" si="387"/>
        <v>Пирожок с картофелем 75 Тагил (80 шк) (очищенные)</v>
      </c>
    </row>
    <row r="2578" spans="1:14" s="1" customFormat="1" ht="11.5" hidden="1" customHeight="1" x14ac:dyDescent="0.35">
      <c r="A2578" s="19"/>
      <c r="B2578" s="18"/>
      <c r="C2578" s="18"/>
      <c r="D2578" s="18"/>
      <c r="E2578" s="17"/>
      <c r="F2578" s="20"/>
      <c r="G2578" s="21"/>
      <c r="H2578" s="451"/>
      <c r="J2578" s="23" t="e">
        <f>H2578*J2589/H2589</f>
        <v>#DIV/0!</v>
      </c>
      <c r="L2578" s="41">
        <f t="shared" si="386"/>
        <v>9</v>
      </c>
      <c r="M2578" s="39">
        <f t="shared" si="379"/>
        <v>6</v>
      </c>
      <c r="N2578" s="39">
        <f t="shared" si="387"/>
        <v>0</v>
      </c>
    </row>
    <row r="2579" spans="1:14" s="1" customFormat="1" ht="11.5" hidden="1" customHeight="1" x14ac:dyDescent="0.35">
      <c r="A2579" s="19"/>
      <c r="B2579" s="25"/>
      <c r="C2579" s="25"/>
      <c r="D2579" s="25"/>
      <c r="E2579" s="26"/>
      <c r="F2579" s="42"/>
      <c r="G2579" s="42"/>
      <c r="H2579" s="451"/>
      <c r="J2579" s="23" t="e">
        <f>H2579*J2589/H2589</f>
        <v>#DIV/0!</v>
      </c>
      <c r="L2579" s="41">
        <f t="shared" si="386"/>
        <v>9</v>
      </c>
      <c r="M2579" s="39">
        <f t="shared" si="379"/>
        <v>6</v>
      </c>
      <c r="N2579" s="39">
        <f t="shared" si="387"/>
        <v>0</v>
      </c>
    </row>
    <row r="2580" spans="1:14" s="1" customFormat="1" ht="11.5" hidden="1" customHeight="1" x14ac:dyDescent="0.35">
      <c r="A2580" s="17"/>
      <c r="B2580" s="18"/>
      <c r="C2580" s="18"/>
      <c r="D2580" s="18"/>
      <c r="E2580" s="17"/>
      <c r="F2580" s="20"/>
      <c r="G2580" s="21"/>
      <c r="H2580" s="451"/>
      <c r="J2580" s="23" t="e">
        <f>H2580*J2589/H2589</f>
        <v>#DIV/0!</v>
      </c>
      <c r="L2580" s="41">
        <f t="shared" si="386"/>
        <v>9</v>
      </c>
      <c r="M2580" s="39">
        <f t="shared" si="379"/>
        <v>6</v>
      </c>
      <c r="N2580" s="39">
        <f t="shared" si="387"/>
        <v>0</v>
      </c>
    </row>
    <row r="2581" spans="1:14" s="1" customFormat="1" ht="11.5" hidden="1" customHeight="1" x14ac:dyDescent="0.35">
      <c r="A2581" s="17"/>
      <c r="B2581" s="18"/>
      <c r="C2581" s="18"/>
      <c r="D2581" s="18"/>
      <c r="E2581" s="17"/>
      <c r="F2581" s="20"/>
      <c r="G2581" s="24"/>
      <c r="H2581" s="451"/>
      <c r="J2581" s="23" t="e">
        <f>H2581*J2589/H2589</f>
        <v>#DIV/0!</v>
      </c>
      <c r="L2581" s="41">
        <f t="shared" si="386"/>
        <v>9</v>
      </c>
      <c r="M2581" s="39">
        <f t="shared" si="379"/>
        <v>6</v>
      </c>
      <c r="N2581" s="39">
        <f t="shared" si="387"/>
        <v>0</v>
      </c>
    </row>
    <row r="2582" spans="1:14" s="1" customFormat="1" ht="11.5" hidden="1" customHeight="1" x14ac:dyDescent="0.35">
      <c r="A2582" s="17"/>
      <c r="B2582" s="18"/>
      <c r="C2582" s="18"/>
      <c r="D2582" s="18"/>
      <c r="E2582" s="17"/>
      <c r="F2582" s="20"/>
      <c r="G2582" s="24"/>
      <c r="H2582" s="451"/>
      <c r="J2582" s="23" t="e">
        <f>H2582*J2589/H2589</f>
        <v>#DIV/0!</v>
      </c>
      <c r="L2582" s="41">
        <f t="shared" si="386"/>
        <v>9</v>
      </c>
      <c r="M2582" s="39">
        <f t="shared" si="379"/>
        <v>6</v>
      </c>
      <c r="N2582" s="39">
        <f t="shared" si="387"/>
        <v>0</v>
      </c>
    </row>
    <row r="2583" spans="1:14" s="1" customFormat="1" ht="11.5" hidden="1" customHeight="1" x14ac:dyDescent="0.35">
      <c r="A2583" s="19"/>
      <c r="B2583" s="18"/>
      <c r="C2583" s="18"/>
      <c r="D2583" s="18"/>
      <c r="E2583" s="17"/>
      <c r="F2583" s="20"/>
      <c r="G2583" s="21"/>
      <c r="H2583" s="451"/>
      <c r="J2583" s="23" t="e">
        <f>H2583*J2589/H2589</f>
        <v>#DIV/0!</v>
      </c>
      <c r="L2583" s="41">
        <f t="shared" si="386"/>
        <v>9</v>
      </c>
      <c r="M2583" s="39">
        <f t="shared" si="379"/>
        <v>6</v>
      </c>
      <c r="N2583" s="39">
        <f t="shared" si="387"/>
        <v>0</v>
      </c>
    </row>
    <row r="2584" spans="1:14" s="1" customFormat="1" ht="11.5" hidden="1" customHeight="1" x14ac:dyDescent="0.25">
      <c r="A2584" s="17"/>
      <c r="B2584" s="18"/>
      <c r="C2584" s="18"/>
      <c r="D2584" s="18"/>
      <c r="E2584" s="17"/>
      <c r="F2584" s="28"/>
      <c r="G2584" s="21"/>
      <c r="H2584" s="451"/>
      <c r="J2584" s="23" t="e">
        <f>H2584*J2589/H2589</f>
        <v>#DIV/0!</v>
      </c>
      <c r="L2584" s="41">
        <f t="shared" si="386"/>
        <v>9</v>
      </c>
      <c r="M2584" s="39">
        <f t="shared" si="379"/>
        <v>6</v>
      </c>
      <c r="N2584" s="39">
        <f t="shared" si="387"/>
        <v>0</v>
      </c>
    </row>
    <row r="2585" spans="1:14" s="1" customFormat="1" ht="11.5" hidden="1" customHeight="1" x14ac:dyDescent="0.35">
      <c r="A2585" s="19"/>
      <c r="B2585" s="18"/>
      <c r="C2585" s="18"/>
      <c r="D2585" s="18"/>
      <c r="E2585" s="17"/>
      <c r="F2585" s="20"/>
      <c r="G2585" s="21"/>
      <c r="H2585" s="451"/>
      <c r="J2585" s="23" t="e">
        <f>H2585*J2589/H2589</f>
        <v>#DIV/0!</v>
      </c>
      <c r="L2585" s="41">
        <f t="shared" si="386"/>
        <v>9</v>
      </c>
      <c r="M2585" s="39">
        <f t="shared" si="379"/>
        <v>6</v>
      </c>
      <c r="N2585" s="39">
        <f t="shared" si="387"/>
        <v>0</v>
      </c>
    </row>
    <row r="2586" spans="1:14" s="1" customFormat="1" ht="11.5" hidden="1" customHeight="1" x14ac:dyDescent="0.25">
      <c r="A2586" s="17"/>
      <c r="B2586" s="18"/>
      <c r="C2586" s="18"/>
      <c r="D2586" s="18"/>
      <c r="E2586" s="17"/>
      <c r="F2586" s="28"/>
      <c r="G2586" s="21"/>
      <c r="H2586" s="451"/>
      <c r="J2586" s="23" t="e">
        <f>H2586*J2589/H2589</f>
        <v>#DIV/0!</v>
      </c>
      <c r="L2586" s="41">
        <f t="shared" si="386"/>
        <v>9</v>
      </c>
      <c r="M2586" s="39">
        <f t="shared" si="386"/>
        <v>6</v>
      </c>
      <c r="N2586" s="39">
        <f t="shared" si="387"/>
        <v>0</v>
      </c>
    </row>
    <row r="2587" spans="1:14" s="1" customFormat="1" ht="11.5" hidden="1" customHeight="1" x14ac:dyDescent="0.35">
      <c r="A2587" s="19"/>
      <c r="B2587" s="18"/>
      <c r="C2587" s="18"/>
      <c r="D2587" s="18"/>
      <c r="E2587" s="17"/>
      <c r="F2587" s="20"/>
      <c r="G2587" s="21"/>
      <c r="H2587" s="451"/>
      <c r="J2587" s="23" t="e">
        <f>H2587*J2589/H2589</f>
        <v>#DIV/0!</v>
      </c>
      <c r="L2587" s="41">
        <f t="shared" si="386"/>
        <v>9</v>
      </c>
      <c r="M2587" s="39">
        <f t="shared" si="386"/>
        <v>6</v>
      </c>
      <c r="N2587" s="39">
        <f t="shared" si="387"/>
        <v>0</v>
      </c>
    </row>
    <row r="2588" spans="1:14" s="1" customFormat="1" ht="11.5" hidden="1" customHeight="1" x14ac:dyDescent="0.35">
      <c r="A2588" s="19"/>
      <c r="B2588" s="18"/>
      <c r="C2588" s="18"/>
      <c r="D2588" s="18"/>
      <c r="E2588" s="17"/>
      <c r="F2588" s="20"/>
      <c r="G2588" s="21"/>
      <c r="H2588" s="451"/>
      <c r="J2588" s="23" t="e">
        <f>H2588*J2589/H2589</f>
        <v>#DIV/0!</v>
      </c>
      <c r="L2588" s="41">
        <f t="shared" si="386"/>
        <v>9</v>
      </c>
      <c r="M2588" s="39">
        <f t="shared" si="386"/>
        <v>6</v>
      </c>
      <c r="N2588" s="39">
        <f t="shared" si="387"/>
        <v>0</v>
      </c>
    </row>
    <row r="2589" spans="1:14" ht="11.5" hidden="1" customHeight="1" x14ac:dyDescent="0.35">
      <c r="A2589" s="291"/>
      <c r="B2589" s="292">
        <f>SUBTOTAL(9,B2571:B2588)</f>
        <v>0</v>
      </c>
      <c r="C2589" s="292">
        <f t="shared" ref="C2589:E2589" si="388">SUBTOTAL(9,C2571:C2588)</f>
        <v>0</v>
      </c>
      <c r="D2589" s="292">
        <f t="shared" si="388"/>
        <v>0</v>
      </c>
      <c r="E2589" s="293">
        <f t="shared" si="388"/>
        <v>0</v>
      </c>
      <c r="F2589" s="294" t="s">
        <v>18</v>
      </c>
      <c r="G2589" s="382"/>
      <c r="H2589" s="452"/>
      <c r="J2589" s="32">
        <f>D2568</f>
        <v>132</v>
      </c>
      <c r="L2589" s="290">
        <f t="shared" si="386"/>
        <v>9</v>
      </c>
      <c r="M2589" s="287">
        <f t="shared" si="386"/>
        <v>6</v>
      </c>
      <c r="N2589" s="287">
        <v>1</v>
      </c>
    </row>
    <row r="2590" spans="1:14" ht="3" hidden="1" customHeight="1" x14ac:dyDescent="0.35">
      <c r="A2590" s="297"/>
      <c r="B2590" s="298"/>
      <c r="C2590" s="298"/>
      <c r="D2590" s="298"/>
      <c r="E2590" s="299"/>
      <c r="F2590" s="300"/>
      <c r="G2590" s="301"/>
      <c r="H2590" s="302"/>
      <c r="J2590" s="38"/>
      <c r="L2590" s="290">
        <f t="shared" si="386"/>
        <v>9</v>
      </c>
      <c r="M2590" s="287">
        <f t="shared" si="386"/>
        <v>6</v>
      </c>
      <c r="N2590" s="287">
        <v>1</v>
      </c>
    </row>
    <row r="2591" spans="1:14" s="1" customFormat="1" ht="21" hidden="1" x14ac:dyDescent="0.35">
      <c r="A2591" s="14"/>
      <c r="B2591" s="14"/>
      <c r="C2591" s="14"/>
      <c r="D2591" s="427">
        <f>х!H$12</f>
        <v>125</v>
      </c>
      <c r="E2591" s="428"/>
      <c r="F2591" s="429" t="str">
        <f>х!I$12</f>
        <v>Абонемент платного питания №4 (СОШ № 9 (5-11))</v>
      </c>
      <c r="G2591" s="430"/>
      <c r="H2591" s="430"/>
      <c r="I2591" s="13"/>
      <c r="J2591" s="13"/>
      <c r="K2591" s="13"/>
      <c r="L2591" s="40">
        <f>L2568+1</f>
        <v>10</v>
      </c>
      <c r="M2591" s="39">
        <f t="shared" ref="M2591:M2654" si="389">M2590</f>
        <v>6</v>
      </c>
      <c r="N2591" s="39">
        <v>1</v>
      </c>
    </row>
    <row r="2592" spans="1:14" s="1" customFormat="1" ht="11.5" hidden="1" customHeight="1" x14ac:dyDescent="0.35">
      <c r="A2592" s="431" t="s">
        <v>3</v>
      </c>
      <c r="B2592" s="432" t="s">
        <v>4</v>
      </c>
      <c r="C2592" s="432"/>
      <c r="D2592" s="432"/>
      <c r="E2592" s="433" t="s">
        <v>5</v>
      </c>
      <c r="F2592" s="434" t="s">
        <v>6</v>
      </c>
      <c r="G2592" s="435" t="s">
        <v>7</v>
      </c>
      <c r="H2592" s="436" t="s">
        <v>8</v>
      </c>
      <c r="L2592" s="41">
        <f>L2591</f>
        <v>10</v>
      </c>
      <c r="M2592" s="39">
        <f t="shared" si="389"/>
        <v>6</v>
      </c>
      <c r="N2592" s="39">
        <v>1</v>
      </c>
    </row>
    <row r="2593" spans="1:14" s="1" customFormat="1" ht="11.5" hidden="1" customHeight="1" x14ac:dyDescent="0.35">
      <c r="A2593" s="431"/>
      <c r="B2593" s="15" t="s">
        <v>9</v>
      </c>
      <c r="C2593" s="16" t="s">
        <v>10</v>
      </c>
      <c r="D2593" s="16" t="s">
        <v>11</v>
      </c>
      <c r="E2593" s="433"/>
      <c r="F2593" s="434"/>
      <c r="G2593" s="435"/>
      <c r="H2593" s="436"/>
      <c r="L2593" s="41">
        <f t="shared" ref="L2593:L2613" si="390">L2592</f>
        <v>10</v>
      </c>
      <c r="M2593" s="39">
        <f t="shared" si="389"/>
        <v>6</v>
      </c>
      <c r="N2593" s="39">
        <v>1</v>
      </c>
    </row>
    <row r="2594" spans="1:14" s="1" customFormat="1" ht="11.5" hidden="1" customHeight="1" x14ac:dyDescent="0.35">
      <c r="A2594" s="17"/>
      <c r="B2594" s="18"/>
      <c r="C2594" s="18"/>
      <c r="D2594" s="19"/>
      <c r="E2594" s="17"/>
      <c r="F2594" s="20"/>
      <c r="G2594" s="21"/>
      <c r="H2594" s="453">
        <f>D2591</f>
        <v>125</v>
      </c>
      <c r="J2594" s="23" t="e">
        <f>H2594*J2612/H2612</f>
        <v>#DIV/0!</v>
      </c>
      <c r="L2594" s="41">
        <f t="shared" si="390"/>
        <v>10</v>
      </c>
      <c r="M2594" s="39">
        <f t="shared" si="389"/>
        <v>6</v>
      </c>
      <c r="N2594" s="39">
        <f>F2594</f>
        <v>0</v>
      </c>
    </row>
    <row r="2595" spans="1:14" s="1" customFormat="1" ht="11.5" hidden="1" customHeight="1" x14ac:dyDescent="0.35">
      <c r="A2595" s="17"/>
      <c r="B2595" s="18"/>
      <c r="C2595" s="18"/>
      <c r="D2595" s="18"/>
      <c r="E2595" s="17"/>
      <c r="F2595" s="20"/>
      <c r="G2595" s="21"/>
      <c r="H2595" s="451"/>
      <c r="J2595" s="23" t="e">
        <f>H2595*J2612/H2612</f>
        <v>#DIV/0!</v>
      </c>
      <c r="L2595" s="41">
        <f t="shared" si="390"/>
        <v>10</v>
      </c>
      <c r="M2595" s="39">
        <f t="shared" si="389"/>
        <v>6</v>
      </c>
      <c r="N2595" s="39">
        <f t="shared" ref="N2595:N2611" si="391">F2595</f>
        <v>0</v>
      </c>
    </row>
    <row r="2596" spans="1:14" s="1" customFormat="1" ht="11.5" hidden="1" customHeight="1" x14ac:dyDescent="0.35">
      <c r="A2596" s="17"/>
      <c r="B2596" s="18"/>
      <c r="C2596" s="18"/>
      <c r="D2596" s="18"/>
      <c r="E2596" s="17"/>
      <c r="F2596" s="20"/>
      <c r="G2596" s="24"/>
      <c r="H2596" s="451"/>
      <c r="J2596" s="23" t="e">
        <f>H2596*J2612/H2612</f>
        <v>#DIV/0!</v>
      </c>
      <c r="L2596" s="41">
        <f t="shared" si="390"/>
        <v>10</v>
      </c>
      <c r="M2596" s="39">
        <f t="shared" si="389"/>
        <v>6</v>
      </c>
      <c r="N2596" s="39">
        <f t="shared" si="391"/>
        <v>0</v>
      </c>
    </row>
    <row r="2597" spans="1:14" s="1" customFormat="1" ht="11.5" hidden="1" customHeight="1" x14ac:dyDescent="0.35">
      <c r="A2597" s="19"/>
      <c r="B2597" s="18"/>
      <c r="C2597" s="18"/>
      <c r="D2597" s="18"/>
      <c r="E2597" s="17"/>
      <c r="F2597" s="20"/>
      <c r="G2597" s="21"/>
      <c r="H2597" s="451"/>
      <c r="J2597" s="23" t="e">
        <f>H2597*J2612/H2612</f>
        <v>#DIV/0!</v>
      </c>
      <c r="L2597" s="41">
        <f t="shared" si="390"/>
        <v>10</v>
      </c>
      <c r="M2597" s="39">
        <f t="shared" si="389"/>
        <v>6</v>
      </c>
      <c r="N2597" s="39">
        <f t="shared" si="391"/>
        <v>0</v>
      </c>
    </row>
    <row r="2598" spans="1:14" s="1" customFormat="1" ht="11.5" hidden="1" customHeight="1" x14ac:dyDescent="0.35">
      <c r="A2598" s="17"/>
      <c r="B2598" s="18"/>
      <c r="C2598" s="18"/>
      <c r="D2598" s="19"/>
      <c r="E2598" s="17"/>
      <c r="F2598" s="20"/>
      <c r="G2598" s="21"/>
      <c r="H2598" s="451"/>
      <c r="J2598" s="23" t="e">
        <f>H2598*J2612/H2612</f>
        <v>#DIV/0!</v>
      </c>
      <c r="L2598" s="41">
        <f t="shared" si="390"/>
        <v>10</v>
      </c>
      <c r="M2598" s="39">
        <f t="shared" si="389"/>
        <v>6</v>
      </c>
      <c r="N2598" s="39">
        <f t="shared" si="391"/>
        <v>0</v>
      </c>
    </row>
    <row r="2599" spans="1:14" s="1" customFormat="1" ht="11.5" hidden="1" customHeight="1" x14ac:dyDescent="0.35">
      <c r="A2599" s="17"/>
      <c r="B2599" s="18"/>
      <c r="C2599" s="18"/>
      <c r="D2599" s="18"/>
      <c r="E2599" s="17"/>
      <c r="F2599" s="20"/>
      <c r="G2599" s="21"/>
      <c r="H2599" s="451"/>
      <c r="J2599" s="23" t="e">
        <f>H2599*J2612/H2612</f>
        <v>#DIV/0!</v>
      </c>
      <c r="L2599" s="41">
        <f t="shared" si="390"/>
        <v>10</v>
      </c>
      <c r="M2599" s="39">
        <f t="shared" si="389"/>
        <v>6</v>
      </c>
      <c r="N2599" s="39">
        <f t="shared" si="391"/>
        <v>0</v>
      </c>
    </row>
    <row r="2600" spans="1:14" s="1" customFormat="1" ht="11.5" hidden="1" customHeight="1" x14ac:dyDescent="0.35">
      <c r="A2600" s="17"/>
      <c r="B2600" s="18"/>
      <c r="C2600" s="18"/>
      <c r="D2600" s="18"/>
      <c r="E2600" s="17"/>
      <c r="F2600" s="20"/>
      <c r="G2600" s="24"/>
      <c r="H2600" s="451"/>
      <c r="J2600" s="23" t="e">
        <f>H2600*J2612/H2612</f>
        <v>#DIV/0!</v>
      </c>
      <c r="L2600" s="41">
        <f t="shared" si="390"/>
        <v>10</v>
      </c>
      <c r="M2600" s="39">
        <f t="shared" si="389"/>
        <v>6</v>
      </c>
      <c r="N2600" s="39">
        <f t="shared" si="391"/>
        <v>0</v>
      </c>
    </row>
    <row r="2601" spans="1:14" s="1" customFormat="1" ht="11.5" hidden="1" customHeight="1" x14ac:dyDescent="0.35">
      <c r="A2601" s="19"/>
      <c r="B2601" s="18"/>
      <c r="C2601" s="18"/>
      <c r="D2601" s="18"/>
      <c r="E2601" s="17"/>
      <c r="F2601" s="20"/>
      <c r="G2601" s="21"/>
      <c r="H2601" s="451"/>
      <c r="J2601" s="23" t="e">
        <f>H2601*J2612/H2612</f>
        <v>#DIV/0!</v>
      </c>
      <c r="L2601" s="41">
        <f t="shared" si="390"/>
        <v>10</v>
      </c>
      <c r="M2601" s="39">
        <f t="shared" si="389"/>
        <v>6</v>
      </c>
      <c r="N2601" s="39">
        <f t="shared" si="391"/>
        <v>0</v>
      </c>
    </row>
    <row r="2602" spans="1:14" s="1" customFormat="1" ht="11.5" hidden="1" customHeight="1" x14ac:dyDescent="0.35">
      <c r="A2602" s="19"/>
      <c r="B2602" s="25"/>
      <c r="C2602" s="25"/>
      <c r="D2602" s="25"/>
      <c r="E2602" s="26"/>
      <c r="F2602" s="27"/>
      <c r="G2602" s="27"/>
      <c r="H2602" s="451"/>
      <c r="J2602" s="23" t="e">
        <f>H2602*J2612/H2612</f>
        <v>#DIV/0!</v>
      </c>
      <c r="L2602" s="41">
        <f t="shared" si="390"/>
        <v>10</v>
      </c>
      <c r="M2602" s="39">
        <f t="shared" si="389"/>
        <v>6</v>
      </c>
      <c r="N2602" s="39">
        <f t="shared" si="391"/>
        <v>0</v>
      </c>
    </row>
    <row r="2603" spans="1:14" s="1" customFormat="1" ht="11.5" hidden="1" customHeight="1" x14ac:dyDescent="0.35">
      <c r="A2603" s="17"/>
      <c r="B2603" s="18"/>
      <c r="C2603" s="18"/>
      <c r="D2603" s="18"/>
      <c r="E2603" s="17"/>
      <c r="F2603" s="20"/>
      <c r="G2603" s="21"/>
      <c r="H2603" s="451"/>
      <c r="J2603" s="23" t="e">
        <f>H2603*J2612/H2612</f>
        <v>#DIV/0!</v>
      </c>
      <c r="L2603" s="41">
        <f t="shared" si="390"/>
        <v>10</v>
      </c>
      <c r="M2603" s="39">
        <f t="shared" si="389"/>
        <v>6</v>
      </c>
      <c r="N2603" s="39">
        <f t="shared" si="391"/>
        <v>0</v>
      </c>
    </row>
    <row r="2604" spans="1:14" s="1" customFormat="1" ht="11.5" hidden="1" customHeight="1" x14ac:dyDescent="0.35">
      <c r="A2604" s="17"/>
      <c r="B2604" s="18"/>
      <c r="C2604" s="18"/>
      <c r="D2604" s="18"/>
      <c r="E2604" s="17"/>
      <c r="F2604" s="20"/>
      <c r="G2604" s="24"/>
      <c r="H2604" s="451"/>
      <c r="J2604" s="23" t="e">
        <f>H2604*J2612/H2612</f>
        <v>#DIV/0!</v>
      </c>
      <c r="L2604" s="41">
        <f t="shared" si="390"/>
        <v>10</v>
      </c>
      <c r="M2604" s="39">
        <f t="shared" si="389"/>
        <v>6</v>
      </c>
      <c r="N2604" s="39">
        <f t="shared" si="391"/>
        <v>0</v>
      </c>
    </row>
    <row r="2605" spans="1:14" s="1" customFormat="1" ht="11.5" hidden="1" customHeight="1" x14ac:dyDescent="0.35">
      <c r="A2605" s="17"/>
      <c r="B2605" s="18"/>
      <c r="C2605" s="18"/>
      <c r="D2605" s="18"/>
      <c r="E2605" s="17"/>
      <c r="F2605" s="20"/>
      <c r="G2605" s="24"/>
      <c r="H2605" s="451"/>
      <c r="J2605" s="23" t="e">
        <f>H2605*J2612/H2612</f>
        <v>#DIV/0!</v>
      </c>
      <c r="L2605" s="41">
        <f t="shared" si="390"/>
        <v>10</v>
      </c>
      <c r="M2605" s="39">
        <f t="shared" si="389"/>
        <v>6</v>
      </c>
      <c r="N2605" s="39">
        <f t="shared" si="391"/>
        <v>0</v>
      </c>
    </row>
    <row r="2606" spans="1:14" s="1" customFormat="1" ht="11.5" hidden="1" customHeight="1" x14ac:dyDescent="0.35">
      <c r="A2606" s="19"/>
      <c r="B2606" s="18"/>
      <c r="C2606" s="18"/>
      <c r="D2606" s="18"/>
      <c r="E2606" s="17"/>
      <c r="F2606" s="20"/>
      <c r="G2606" s="21"/>
      <c r="H2606" s="451"/>
      <c r="J2606" s="23" t="e">
        <f>H2606*J2612/H2612</f>
        <v>#DIV/0!</v>
      </c>
      <c r="L2606" s="41">
        <f t="shared" si="390"/>
        <v>10</v>
      </c>
      <c r="M2606" s="39">
        <f t="shared" si="389"/>
        <v>6</v>
      </c>
      <c r="N2606" s="39">
        <f t="shared" si="391"/>
        <v>0</v>
      </c>
    </row>
    <row r="2607" spans="1:14" s="1" customFormat="1" ht="11.5" hidden="1" customHeight="1" x14ac:dyDescent="0.25">
      <c r="A2607" s="17"/>
      <c r="B2607" s="18"/>
      <c r="C2607" s="18"/>
      <c r="D2607" s="18"/>
      <c r="E2607" s="17"/>
      <c r="F2607" s="28"/>
      <c r="G2607" s="21"/>
      <c r="H2607" s="451"/>
      <c r="J2607" s="23" t="e">
        <f>H2607*J2612/H2612</f>
        <v>#DIV/0!</v>
      </c>
      <c r="L2607" s="41">
        <f t="shared" si="390"/>
        <v>10</v>
      </c>
      <c r="M2607" s="39">
        <f t="shared" si="389"/>
        <v>6</v>
      </c>
      <c r="N2607" s="39">
        <f t="shared" si="391"/>
        <v>0</v>
      </c>
    </row>
    <row r="2608" spans="1:14" s="1" customFormat="1" ht="11.5" hidden="1" customHeight="1" x14ac:dyDescent="0.35">
      <c r="A2608" s="19"/>
      <c r="B2608" s="18"/>
      <c r="C2608" s="18"/>
      <c r="D2608" s="18"/>
      <c r="E2608" s="17"/>
      <c r="F2608" s="20"/>
      <c r="G2608" s="21"/>
      <c r="H2608" s="451"/>
      <c r="J2608" s="23" t="e">
        <f>H2608*J2612/H2612</f>
        <v>#DIV/0!</v>
      </c>
      <c r="L2608" s="41">
        <f t="shared" si="390"/>
        <v>10</v>
      </c>
      <c r="M2608" s="39">
        <f t="shared" si="389"/>
        <v>6</v>
      </c>
      <c r="N2608" s="39">
        <f t="shared" si="391"/>
        <v>0</v>
      </c>
    </row>
    <row r="2609" spans="1:14" s="1" customFormat="1" ht="11.5" hidden="1" customHeight="1" x14ac:dyDescent="0.25">
      <c r="A2609" s="17"/>
      <c r="B2609" s="18"/>
      <c r="C2609" s="18"/>
      <c r="D2609" s="18"/>
      <c r="E2609" s="17"/>
      <c r="F2609" s="28"/>
      <c r="G2609" s="21"/>
      <c r="H2609" s="451"/>
      <c r="J2609" s="23" t="e">
        <f>H2609*J2612/H2612</f>
        <v>#DIV/0!</v>
      </c>
      <c r="L2609" s="41">
        <f t="shared" si="390"/>
        <v>10</v>
      </c>
      <c r="M2609" s="39">
        <f t="shared" si="389"/>
        <v>6</v>
      </c>
      <c r="N2609" s="39">
        <f t="shared" si="391"/>
        <v>0</v>
      </c>
    </row>
    <row r="2610" spans="1:14" s="1" customFormat="1" ht="11.5" hidden="1" customHeight="1" x14ac:dyDescent="0.35">
      <c r="A2610" s="19"/>
      <c r="B2610" s="18"/>
      <c r="C2610" s="18"/>
      <c r="D2610" s="18"/>
      <c r="E2610" s="17"/>
      <c r="F2610" s="20"/>
      <c r="G2610" s="21"/>
      <c r="H2610" s="451"/>
      <c r="J2610" s="23" t="e">
        <f>H2610*J2612/H2612</f>
        <v>#DIV/0!</v>
      </c>
      <c r="L2610" s="41">
        <f t="shared" si="390"/>
        <v>10</v>
      </c>
      <c r="M2610" s="39">
        <f t="shared" si="389"/>
        <v>6</v>
      </c>
      <c r="N2610" s="39">
        <f t="shared" si="391"/>
        <v>0</v>
      </c>
    </row>
    <row r="2611" spans="1:14" s="1" customFormat="1" ht="11.5" hidden="1" customHeight="1" x14ac:dyDescent="0.35">
      <c r="A2611" s="19"/>
      <c r="B2611" s="18"/>
      <c r="C2611" s="18"/>
      <c r="D2611" s="18"/>
      <c r="E2611" s="17"/>
      <c r="F2611" s="20"/>
      <c r="G2611" s="21"/>
      <c r="H2611" s="451"/>
      <c r="J2611" s="23" t="e">
        <f>H2611*J2612/H2612</f>
        <v>#DIV/0!</v>
      </c>
      <c r="L2611" s="41">
        <f t="shared" si="390"/>
        <v>10</v>
      </c>
      <c r="M2611" s="39">
        <f t="shared" si="389"/>
        <v>6</v>
      </c>
      <c r="N2611" s="39">
        <f t="shared" si="391"/>
        <v>0</v>
      </c>
    </row>
    <row r="2612" spans="1:14" s="1" customFormat="1" ht="11.5" hidden="1" customHeight="1" x14ac:dyDescent="0.35">
      <c r="A2612" s="19"/>
      <c r="B2612" s="25"/>
      <c r="C2612" s="25"/>
      <c r="D2612" s="25"/>
      <c r="E2612" s="26"/>
      <c r="F2612" s="29" t="s">
        <v>18</v>
      </c>
      <c r="G2612" s="27"/>
      <c r="H2612" s="454"/>
      <c r="J2612" s="32">
        <f>D2591</f>
        <v>125</v>
      </c>
      <c r="L2612" s="41">
        <f t="shared" si="390"/>
        <v>10</v>
      </c>
      <c r="M2612" s="39">
        <f t="shared" si="389"/>
        <v>6</v>
      </c>
      <c r="N2612" s="39">
        <v>1</v>
      </c>
    </row>
    <row r="2613" spans="1:14" s="1" customFormat="1" ht="11.5" hidden="1" customHeight="1" x14ac:dyDescent="0.35">
      <c r="A2613" s="33"/>
      <c r="B2613" s="34"/>
      <c r="C2613" s="34"/>
      <c r="D2613" s="34"/>
      <c r="E2613" s="35"/>
      <c r="F2613" s="36"/>
      <c r="G2613" s="37"/>
      <c r="H2613" s="38"/>
      <c r="J2613" s="38"/>
      <c r="L2613" s="41">
        <f t="shared" si="390"/>
        <v>10</v>
      </c>
      <c r="M2613" s="39">
        <f t="shared" si="389"/>
        <v>6</v>
      </c>
      <c r="N2613" s="39">
        <v>1</v>
      </c>
    </row>
    <row r="2614" spans="1:14" s="1" customFormat="1" ht="21" hidden="1" x14ac:dyDescent="0.35">
      <c r="A2614" s="14"/>
      <c r="B2614" s="14"/>
      <c r="C2614" s="14"/>
      <c r="D2614" s="427">
        <f>х!H$13</f>
        <v>79</v>
      </c>
      <c r="E2614" s="428"/>
      <c r="F2614" s="429" t="str">
        <f>х!I$13</f>
        <v>Абонемент платного питания №5 (Обед 5-11)</v>
      </c>
      <c r="G2614" s="430"/>
      <c r="H2614" s="430"/>
      <c r="I2614" s="13"/>
      <c r="J2614" s="13"/>
      <c r="K2614" s="13"/>
      <c r="L2614" s="40">
        <f>L2591+1</f>
        <v>11</v>
      </c>
      <c r="M2614" s="39">
        <f t="shared" si="389"/>
        <v>6</v>
      </c>
      <c r="N2614" s="39">
        <v>1</v>
      </c>
    </row>
    <row r="2615" spans="1:14" s="1" customFormat="1" ht="11.5" hidden="1" customHeight="1" x14ac:dyDescent="0.35">
      <c r="A2615" s="431" t="s">
        <v>3</v>
      </c>
      <c r="B2615" s="432" t="s">
        <v>4</v>
      </c>
      <c r="C2615" s="432"/>
      <c r="D2615" s="432"/>
      <c r="E2615" s="433" t="s">
        <v>5</v>
      </c>
      <c r="F2615" s="434" t="s">
        <v>6</v>
      </c>
      <c r="G2615" s="435" t="s">
        <v>7</v>
      </c>
      <c r="H2615" s="436" t="s">
        <v>8</v>
      </c>
      <c r="L2615" s="41">
        <f>L2614</f>
        <v>11</v>
      </c>
      <c r="M2615" s="39">
        <f t="shared" si="389"/>
        <v>6</v>
      </c>
      <c r="N2615" s="39">
        <v>1</v>
      </c>
    </row>
    <row r="2616" spans="1:14" s="1" customFormat="1" ht="11.5" hidden="1" customHeight="1" x14ac:dyDescent="0.35">
      <c r="A2616" s="431"/>
      <c r="B2616" s="15" t="s">
        <v>9</v>
      </c>
      <c r="C2616" s="16" t="s">
        <v>10</v>
      </c>
      <c r="D2616" s="16" t="s">
        <v>11</v>
      </c>
      <c r="E2616" s="433"/>
      <c r="F2616" s="434"/>
      <c r="G2616" s="435"/>
      <c r="H2616" s="436"/>
      <c r="L2616" s="41">
        <f t="shared" ref="L2616:L2636" si="392">L2615</f>
        <v>11</v>
      </c>
      <c r="M2616" s="39">
        <f t="shared" si="389"/>
        <v>6</v>
      </c>
      <c r="N2616" s="39">
        <v>1</v>
      </c>
    </row>
    <row r="2617" spans="1:14" s="1" customFormat="1" ht="11.5" hidden="1" customHeight="1" x14ac:dyDescent="0.35">
      <c r="A2617" s="50" t="s">
        <v>284</v>
      </c>
      <c r="B2617" s="51">
        <v>2.0099999999999998</v>
      </c>
      <c r="C2617" s="51">
        <v>6.68</v>
      </c>
      <c r="D2617" s="51">
        <v>9.5</v>
      </c>
      <c r="E2617" s="50">
        <v>100</v>
      </c>
      <c r="F2617" s="52" t="s">
        <v>290</v>
      </c>
      <c r="G2617" s="49">
        <v>255</v>
      </c>
      <c r="H2617" s="453">
        <f>D2614</f>
        <v>79</v>
      </c>
      <c r="J2617" s="23" t="e">
        <f>H2617*J2635/H2635</f>
        <v>#DIV/0!</v>
      </c>
      <c r="L2617" s="41">
        <f t="shared" si="392"/>
        <v>11</v>
      </c>
      <c r="M2617" s="39">
        <f t="shared" si="389"/>
        <v>6</v>
      </c>
      <c r="N2617" s="39" t="str">
        <f>F2617</f>
        <v>Щи из свежей капусты с картофелем со сметаной 250/5</v>
      </c>
    </row>
    <row r="2618" spans="1:14" s="1" customFormat="1" ht="11.5" hidden="1" customHeight="1" x14ac:dyDescent="0.35">
      <c r="A2618" s="50">
        <v>628</v>
      </c>
      <c r="B2618" s="51">
        <v>0.1</v>
      </c>
      <c r="C2618" s="51">
        <v>0.03</v>
      </c>
      <c r="D2618" s="51">
        <v>15.28</v>
      </c>
      <c r="E2618" s="50">
        <v>62</v>
      </c>
      <c r="F2618" s="52" t="s">
        <v>241</v>
      </c>
      <c r="G2618" s="53">
        <v>215</v>
      </c>
      <c r="H2618" s="451"/>
      <c r="J2618" s="23" t="e">
        <f>H2618*J2635/H2635</f>
        <v>#DIV/0!</v>
      </c>
      <c r="L2618" s="41">
        <f t="shared" si="392"/>
        <v>11</v>
      </c>
      <c r="M2618" s="39">
        <f t="shared" si="389"/>
        <v>6</v>
      </c>
      <c r="N2618" s="39" t="str">
        <f t="shared" ref="N2618:N2634" si="393">F2618</f>
        <v>Чай с сахаром 200/15</v>
      </c>
    </row>
    <row r="2619" spans="1:14" s="1" customFormat="1" ht="11.5" hidden="1" customHeight="1" x14ac:dyDescent="0.35">
      <c r="A2619" s="50">
        <v>406</v>
      </c>
      <c r="B2619" s="51">
        <v>6.27</v>
      </c>
      <c r="C2619" s="51">
        <v>3.87</v>
      </c>
      <c r="D2619" s="51">
        <v>34.74</v>
      </c>
      <c r="E2619" s="50">
        <v>195</v>
      </c>
      <c r="F2619" s="52" t="s">
        <v>366</v>
      </c>
      <c r="G2619" s="49">
        <v>75</v>
      </c>
      <c r="H2619" s="451"/>
      <c r="J2619" s="23" t="e">
        <f>H2619*J2635/H2635</f>
        <v>#DIV/0!</v>
      </c>
      <c r="L2619" s="41">
        <f t="shared" si="392"/>
        <v>11</v>
      </c>
      <c r="M2619" s="39">
        <f t="shared" si="389"/>
        <v>6</v>
      </c>
      <c r="N2619" s="39" t="str">
        <f t="shared" si="393"/>
        <v>Пирожок с рисом и яйцом 75</v>
      </c>
    </row>
    <row r="2620" spans="1:14" s="1" customFormat="1" ht="11.5" hidden="1" customHeight="1" x14ac:dyDescent="0.35">
      <c r="A2620" s="54" t="s">
        <v>16</v>
      </c>
      <c r="B2620" s="51">
        <v>3.95</v>
      </c>
      <c r="C2620" s="51">
        <v>0.5</v>
      </c>
      <c r="D2620" s="51">
        <v>24.15</v>
      </c>
      <c r="E2620" s="50">
        <v>118</v>
      </c>
      <c r="F2620" s="52" t="s">
        <v>348</v>
      </c>
      <c r="G2620" s="49">
        <v>50</v>
      </c>
      <c r="H2620" s="451"/>
      <c r="J2620" s="23" t="e">
        <f>H2620*J2635/H2635</f>
        <v>#DIV/0!</v>
      </c>
      <c r="L2620" s="41">
        <f t="shared" si="392"/>
        <v>11</v>
      </c>
      <c r="M2620" s="39">
        <f t="shared" si="389"/>
        <v>6</v>
      </c>
      <c r="N2620" s="39" t="str">
        <f t="shared" si="393"/>
        <v>Батон витаминизированный 50</v>
      </c>
    </row>
    <row r="2621" spans="1:14" s="1" customFormat="1" ht="11.5" hidden="1" customHeight="1" x14ac:dyDescent="0.35">
      <c r="A2621" s="17"/>
      <c r="B2621" s="18"/>
      <c r="C2621" s="18"/>
      <c r="D2621" s="19"/>
      <c r="E2621" s="17"/>
      <c r="F2621" s="20"/>
      <c r="G2621" s="21"/>
      <c r="H2621" s="451"/>
      <c r="J2621" s="23" t="e">
        <f>H2621*J2635/H2635</f>
        <v>#DIV/0!</v>
      </c>
      <c r="L2621" s="41">
        <f t="shared" si="392"/>
        <v>11</v>
      </c>
      <c r="M2621" s="39">
        <f t="shared" si="389"/>
        <v>6</v>
      </c>
      <c r="N2621" s="39">
        <f t="shared" si="393"/>
        <v>0</v>
      </c>
    </row>
    <row r="2622" spans="1:14" s="1" customFormat="1" ht="11.5" hidden="1" customHeight="1" x14ac:dyDescent="0.35">
      <c r="A2622" s="17"/>
      <c r="B2622" s="18"/>
      <c r="C2622" s="18"/>
      <c r="D2622" s="18"/>
      <c r="E2622" s="17"/>
      <c r="F2622" s="20"/>
      <c r="G2622" s="21"/>
      <c r="H2622" s="451"/>
      <c r="J2622" s="23" t="e">
        <f>H2622*J2635/H2635</f>
        <v>#DIV/0!</v>
      </c>
      <c r="L2622" s="41">
        <f t="shared" si="392"/>
        <v>11</v>
      </c>
      <c r="M2622" s="39">
        <f t="shared" si="389"/>
        <v>6</v>
      </c>
      <c r="N2622" s="39">
        <f t="shared" si="393"/>
        <v>0</v>
      </c>
    </row>
    <row r="2623" spans="1:14" s="1" customFormat="1" ht="11.5" hidden="1" customHeight="1" x14ac:dyDescent="0.35">
      <c r="A2623" s="17"/>
      <c r="B2623" s="18"/>
      <c r="C2623" s="18"/>
      <c r="D2623" s="18"/>
      <c r="E2623" s="17"/>
      <c r="F2623" s="20"/>
      <c r="G2623" s="24"/>
      <c r="H2623" s="451"/>
      <c r="J2623" s="23" t="e">
        <f>H2623*J2635/H2635</f>
        <v>#DIV/0!</v>
      </c>
      <c r="L2623" s="41">
        <f t="shared" si="392"/>
        <v>11</v>
      </c>
      <c r="M2623" s="39">
        <f t="shared" si="389"/>
        <v>6</v>
      </c>
      <c r="N2623" s="39">
        <f t="shared" si="393"/>
        <v>0</v>
      </c>
    </row>
    <row r="2624" spans="1:14" s="1" customFormat="1" ht="11.5" hidden="1" customHeight="1" x14ac:dyDescent="0.35">
      <c r="A2624" s="19"/>
      <c r="B2624" s="18"/>
      <c r="C2624" s="18"/>
      <c r="D2624" s="18"/>
      <c r="E2624" s="17"/>
      <c r="F2624" s="20"/>
      <c r="G2624" s="21"/>
      <c r="H2624" s="451"/>
      <c r="J2624" s="23" t="e">
        <f>H2624*J2635/H2635</f>
        <v>#DIV/0!</v>
      </c>
      <c r="L2624" s="41">
        <f t="shared" si="392"/>
        <v>11</v>
      </c>
      <c r="M2624" s="39">
        <f t="shared" si="389"/>
        <v>6</v>
      </c>
      <c r="N2624" s="39">
        <f t="shared" si="393"/>
        <v>0</v>
      </c>
    </row>
    <row r="2625" spans="1:14" s="1" customFormat="1" ht="11.5" hidden="1" customHeight="1" x14ac:dyDescent="0.35">
      <c r="A2625" s="19"/>
      <c r="B2625" s="25"/>
      <c r="C2625" s="25"/>
      <c r="D2625" s="25"/>
      <c r="E2625" s="26"/>
      <c r="F2625" s="125"/>
      <c r="G2625" s="125"/>
      <c r="H2625" s="451"/>
      <c r="J2625" s="23" t="e">
        <f>H2625*J2635/H2635</f>
        <v>#DIV/0!</v>
      </c>
      <c r="L2625" s="41">
        <f t="shared" si="392"/>
        <v>11</v>
      </c>
      <c r="M2625" s="39">
        <f t="shared" si="389"/>
        <v>6</v>
      </c>
      <c r="N2625" s="39">
        <f t="shared" si="393"/>
        <v>0</v>
      </c>
    </row>
    <row r="2626" spans="1:14" s="1" customFormat="1" ht="11.5" hidden="1" customHeight="1" x14ac:dyDescent="0.35">
      <c r="A2626" s="17"/>
      <c r="B2626" s="18"/>
      <c r="C2626" s="18"/>
      <c r="D2626" s="18"/>
      <c r="E2626" s="17"/>
      <c r="F2626" s="20"/>
      <c r="G2626" s="21"/>
      <c r="H2626" s="451"/>
      <c r="J2626" s="23" t="e">
        <f>H2626*J2635/H2635</f>
        <v>#DIV/0!</v>
      </c>
      <c r="L2626" s="41">
        <f t="shared" si="392"/>
        <v>11</v>
      </c>
      <c r="M2626" s="39">
        <f t="shared" si="389"/>
        <v>6</v>
      </c>
      <c r="N2626" s="39">
        <f t="shared" si="393"/>
        <v>0</v>
      </c>
    </row>
    <row r="2627" spans="1:14" s="1" customFormat="1" ht="11.5" hidden="1" customHeight="1" x14ac:dyDescent="0.35">
      <c r="A2627" s="17"/>
      <c r="B2627" s="18"/>
      <c r="C2627" s="18"/>
      <c r="D2627" s="18"/>
      <c r="E2627" s="17"/>
      <c r="F2627" s="20"/>
      <c r="G2627" s="24"/>
      <c r="H2627" s="451"/>
      <c r="J2627" s="23" t="e">
        <f>H2627*J2635/H2635</f>
        <v>#DIV/0!</v>
      </c>
      <c r="L2627" s="41">
        <f t="shared" si="392"/>
        <v>11</v>
      </c>
      <c r="M2627" s="39">
        <f t="shared" si="389"/>
        <v>6</v>
      </c>
      <c r="N2627" s="39">
        <f t="shared" si="393"/>
        <v>0</v>
      </c>
    </row>
    <row r="2628" spans="1:14" s="1" customFormat="1" ht="11.5" hidden="1" customHeight="1" x14ac:dyDescent="0.35">
      <c r="A2628" s="17"/>
      <c r="B2628" s="18"/>
      <c r="C2628" s="18"/>
      <c r="D2628" s="18"/>
      <c r="E2628" s="17"/>
      <c r="F2628" s="20"/>
      <c r="G2628" s="24"/>
      <c r="H2628" s="451"/>
      <c r="J2628" s="23" t="e">
        <f>H2628*J2635/H2635</f>
        <v>#DIV/0!</v>
      </c>
      <c r="L2628" s="41">
        <f t="shared" si="392"/>
        <v>11</v>
      </c>
      <c r="M2628" s="39">
        <f t="shared" si="389"/>
        <v>6</v>
      </c>
      <c r="N2628" s="39">
        <f t="shared" si="393"/>
        <v>0</v>
      </c>
    </row>
    <row r="2629" spans="1:14" s="1" customFormat="1" ht="11.5" hidden="1" customHeight="1" x14ac:dyDescent="0.35">
      <c r="A2629" s="19"/>
      <c r="B2629" s="18"/>
      <c r="C2629" s="18"/>
      <c r="D2629" s="18"/>
      <c r="E2629" s="17"/>
      <c r="F2629" s="20"/>
      <c r="G2629" s="21"/>
      <c r="H2629" s="451"/>
      <c r="J2629" s="23" t="e">
        <f>H2629*J2635/H2635</f>
        <v>#DIV/0!</v>
      </c>
      <c r="L2629" s="41">
        <f t="shared" si="392"/>
        <v>11</v>
      </c>
      <c r="M2629" s="39">
        <f t="shared" si="389"/>
        <v>6</v>
      </c>
      <c r="N2629" s="39">
        <f t="shared" si="393"/>
        <v>0</v>
      </c>
    </row>
    <row r="2630" spans="1:14" s="1" customFormat="1" ht="11.5" hidden="1" customHeight="1" x14ac:dyDescent="0.25">
      <c r="A2630" s="17"/>
      <c r="B2630" s="18"/>
      <c r="C2630" s="18"/>
      <c r="D2630" s="18"/>
      <c r="E2630" s="17"/>
      <c r="F2630" s="28"/>
      <c r="G2630" s="21"/>
      <c r="H2630" s="451"/>
      <c r="J2630" s="23" t="e">
        <f>H2630*J2635/H2635</f>
        <v>#DIV/0!</v>
      </c>
      <c r="L2630" s="41">
        <f t="shared" si="392"/>
        <v>11</v>
      </c>
      <c r="M2630" s="39">
        <f t="shared" si="389"/>
        <v>6</v>
      </c>
      <c r="N2630" s="39">
        <f t="shared" si="393"/>
        <v>0</v>
      </c>
    </row>
    <row r="2631" spans="1:14" s="1" customFormat="1" ht="11.5" hidden="1" customHeight="1" x14ac:dyDescent="0.35">
      <c r="A2631" s="19"/>
      <c r="B2631" s="18"/>
      <c r="C2631" s="18"/>
      <c r="D2631" s="18"/>
      <c r="E2631" s="17"/>
      <c r="F2631" s="20"/>
      <c r="G2631" s="21"/>
      <c r="H2631" s="451"/>
      <c r="J2631" s="23" t="e">
        <f>H2631*J2635/H2635</f>
        <v>#DIV/0!</v>
      </c>
      <c r="L2631" s="41">
        <f t="shared" si="392"/>
        <v>11</v>
      </c>
      <c r="M2631" s="39">
        <f t="shared" si="389"/>
        <v>6</v>
      </c>
      <c r="N2631" s="39">
        <f t="shared" si="393"/>
        <v>0</v>
      </c>
    </row>
    <row r="2632" spans="1:14" s="1" customFormat="1" ht="11.5" hidden="1" customHeight="1" x14ac:dyDescent="0.25">
      <c r="A2632" s="17"/>
      <c r="B2632" s="18"/>
      <c r="C2632" s="18"/>
      <c r="D2632" s="18"/>
      <c r="E2632" s="17"/>
      <c r="F2632" s="28"/>
      <c r="G2632" s="21"/>
      <c r="H2632" s="451"/>
      <c r="J2632" s="23" t="e">
        <f>H2632*J2635/H2635</f>
        <v>#DIV/0!</v>
      </c>
      <c r="L2632" s="41">
        <f t="shared" si="392"/>
        <v>11</v>
      </c>
      <c r="M2632" s="39">
        <f t="shared" si="389"/>
        <v>6</v>
      </c>
      <c r="N2632" s="39">
        <f t="shared" si="393"/>
        <v>0</v>
      </c>
    </row>
    <row r="2633" spans="1:14" s="1" customFormat="1" ht="11.5" hidden="1" customHeight="1" x14ac:dyDescent="0.35">
      <c r="A2633" s="19"/>
      <c r="B2633" s="18"/>
      <c r="C2633" s="18"/>
      <c r="D2633" s="18"/>
      <c r="E2633" s="17"/>
      <c r="F2633" s="20"/>
      <c r="G2633" s="21"/>
      <c r="H2633" s="451"/>
      <c r="J2633" s="23" t="e">
        <f>H2633*J2635/H2635</f>
        <v>#DIV/0!</v>
      </c>
      <c r="L2633" s="41">
        <f t="shared" si="392"/>
        <v>11</v>
      </c>
      <c r="M2633" s="39">
        <f t="shared" si="389"/>
        <v>6</v>
      </c>
      <c r="N2633" s="39">
        <f t="shared" si="393"/>
        <v>0</v>
      </c>
    </row>
    <row r="2634" spans="1:14" s="1" customFormat="1" ht="11.5" hidden="1" customHeight="1" x14ac:dyDescent="0.35">
      <c r="A2634" s="19"/>
      <c r="B2634" s="18"/>
      <c r="C2634" s="18"/>
      <c r="D2634" s="18"/>
      <c r="E2634" s="17"/>
      <c r="F2634" s="20"/>
      <c r="G2634" s="21"/>
      <c r="H2634" s="451"/>
      <c r="J2634" s="23" t="e">
        <f>H2634*J2635/H2635</f>
        <v>#DIV/0!</v>
      </c>
      <c r="L2634" s="41">
        <f t="shared" si="392"/>
        <v>11</v>
      </c>
      <c r="M2634" s="39">
        <f t="shared" si="389"/>
        <v>6</v>
      </c>
      <c r="N2634" s="39">
        <f t="shared" si="393"/>
        <v>0</v>
      </c>
    </row>
    <row r="2635" spans="1:14" s="1" customFormat="1" ht="11.5" hidden="1" customHeight="1" x14ac:dyDescent="0.35">
      <c r="A2635" s="19"/>
      <c r="B2635" s="25">
        <f>SUBTOTAL(9,B2617:B2634)</f>
        <v>0</v>
      </c>
      <c r="C2635" s="25">
        <f t="shared" ref="C2635:E2635" si="394">SUBTOTAL(9,C2617:C2634)</f>
        <v>0</v>
      </c>
      <c r="D2635" s="25">
        <f t="shared" si="394"/>
        <v>0</v>
      </c>
      <c r="E2635" s="26">
        <f t="shared" si="394"/>
        <v>0</v>
      </c>
      <c r="F2635" s="29" t="s">
        <v>18</v>
      </c>
      <c r="G2635" s="125"/>
      <c r="H2635" s="454"/>
      <c r="J2635" s="32">
        <f>D2614</f>
        <v>79</v>
      </c>
      <c r="L2635" s="41">
        <f t="shared" si="392"/>
        <v>11</v>
      </c>
      <c r="M2635" s="39">
        <f t="shared" si="389"/>
        <v>6</v>
      </c>
      <c r="N2635" s="39">
        <v>1</v>
      </c>
    </row>
    <row r="2636" spans="1:14" s="1" customFormat="1" ht="11.5" hidden="1" customHeight="1" x14ac:dyDescent="0.35">
      <c r="A2636" s="33"/>
      <c r="B2636" s="34"/>
      <c r="C2636" s="34"/>
      <c r="D2636" s="34"/>
      <c r="E2636" s="35"/>
      <c r="F2636" s="36"/>
      <c r="G2636" s="37"/>
      <c r="H2636" s="38"/>
      <c r="J2636" s="38"/>
      <c r="L2636" s="41">
        <f t="shared" si="392"/>
        <v>11</v>
      </c>
      <c r="M2636" s="39">
        <f t="shared" si="389"/>
        <v>6</v>
      </c>
      <c r="N2636" s="39">
        <v>1</v>
      </c>
    </row>
    <row r="2637" spans="1:14" s="1" customFormat="1" ht="21" hidden="1" x14ac:dyDescent="0.35">
      <c r="A2637" s="14"/>
      <c r="B2637" s="14"/>
      <c r="C2637" s="14"/>
      <c r="D2637" s="427">
        <f>х!H$14</f>
        <v>48</v>
      </c>
      <c r="E2637" s="428"/>
      <c r="F2637" s="429" t="str">
        <f>х!I$14</f>
        <v>Абонемент платного питания №6 (Полдник 1-4)</v>
      </c>
      <c r="G2637" s="430"/>
      <c r="H2637" s="430"/>
      <c r="I2637" s="13"/>
      <c r="J2637" s="13"/>
      <c r="K2637" s="13"/>
      <c r="L2637" s="40">
        <f>L2614+1</f>
        <v>12</v>
      </c>
      <c r="M2637" s="39">
        <f t="shared" si="389"/>
        <v>6</v>
      </c>
      <c r="N2637" s="39">
        <v>1</v>
      </c>
    </row>
    <row r="2638" spans="1:14" s="1" customFormat="1" ht="11.5" hidden="1" customHeight="1" x14ac:dyDescent="0.35">
      <c r="A2638" s="431" t="s">
        <v>3</v>
      </c>
      <c r="B2638" s="432" t="s">
        <v>4</v>
      </c>
      <c r="C2638" s="432"/>
      <c r="D2638" s="432"/>
      <c r="E2638" s="433" t="s">
        <v>5</v>
      </c>
      <c r="F2638" s="434" t="s">
        <v>6</v>
      </c>
      <c r="G2638" s="435" t="s">
        <v>7</v>
      </c>
      <c r="H2638" s="436" t="s">
        <v>8</v>
      </c>
      <c r="L2638" s="41">
        <f>L2637</f>
        <v>12</v>
      </c>
      <c r="M2638" s="39">
        <f t="shared" si="389"/>
        <v>6</v>
      </c>
      <c r="N2638" s="39">
        <v>1</v>
      </c>
    </row>
    <row r="2639" spans="1:14" s="1" customFormat="1" ht="11.5" hidden="1" customHeight="1" x14ac:dyDescent="0.35">
      <c r="A2639" s="431"/>
      <c r="B2639" s="15" t="s">
        <v>9</v>
      </c>
      <c r="C2639" s="16" t="s">
        <v>10</v>
      </c>
      <c r="D2639" s="16" t="s">
        <v>11</v>
      </c>
      <c r="E2639" s="433"/>
      <c r="F2639" s="434"/>
      <c r="G2639" s="435"/>
      <c r="H2639" s="436"/>
      <c r="L2639" s="41">
        <f t="shared" ref="L2639:M2659" si="395">L2638</f>
        <v>12</v>
      </c>
      <c r="M2639" s="39">
        <f t="shared" si="389"/>
        <v>6</v>
      </c>
      <c r="N2639" s="39">
        <v>1</v>
      </c>
    </row>
    <row r="2640" spans="1:14" s="1" customFormat="1" ht="11.5" hidden="1" customHeight="1" x14ac:dyDescent="0.35">
      <c r="A2640" s="76"/>
      <c r="B2640" s="77"/>
      <c r="C2640" s="77"/>
      <c r="D2640" s="77"/>
      <c r="E2640" s="78"/>
      <c r="F2640" s="79"/>
      <c r="G2640" s="80"/>
      <c r="H2640" s="453">
        <f>D2637</f>
        <v>48</v>
      </c>
      <c r="J2640" s="23" t="e">
        <f>H2640*J2658/H2658</f>
        <v>#DIV/0!</v>
      </c>
      <c r="L2640" s="41">
        <f t="shared" si="395"/>
        <v>12</v>
      </c>
      <c r="M2640" s="39">
        <f t="shared" si="389"/>
        <v>6</v>
      </c>
      <c r="N2640" s="39">
        <f>F2640</f>
        <v>0</v>
      </c>
    </row>
    <row r="2641" spans="1:14" s="1" customFormat="1" ht="11.5" hidden="1" customHeight="1" x14ac:dyDescent="0.35">
      <c r="A2641" s="81"/>
      <c r="B2641" s="82"/>
      <c r="C2641" s="82"/>
      <c r="D2641" s="82"/>
      <c r="E2641" s="83"/>
      <c r="F2641" s="105"/>
      <c r="G2641" s="84"/>
      <c r="H2641" s="451"/>
      <c r="J2641" s="23" t="e">
        <f>H2641*J2658/H2658</f>
        <v>#DIV/0!</v>
      </c>
      <c r="L2641" s="41">
        <f t="shared" si="395"/>
        <v>12</v>
      </c>
      <c r="M2641" s="39">
        <f t="shared" si="389"/>
        <v>6</v>
      </c>
      <c r="N2641" s="39">
        <f t="shared" ref="N2641:N2657" si="396">F2641</f>
        <v>0</v>
      </c>
    </row>
    <row r="2642" spans="1:14" s="1" customFormat="1" ht="11.5" hidden="1" customHeight="1" x14ac:dyDescent="0.35">
      <c r="A2642" s="17"/>
      <c r="B2642" s="18"/>
      <c r="C2642" s="18"/>
      <c r="D2642" s="18"/>
      <c r="E2642" s="17"/>
      <c r="F2642" s="20"/>
      <c r="G2642" s="24"/>
      <c r="H2642" s="451"/>
      <c r="J2642" s="23" t="e">
        <f>H2642*J2658/H2658</f>
        <v>#DIV/0!</v>
      </c>
      <c r="L2642" s="41">
        <f t="shared" si="395"/>
        <v>12</v>
      </c>
      <c r="M2642" s="39">
        <f t="shared" si="389"/>
        <v>6</v>
      </c>
      <c r="N2642" s="39">
        <f t="shared" si="396"/>
        <v>0</v>
      </c>
    </row>
    <row r="2643" spans="1:14" s="1" customFormat="1" ht="11.5" hidden="1" customHeight="1" x14ac:dyDescent="0.35">
      <c r="A2643" s="19"/>
      <c r="B2643" s="18"/>
      <c r="C2643" s="18"/>
      <c r="D2643" s="18"/>
      <c r="E2643" s="17"/>
      <c r="F2643" s="20"/>
      <c r="G2643" s="21"/>
      <c r="H2643" s="451"/>
      <c r="J2643" s="23" t="e">
        <f>H2643*J2658/H2658</f>
        <v>#DIV/0!</v>
      </c>
      <c r="L2643" s="41">
        <f t="shared" si="395"/>
        <v>12</v>
      </c>
      <c r="M2643" s="39">
        <f t="shared" si="389"/>
        <v>6</v>
      </c>
      <c r="N2643" s="39">
        <f t="shared" si="396"/>
        <v>0</v>
      </c>
    </row>
    <row r="2644" spans="1:14" s="1" customFormat="1" ht="11.5" hidden="1" customHeight="1" x14ac:dyDescent="0.35">
      <c r="A2644" s="17"/>
      <c r="B2644" s="18"/>
      <c r="C2644" s="18"/>
      <c r="D2644" s="19"/>
      <c r="E2644" s="17"/>
      <c r="F2644" s="20"/>
      <c r="G2644" s="21"/>
      <c r="H2644" s="451"/>
      <c r="J2644" s="23" t="e">
        <f>H2644*J2658/H2658</f>
        <v>#DIV/0!</v>
      </c>
      <c r="L2644" s="41">
        <f t="shared" si="395"/>
        <v>12</v>
      </c>
      <c r="M2644" s="39">
        <f t="shared" si="389"/>
        <v>6</v>
      </c>
      <c r="N2644" s="39">
        <f t="shared" si="396"/>
        <v>0</v>
      </c>
    </row>
    <row r="2645" spans="1:14" s="1" customFormat="1" ht="11.5" hidden="1" customHeight="1" x14ac:dyDescent="0.35">
      <c r="A2645" s="17"/>
      <c r="B2645" s="18"/>
      <c r="C2645" s="18"/>
      <c r="D2645" s="18"/>
      <c r="E2645" s="17"/>
      <c r="F2645" s="20"/>
      <c r="G2645" s="21"/>
      <c r="H2645" s="451"/>
      <c r="J2645" s="23" t="e">
        <f>H2645*J2658/H2658</f>
        <v>#DIV/0!</v>
      </c>
      <c r="L2645" s="41">
        <f t="shared" si="395"/>
        <v>12</v>
      </c>
      <c r="M2645" s="39">
        <f t="shared" si="389"/>
        <v>6</v>
      </c>
      <c r="N2645" s="39">
        <f t="shared" si="396"/>
        <v>0</v>
      </c>
    </row>
    <row r="2646" spans="1:14" s="1" customFormat="1" ht="11.5" hidden="1" customHeight="1" x14ac:dyDescent="0.35">
      <c r="A2646" s="17"/>
      <c r="B2646" s="18"/>
      <c r="C2646" s="18"/>
      <c r="D2646" s="18"/>
      <c r="E2646" s="17"/>
      <c r="F2646" s="20"/>
      <c r="G2646" s="24"/>
      <c r="H2646" s="451"/>
      <c r="J2646" s="23" t="e">
        <f>H2646*J2658/H2658</f>
        <v>#DIV/0!</v>
      </c>
      <c r="L2646" s="41">
        <f t="shared" si="395"/>
        <v>12</v>
      </c>
      <c r="M2646" s="39">
        <f t="shared" si="389"/>
        <v>6</v>
      </c>
      <c r="N2646" s="39">
        <f t="shared" si="396"/>
        <v>0</v>
      </c>
    </row>
    <row r="2647" spans="1:14" s="1" customFormat="1" ht="11.5" hidden="1" customHeight="1" x14ac:dyDescent="0.35">
      <c r="A2647" s="19"/>
      <c r="B2647" s="18"/>
      <c r="C2647" s="18"/>
      <c r="D2647" s="18"/>
      <c r="E2647" s="17"/>
      <c r="F2647" s="20"/>
      <c r="G2647" s="21"/>
      <c r="H2647" s="451"/>
      <c r="J2647" s="23" t="e">
        <f>H2647*J2658/H2658</f>
        <v>#DIV/0!</v>
      </c>
      <c r="L2647" s="41">
        <f t="shared" si="395"/>
        <v>12</v>
      </c>
      <c r="M2647" s="39">
        <f t="shared" si="389"/>
        <v>6</v>
      </c>
      <c r="N2647" s="39">
        <f t="shared" si="396"/>
        <v>0</v>
      </c>
    </row>
    <row r="2648" spans="1:14" s="1" customFormat="1" ht="11.5" hidden="1" customHeight="1" x14ac:dyDescent="0.35">
      <c r="A2648" s="19"/>
      <c r="B2648" s="25"/>
      <c r="C2648" s="25"/>
      <c r="D2648" s="25"/>
      <c r="E2648" s="26"/>
      <c r="F2648" s="42"/>
      <c r="G2648" s="42"/>
      <c r="H2648" s="451"/>
      <c r="J2648" s="23" t="e">
        <f>H2648*J2658/H2658</f>
        <v>#DIV/0!</v>
      </c>
      <c r="L2648" s="41">
        <f t="shared" si="395"/>
        <v>12</v>
      </c>
      <c r="M2648" s="39">
        <f t="shared" si="389"/>
        <v>6</v>
      </c>
      <c r="N2648" s="39">
        <f t="shared" si="396"/>
        <v>0</v>
      </c>
    </row>
    <row r="2649" spans="1:14" s="1" customFormat="1" ht="11.5" hidden="1" customHeight="1" x14ac:dyDescent="0.35">
      <c r="A2649" s="17"/>
      <c r="B2649" s="18"/>
      <c r="C2649" s="18"/>
      <c r="D2649" s="18"/>
      <c r="E2649" s="17"/>
      <c r="F2649" s="20"/>
      <c r="G2649" s="21"/>
      <c r="H2649" s="451"/>
      <c r="J2649" s="23" t="e">
        <f>H2649*J2658/H2658</f>
        <v>#DIV/0!</v>
      </c>
      <c r="L2649" s="41">
        <f t="shared" si="395"/>
        <v>12</v>
      </c>
      <c r="M2649" s="39">
        <f t="shared" si="389"/>
        <v>6</v>
      </c>
      <c r="N2649" s="39">
        <f t="shared" si="396"/>
        <v>0</v>
      </c>
    </row>
    <row r="2650" spans="1:14" s="1" customFormat="1" ht="11.5" hidden="1" customHeight="1" x14ac:dyDescent="0.35">
      <c r="A2650" s="17"/>
      <c r="B2650" s="18"/>
      <c r="C2650" s="18"/>
      <c r="D2650" s="18"/>
      <c r="E2650" s="17"/>
      <c r="F2650" s="20"/>
      <c r="G2650" s="24"/>
      <c r="H2650" s="451"/>
      <c r="J2650" s="23" t="e">
        <f>H2650*J2658/H2658</f>
        <v>#DIV/0!</v>
      </c>
      <c r="L2650" s="41">
        <f t="shared" si="395"/>
        <v>12</v>
      </c>
      <c r="M2650" s="39">
        <f t="shared" si="389"/>
        <v>6</v>
      </c>
      <c r="N2650" s="39">
        <f t="shared" si="396"/>
        <v>0</v>
      </c>
    </row>
    <row r="2651" spans="1:14" s="1" customFormat="1" ht="11.5" hidden="1" customHeight="1" x14ac:dyDescent="0.35">
      <c r="A2651" s="17"/>
      <c r="B2651" s="18"/>
      <c r="C2651" s="18"/>
      <c r="D2651" s="18"/>
      <c r="E2651" s="17"/>
      <c r="F2651" s="20"/>
      <c r="G2651" s="24"/>
      <c r="H2651" s="451"/>
      <c r="J2651" s="23" t="e">
        <f>H2651*J2658/H2658</f>
        <v>#DIV/0!</v>
      </c>
      <c r="L2651" s="41">
        <f t="shared" si="395"/>
        <v>12</v>
      </c>
      <c r="M2651" s="39">
        <f t="shared" si="389"/>
        <v>6</v>
      </c>
      <c r="N2651" s="39">
        <f t="shared" si="396"/>
        <v>0</v>
      </c>
    </row>
    <row r="2652" spans="1:14" s="1" customFormat="1" ht="11.5" hidden="1" customHeight="1" x14ac:dyDescent="0.35">
      <c r="A2652" s="19"/>
      <c r="B2652" s="18"/>
      <c r="C2652" s="18"/>
      <c r="D2652" s="18"/>
      <c r="E2652" s="17"/>
      <c r="F2652" s="20"/>
      <c r="G2652" s="21"/>
      <c r="H2652" s="451"/>
      <c r="J2652" s="23" t="e">
        <f>H2652*J2658/H2658</f>
        <v>#DIV/0!</v>
      </c>
      <c r="L2652" s="41">
        <f t="shared" si="395"/>
        <v>12</v>
      </c>
      <c r="M2652" s="39">
        <f t="shared" si="389"/>
        <v>6</v>
      </c>
      <c r="N2652" s="39">
        <f t="shared" si="396"/>
        <v>0</v>
      </c>
    </row>
    <row r="2653" spans="1:14" s="1" customFormat="1" ht="11.5" hidden="1" customHeight="1" x14ac:dyDescent="0.25">
      <c r="A2653" s="17"/>
      <c r="B2653" s="18"/>
      <c r="C2653" s="18"/>
      <c r="D2653" s="18"/>
      <c r="E2653" s="17"/>
      <c r="F2653" s="28"/>
      <c r="G2653" s="21"/>
      <c r="H2653" s="451"/>
      <c r="J2653" s="23" t="e">
        <f>H2653*J2658/H2658</f>
        <v>#DIV/0!</v>
      </c>
      <c r="L2653" s="41">
        <f t="shared" si="395"/>
        <v>12</v>
      </c>
      <c r="M2653" s="39">
        <f t="shared" si="389"/>
        <v>6</v>
      </c>
      <c r="N2653" s="39">
        <f t="shared" si="396"/>
        <v>0</v>
      </c>
    </row>
    <row r="2654" spans="1:14" s="1" customFormat="1" ht="11.5" hidden="1" customHeight="1" x14ac:dyDescent="0.35">
      <c r="A2654" s="19"/>
      <c r="B2654" s="18"/>
      <c r="C2654" s="18"/>
      <c r="D2654" s="18"/>
      <c r="E2654" s="17"/>
      <c r="F2654" s="20"/>
      <c r="G2654" s="21"/>
      <c r="H2654" s="451"/>
      <c r="J2654" s="23" t="e">
        <f>H2654*J2658/H2658</f>
        <v>#DIV/0!</v>
      </c>
      <c r="L2654" s="41">
        <f t="shared" si="395"/>
        <v>12</v>
      </c>
      <c r="M2654" s="39">
        <f t="shared" si="389"/>
        <v>6</v>
      </c>
      <c r="N2654" s="39">
        <f t="shared" si="396"/>
        <v>0</v>
      </c>
    </row>
    <row r="2655" spans="1:14" s="1" customFormat="1" ht="11.5" hidden="1" customHeight="1" x14ac:dyDescent="0.25">
      <c r="A2655" s="17"/>
      <c r="B2655" s="18"/>
      <c r="C2655" s="18"/>
      <c r="D2655" s="18"/>
      <c r="E2655" s="17"/>
      <c r="F2655" s="28"/>
      <c r="G2655" s="21"/>
      <c r="H2655" s="451"/>
      <c r="J2655" s="23" t="e">
        <f>H2655*J2658/H2658</f>
        <v>#DIV/0!</v>
      </c>
      <c r="L2655" s="41">
        <f t="shared" si="395"/>
        <v>12</v>
      </c>
      <c r="M2655" s="39">
        <f t="shared" si="395"/>
        <v>6</v>
      </c>
      <c r="N2655" s="39">
        <f t="shared" si="396"/>
        <v>0</v>
      </c>
    </row>
    <row r="2656" spans="1:14" s="1" customFormat="1" ht="11.5" hidden="1" customHeight="1" x14ac:dyDescent="0.35">
      <c r="A2656" s="19"/>
      <c r="B2656" s="18"/>
      <c r="C2656" s="18"/>
      <c r="D2656" s="18"/>
      <c r="E2656" s="17"/>
      <c r="F2656" s="20"/>
      <c r="G2656" s="21"/>
      <c r="H2656" s="451"/>
      <c r="J2656" s="23" t="e">
        <f>H2656*J2658/H2658</f>
        <v>#DIV/0!</v>
      </c>
      <c r="L2656" s="41">
        <f t="shared" si="395"/>
        <v>12</v>
      </c>
      <c r="M2656" s="39">
        <f t="shared" si="395"/>
        <v>6</v>
      </c>
      <c r="N2656" s="39">
        <f t="shared" si="396"/>
        <v>0</v>
      </c>
    </row>
    <row r="2657" spans="1:14" s="1" customFormat="1" ht="11.5" hidden="1" customHeight="1" x14ac:dyDescent="0.35">
      <c r="A2657" s="19"/>
      <c r="B2657" s="18"/>
      <c r="C2657" s="18"/>
      <c r="D2657" s="18"/>
      <c r="E2657" s="17"/>
      <c r="F2657" s="20"/>
      <c r="G2657" s="21"/>
      <c r="H2657" s="451"/>
      <c r="J2657" s="23" t="e">
        <f>H2657*J2658/H2658</f>
        <v>#DIV/0!</v>
      </c>
      <c r="L2657" s="41">
        <f t="shared" si="395"/>
        <v>12</v>
      </c>
      <c r="M2657" s="39">
        <f t="shared" si="395"/>
        <v>6</v>
      </c>
      <c r="N2657" s="39">
        <f t="shared" si="396"/>
        <v>0</v>
      </c>
    </row>
    <row r="2658" spans="1:14" s="1" customFormat="1" ht="11.5" hidden="1" customHeight="1" x14ac:dyDescent="0.35">
      <c r="A2658" s="19"/>
      <c r="B2658" s="25">
        <f>SUBTOTAL(9,B2640:B2657)</f>
        <v>0</v>
      </c>
      <c r="C2658" s="25">
        <f t="shared" ref="C2658:E2658" si="397">SUBTOTAL(9,C2640:C2657)</f>
        <v>0</v>
      </c>
      <c r="D2658" s="25">
        <f t="shared" si="397"/>
        <v>0</v>
      </c>
      <c r="E2658" s="26">
        <f t="shared" si="397"/>
        <v>0</v>
      </c>
      <c r="F2658" s="29" t="s">
        <v>18</v>
      </c>
      <c r="G2658" s="42"/>
      <c r="H2658" s="454"/>
      <c r="J2658" s="32">
        <f>D2637</f>
        <v>48</v>
      </c>
      <c r="L2658" s="41">
        <f t="shared" si="395"/>
        <v>12</v>
      </c>
      <c r="M2658" s="39">
        <f t="shared" si="395"/>
        <v>6</v>
      </c>
      <c r="N2658" s="39">
        <v>1</v>
      </c>
    </row>
    <row r="2659" spans="1:14" s="1" customFormat="1" ht="11.5" hidden="1" customHeight="1" x14ac:dyDescent="0.35">
      <c r="A2659" s="33"/>
      <c r="B2659" s="34"/>
      <c r="C2659" s="34"/>
      <c r="D2659" s="34"/>
      <c r="E2659" s="35"/>
      <c r="F2659" s="36"/>
      <c r="G2659" s="37"/>
      <c r="H2659" s="38"/>
      <c r="J2659" s="38"/>
      <c r="L2659" s="41">
        <f t="shared" si="395"/>
        <v>12</v>
      </c>
      <c r="M2659" s="39">
        <f t="shared" si="395"/>
        <v>6</v>
      </c>
      <c r="N2659" s="39">
        <v>1</v>
      </c>
    </row>
    <row r="2660" spans="1:14" s="1" customFormat="1" ht="21" hidden="1" x14ac:dyDescent="0.35">
      <c r="A2660" s="14"/>
      <c r="B2660" s="14"/>
      <c r="C2660" s="14"/>
      <c r="D2660" s="427">
        <f>х!H$15</f>
        <v>107.91</v>
      </c>
      <c r="E2660" s="428"/>
      <c r="F2660" s="429" t="str">
        <f>х!I$15</f>
        <v>Абонемент платного питания №7 (ГПД Завтрак 1-4)</v>
      </c>
      <c r="G2660" s="430"/>
      <c r="H2660" s="430"/>
      <c r="I2660" s="13"/>
      <c r="J2660" s="13"/>
      <c r="K2660" s="13"/>
      <c r="L2660" s="40">
        <f>L2637+1</f>
        <v>13</v>
      </c>
      <c r="M2660" s="39">
        <f t="shared" ref="M2660:M2723" si="398">M2659</f>
        <v>6</v>
      </c>
      <c r="N2660" s="39">
        <v>1</v>
      </c>
    </row>
    <row r="2661" spans="1:14" s="1" customFormat="1" ht="11.5" hidden="1" customHeight="1" x14ac:dyDescent="0.35">
      <c r="A2661" s="431" t="s">
        <v>3</v>
      </c>
      <c r="B2661" s="432" t="s">
        <v>4</v>
      </c>
      <c r="C2661" s="432"/>
      <c r="D2661" s="432"/>
      <c r="E2661" s="433" t="s">
        <v>5</v>
      </c>
      <c r="F2661" s="434" t="s">
        <v>6</v>
      </c>
      <c r="G2661" s="435" t="s">
        <v>7</v>
      </c>
      <c r="H2661" s="436" t="s">
        <v>8</v>
      </c>
      <c r="L2661" s="41">
        <f>L2660</f>
        <v>13</v>
      </c>
      <c r="M2661" s="39">
        <f t="shared" si="398"/>
        <v>6</v>
      </c>
      <c r="N2661" s="39">
        <v>1</v>
      </c>
    </row>
    <row r="2662" spans="1:14" s="1" customFormat="1" ht="11.5" hidden="1" customHeight="1" x14ac:dyDescent="0.35">
      <c r="A2662" s="431"/>
      <c r="B2662" s="15" t="s">
        <v>9</v>
      </c>
      <c r="C2662" s="16" t="s">
        <v>10</v>
      </c>
      <c r="D2662" s="16" t="s">
        <v>11</v>
      </c>
      <c r="E2662" s="433"/>
      <c r="F2662" s="434"/>
      <c r="G2662" s="435"/>
      <c r="H2662" s="436"/>
      <c r="L2662" s="41">
        <f t="shared" ref="L2662:L2682" si="399">L2661</f>
        <v>13</v>
      </c>
      <c r="M2662" s="39">
        <f t="shared" si="398"/>
        <v>6</v>
      </c>
      <c r="N2662" s="39">
        <v>1</v>
      </c>
    </row>
    <row r="2663" spans="1:14" s="1" customFormat="1" ht="11.5" hidden="1" customHeight="1" x14ac:dyDescent="0.35">
      <c r="A2663" s="50">
        <v>15</v>
      </c>
      <c r="B2663" s="51">
        <v>3.94</v>
      </c>
      <c r="C2663" s="51">
        <v>3.99</v>
      </c>
      <c r="D2663" s="54"/>
      <c r="E2663" s="50">
        <v>51</v>
      </c>
      <c r="F2663" s="52" t="s">
        <v>155</v>
      </c>
      <c r="G2663" s="49">
        <v>15</v>
      </c>
      <c r="H2663" s="453">
        <f>D2660</f>
        <v>107.91</v>
      </c>
      <c r="J2663" s="23" t="e">
        <f>H2663*J2681/H2681</f>
        <v>#DIV/0!</v>
      </c>
      <c r="L2663" s="41">
        <f t="shared" si="399"/>
        <v>13</v>
      </c>
      <c r="M2663" s="39">
        <f t="shared" si="398"/>
        <v>6</v>
      </c>
      <c r="N2663" s="39" t="str">
        <f>F2663</f>
        <v>Сыр (порциями) 15 (СОШ_2018)</v>
      </c>
    </row>
    <row r="2664" spans="1:14" s="1" customFormat="1" ht="11.5" hidden="1" customHeight="1" x14ac:dyDescent="0.35">
      <c r="A2664" s="50">
        <v>338</v>
      </c>
      <c r="B2664" s="51">
        <v>0.6</v>
      </c>
      <c r="C2664" s="51">
        <v>0.6</v>
      </c>
      <c r="D2664" s="51">
        <v>14.7</v>
      </c>
      <c r="E2664" s="50">
        <v>71</v>
      </c>
      <c r="F2664" s="52" t="s">
        <v>167</v>
      </c>
      <c r="G2664" s="49">
        <v>150</v>
      </c>
      <c r="H2664" s="451"/>
      <c r="J2664" s="23" t="e">
        <f>H2664*J2681/H2681</f>
        <v>#DIV/0!</v>
      </c>
      <c r="L2664" s="41">
        <f t="shared" si="399"/>
        <v>13</v>
      </c>
      <c r="M2664" s="39">
        <f t="shared" si="398"/>
        <v>6</v>
      </c>
      <c r="N2664" s="39" t="str">
        <f t="shared" ref="N2664:N2680" si="400">F2664</f>
        <v>Яблоко 150 (СОШ_2018)</v>
      </c>
    </row>
    <row r="2665" spans="1:14" s="1" customFormat="1" ht="11.5" hidden="1" customHeight="1" x14ac:dyDescent="0.35">
      <c r="A2665" s="50">
        <v>182</v>
      </c>
      <c r="B2665" s="51">
        <v>3.83</v>
      </c>
      <c r="C2665" s="51">
        <v>8.4</v>
      </c>
      <c r="D2665" s="51">
        <v>25.07</v>
      </c>
      <c r="E2665" s="50">
        <v>192</v>
      </c>
      <c r="F2665" s="52" t="s">
        <v>113</v>
      </c>
      <c r="G2665" s="53" t="s">
        <v>96</v>
      </c>
      <c r="H2665" s="451"/>
      <c r="J2665" s="23" t="e">
        <f>H2665*J2681/H2681</f>
        <v>#DIV/0!</v>
      </c>
      <c r="L2665" s="41">
        <f t="shared" si="399"/>
        <v>13</v>
      </c>
      <c r="M2665" s="39">
        <f t="shared" si="398"/>
        <v>6</v>
      </c>
      <c r="N2665" s="39" t="str">
        <f t="shared" si="400"/>
        <v>Каша жидкая молочная рисовая с маслом 150/8 (СОШ_2018)</v>
      </c>
    </row>
    <row r="2666" spans="1:14" s="1" customFormat="1" ht="11.5" hidden="1" customHeight="1" x14ac:dyDescent="0.35">
      <c r="A2666" s="50">
        <v>382</v>
      </c>
      <c r="B2666" s="51">
        <v>4.08</v>
      </c>
      <c r="C2666" s="51">
        <v>3.54</v>
      </c>
      <c r="D2666" s="51">
        <v>17.579999999999998</v>
      </c>
      <c r="E2666" s="50">
        <v>119</v>
      </c>
      <c r="F2666" s="52" t="s">
        <v>105</v>
      </c>
      <c r="G2666" s="49">
        <v>200</v>
      </c>
      <c r="H2666" s="451"/>
      <c r="J2666" s="23" t="e">
        <f>H2666*J2681/H2681</f>
        <v>#DIV/0!</v>
      </c>
      <c r="L2666" s="41">
        <f t="shared" si="399"/>
        <v>13</v>
      </c>
      <c r="M2666" s="39">
        <f t="shared" si="398"/>
        <v>6</v>
      </c>
      <c r="N2666" s="39" t="str">
        <f t="shared" si="400"/>
        <v>Какао с молоком 200 (СОШ_2018)</v>
      </c>
    </row>
    <row r="2667" spans="1:14" s="1" customFormat="1" ht="11.5" hidden="1" customHeight="1" x14ac:dyDescent="0.35">
      <c r="A2667" s="54" t="s">
        <v>16</v>
      </c>
      <c r="B2667" s="51">
        <v>3.16</v>
      </c>
      <c r="C2667" s="51">
        <v>0.4</v>
      </c>
      <c r="D2667" s="51">
        <v>19.32</v>
      </c>
      <c r="E2667" s="50">
        <v>94</v>
      </c>
      <c r="F2667" s="52" t="s">
        <v>148</v>
      </c>
      <c r="G2667" s="49">
        <v>40</v>
      </c>
      <c r="H2667" s="451"/>
      <c r="J2667" s="23" t="e">
        <f>H2667*J2681/H2681</f>
        <v>#DIV/0!</v>
      </c>
      <c r="L2667" s="41">
        <f t="shared" si="399"/>
        <v>13</v>
      </c>
      <c r="M2667" s="39">
        <f t="shared" si="398"/>
        <v>6</v>
      </c>
      <c r="N2667" s="39" t="str">
        <f t="shared" si="400"/>
        <v>Батон витаминизированный</v>
      </c>
    </row>
    <row r="2668" spans="1:14" s="1" customFormat="1" ht="11.5" hidden="1" customHeight="1" x14ac:dyDescent="0.35">
      <c r="A2668" s="54" t="s">
        <v>16</v>
      </c>
      <c r="B2668" s="51">
        <v>1.98</v>
      </c>
      <c r="C2668" s="51">
        <v>0.36</v>
      </c>
      <c r="D2668" s="51">
        <v>10.02</v>
      </c>
      <c r="E2668" s="50">
        <v>52</v>
      </c>
      <c r="F2668" s="52" t="s">
        <v>99</v>
      </c>
      <c r="G2668" s="49">
        <v>30</v>
      </c>
      <c r="H2668" s="451"/>
      <c r="J2668" s="23" t="e">
        <f>H2668*J2681/H2681</f>
        <v>#DIV/0!</v>
      </c>
      <c r="L2668" s="41">
        <f t="shared" si="399"/>
        <v>13</v>
      </c>
      <c r="M2668" s="39">
        <f t="shared" si="398"/>
        <v>6</v>
      </c>
      <c r="N2668" s="39" t="str">
        <f t="shared" si="400"/>
        <v>Хлеб ржаной 30 (СОШ_2018)</v>
      </c>
    </row>
    <row r="2669" spans="1:14" s="1" customFormat="1" ht="11.5" hidden="1" customHeight="1" x14ac:dyDescent="0.35">
      <c r="A2669" s="17"/>
      <c r="B2669" s="18"/>
      <c r="C2669" s="18"/>
      <c r="D2669" s="18"/>
      <c r="E2669" s="17"/>
      <c r="F2669" s="20"/>
      <c r="G2669" s="24"/>
      <c r="H2669" s="451"/>
      <c r="J2669" s="23" t="e">
        <f>H2669*J2681/H2681</f>
        <v>#DIV/0!</v>
      </c>
      <c r="L2669" s="41">
        <f t="shared" si="399"/>
        <v>13</v>
      </c>
      <c r="M2669" s="39">
        <f t="shared" si="398"/>
        <v>6</v>
      </c>
      <c r="N2669" s="39">
        <f t="shared" si="400"/>
        <v>0</v>
      </c>
    </row>
    <row r="2670" spans="1:14" s="1" customFormat="1" ht="11.5" hidden="1" customHeight="1" x14ac:dyDescent="0.35">
      <c r="A2670" s="19"/>
      <c r="B2670" s="18"/>
      <c r="C2670" s="18"/>
      <c r="D2670" s="18"/>
      <c r="E2670" s="17"/>
      <c r="F2670" s="20"/>
      <c r="G2670" s="21"/>
      <c r="H2670" s="451"/>
      <c r="J2670" s="23" t="e">
        <f>H2670*J2681/H2681</f>
        <v>#DIV/0!</v>
      </c>
      <c r="L2670" s="41">
        <f t="shared" si="399"/>
        <v>13</v>
      </c>
      <c r="M2670" s="39">
        <f t="shared" si="398"/>
        <v>6</v>
      </c>
      <c r="N2670" s="39">
        <f t="shared" si="400"/>
        <v>0</v>
      </c>
    </row>
    <row r="2671" spans="1:14" s="1" customFormat="1" ht="11.5" hidden="1" customHeight="1" x14ac:dyDescent="0.35">
      <c r="A2671" s="19"/>
      <c r="B2671" s="25"/>
      <c r="C2671" s="25"/>
      <c r="D2671" s="25"/>
      <c r="E2671" s="26"/>
      <c r="F2671" s="27"/>
      <c r="G2671" s="27"/>
      <c r="H2671" s="451"/>
      <c r="J2671" s="23" t="e">
        <f>H2671*J2681/H2681</f>
        <v>#DIV/0!</v>
      </c>
      <c r="L2671" s="41">
        <f t="shared" si="399"/>
        <v>13</v>
      </c>
      <c r="M2671" s="39">
        <f t="shared" si="398"/>
        <v>6</v>
      </c>
      <c r="N2671" s="39">
        <f t="shared" si="400"/>
        <v>0</v>
      </c>
    </row>
    <row r="2672" spans="1:14" s="1" customFormat="1" ht="11.5" hidden="1" customHeight="1" x14ac:dyDescent="0.35">
      <c r="A2672" s="17"/>
      <c r="B2672" s="18"/>
      <c r="C2672" s="18"/>
      <c r="D2672" s="18"/>
      <c r="E2672" s="17"/>
      <c r="F2672" s="20"/>
      <c r="G2672" s="21"/>
      <c r="H2672" s="451"/>
      <c r="J2672" s="23" t="e">
        <f>H2672*J2681/H2681</f>
        <v>#DIV/0!</v>
      </c>
      <c r="L2672" s="41">
        <f t="shared" si="399"/>
        <v>13</v>
      </c>
      <c r="M2672" s="39">
        <f t="shared" si="398"/>
        <v>6</v>
      </c>
      <c r="N2672" s="39">
        <f t="shared" si="400"/>
        <v>0</v>
      </c>
    </row>
    <row r="2673" spans="1:14" s="1" customFormat="1" ht="11.5" hidden="1" customHeight="1" x14ac:dyDescent="0.35">
      <c r="A2673" s="17"/>
      <c r="B2673" s="18"/>
      <c r="C2673" s="18"/>
      <c r="D2673" s="18"/>
      <c r="E2673" s="17"/>
      <c r="F2673" s="20"/>
      <c r="G2673" s="24"/>
      <c r="H2673" s="451"/>
      <c r="J2673" s="23" t="e">
        <f>H2673*J2681/H2681</f>
        <v>#DIV/0!</v>
      </c>
      <c r="L2673" s="41">
        <f t="shared" si="399"/>
        <v>13</v>
      </c>
      <c r="M2673" s="39">
        <f t="shared" si="398"/>
        <v>6</v>
      </c>
      <c r="N2673" s="39">
        <f t="shared" si="400"/>
        <v>0</v>
      </c>
    </row>
    <row r="2674" spans="1:14" s="1" customFormat="1" ht="11.5" hidden="1" customHeight="1" x14ac:dyDescent="0.35">
      <c r="A2674" s="17"/>
      <c r="B2674" s="18"/>
      <c r="C2674" s="18"/>
      <c r="D2674" s="18"/>
      <c r="E2674" s="17"/>
      <c r="F2674" s="20"/>
      <c r="G2674" s="24"/>
      <c r="H2674" s="451"/>
      <c r="J2674" s="23" t="e">
        <f>H2674*J2681/H2681</f>
        <v>#DIV/0!</v>
      </c>
      <c r="L2674" s="41">
        <f t="shared" si="399"/>
        <v>13</v>
      </c>
      <c r="M2674" s="39">
        <f t="shared" si="398"/>
        <v>6</v>
      </c>
      <c r="N2674" s="39">
        <f t="shared" si="400"/>
        <v>0</v>
      </c>
    </row>
    <row r="2675" spans="1:14" s="1" customFormat="1" ht="11.5" hidden="1" customHeight="1" x14ac:dyDescent="0.35">
      <c r="A2675" s="19"/>
      <c r="B2675" s="18"/>
      <c r="C2675" s="18"/>
      <c r="D2675" s="18"/>
      <c r="E2675" s="17"/>
      <c r="F2675" s="20"/>
      <c r="G2675" s="21"/>
      <c r="H2675" s="451"/>
      <c r="J2675" s="23" t="e">
        <f>H2675*J2681/H2681</f>
        <v>#DIV/0!</v>
      </c>
      <c r="L2675" s="41">
        <f t="shared" si="399"/>
        <v>13</v>
      </c>
      <c r="M2675" s="39">
        <f t="shared" si="398"/>
        <v>6</v>
      </c>
      <c r="N2675" s="39">
        <f t="shared" si="400"/>
        <v>0</v>
      </c>
    </row>
    <row r="2676" spans="1:14" s="1" customFormat="1" ht="11.5" hidden="1" customHeight="1" x14ac:dyDescent="0.25">
      <c r="A2676" s="17"/>
      <c r="B2676" s="18"/>
      <c r="C2676" s="18"/>
      <c r="D2676" s="18"/>
      <c r="E2676" s="17"/>
      <c r="F2676" s="28"/>
      <c r="G2676" s="21"/>
      <c r="H2676" s="451"/>
      <c r="J2676" s="23" t="e">
        <f>H2676*J2681/H2681</f>
        <v>#DIV/0!</v>
      </c>
      <c r="L2676" s="41">
        <f t="shared" si="399"/>
        <v>13</v>
      </c>
      <c r="M2676" s="39">
        <f t="shared" si="398"/>
        <v>6</v>
      </c>
      <c r="N2676" s="39">
        <f t="shared" si="400"/>
        <v>0</v>
      </c>
    </row>
    <row r="2677" spans="1:14" s="1" customFormat="1" ht="11.5" hidden="1" customHeight="1" x14ac:dyDescent="0.35">
      <c r="A2677" s="19"/>
      <c r="B2677" s="18"/>
      <c r="C2677" s="18"/>
      <c r="D2677" s="18"/>
      <c r="E2677" s="17"/>
      <c r="F2677" s="20"/>
      <c r="G2677" s="21"/>
      <c r="H2677" s="451"/>
      <c r="J2677" s="23" t="e">
        <f>H2677*J2681/H2681</f>
        <v>#DIV/0!</v>
      </c>
      <c r="L2677" s="41">
        <f t="shared" si="399"/>
        <v>13</v>
      </c>
      <c r="M2677" s="39">
        <f t="shared" si="398"/>
        <v>6</v>
      </c>
      <c r="N2677" s="39">
        <f t="shared" si="400"/>
        <v>0</v>
      </c>
    </row>
    <row r="2678" spans="1:14" s="1" customFormat="1" ht="11.5" hidden="1" customHeight="1" x14ac:dyDescent="0.25">
      <c r="A2678" s="17"/>
      <c r="B2678" s="18"/>
      <c r="C2678" s="18"/>
      <c r="D2678" s="18"/>
      <c r="E2678" s="17"/>
      <c r="F2678" s="28"/>
      <c r="G2678" s="21"/>
      <c r="H2678" s="451"/>
      <c r="J2678" s="23" t="e">
        <f>H2678*J2681/H2681</f>
        <v>#DIV/0!</v>
      </c>
      <c r="L2678" s="41">
        <f t="shared" si="399"/>
        <v>13</v>
      </c>
      <c r="M2678" s="39">
        <f t="shared" si="398"/>
        <v>6</v>
      </c>
      <c r="N2678" s="39">
        <f t="shared" si="400"/>
        <v>0</v>
      </c>
    </row>
    <row r="2679" spans="1:14" s="1" customFormat="1" ht="11.5" hidden="1" customHeight="1" x14ac:dyDescent="0.35">
      <c r="A2679" s="19"/>
      <c r="B2679" s="18"/>
      <c r="C2679" s="18"/>
      <c r="D2679" s="18"/>
      <c r="E2679" s="17"/>
      <c r="F2679" s="20"/>
      <c r="G2679" s="21"/>
      <c r="H2679" s="451"/>
      <c r="J2679" s="23" t="e">
        <f>H2679*J2681/H2681</f>
        <v>#DIV/0!</v>
      </c>
      <c r="L2679" s="41">
        <f t="shared" si="399"/>
        <v>13</v>
      </c>
      <c r="M2679" s="39">
        <f t="shared" si="398"/>
        <v>6</v>
      </c>
      <c r="N2679" s="39">
        <f t="shared" si="400"/>
        <v>0</v>
      </c>
    </row>
    <row r="2680" spans="1:14" s="1" customFormat="1" ht="11.5" hidden="1" customHeight="1" x14ac:dyDescent="0.35">
      <c r="A2680" s="19"/>
      <c r="B2680" s="18"/>
      <c r="C2680" s="18"/>
      <c r="D2680" s="18"/>
      <c r="E2680" s="17"/>
      <c r="F2680" s="20"/>
      <c r="G2680" s="21"/>
      <c r="H2680" s="451"/>
      <c r="J2680" s="23" t="e">
        <f>H2680*J2681/H2681</f>
        <v>#DIV/0!</v>
      </c>
      <c r="L2680" s="41">
        <f t="shared" si="399"/>
        <v>13</v>
      </c>
      <c r="M2680" s="39">
        <f t="shared" si="398"/>
        <v>6</v>
      </c>
      <c r="N2680" s="39">
        <f t="shared" si="400"/>
        <v>0</v>
      </c>
    </row>
    <row r="2681" spans="1:14" s="1" customFormat="1" ht="11.5" hidden="1" customHeight="1" x14ac:dyDescent="0.35">
      <c r="A2681" s="19"/>
      <c r="B2681" s="25">
        <f>SUBTOTAL(9,B2663:B2680)</f>
        <v>0</v>
      </c>
      <c r="C2681" s="25">
        <f t="shared" ref="C2681:E2681" si="401">SUBTOTAL(9,C2663:C2680)</f>
        <v>0</v>
      </c>
      <c r="D2681" s="25">
        <f t="shared" si="401"/>
        <v>0</v>
      </c>
      <c r="E2681" s="26">
        <f t="shared" si="401"/>
        <v>0</v>
      </c>
      <c r="F2681" s="29" t="s">
        <v>18</v>
      </c>
      <c r="G2681" s="27"/>
      <c r="H2681" s="454"/>
      <c r="J2681" s="32">
        <f>D2660</f>
        <v>107.91</v>
      </c>
      <c r="L2681" s="41">
        <f t="shared" si="399"/>
        <v>13</v>
      </c>
      <c r="M2681" s="39">
        <f t="shared" si="398"/>
        <v>6</v>
      </c>
      <c r="N2681" s="39">
        <v>1</v>
      </c>
    </row>
    <row r="2682" spans="1:14" s="1" customFormat="1" ht="11.5" hidden="1" customHeight="1" x14ac:dyDescent="0.35">
      <c r="A2682" s="33"/>
      <c r="B2682" s="34"/>
      <c r="C2682" s="34"/>
      <c r="D2682" s="34"/>
      <c r="E2682" s="35"/>
      <c r="F2682" s="36"/>
      <c r="G2682" s="37"/>
      <c r="H2682" s="38"/>
      <c r="J2682" s="38"/>
      <c r="L2682" s="41">
        <f t="shared" si="399"/>
        <v>13</v>
      </c>
      <c r="M2682" s="39">
        <f t="shared" si="398"/>
        <v>6</v>
      </c>
      <c r="N2682" s="39">
        <v>1</v>
      </c>
    </row>
    <row r="2683" spans="1:14" s="1" customFormat="1" ht="21" hidden="1" x14ac:dyDescent="0.35">
      <c r="A2683" s="14"/>
      <c r="B2683" s="14"/>
      <c r="C2683" s="14"/>
      <c r="D2683" s="427">
        <f>х!H$16</f>
        <v>151.08000000000001</v>
      </c>
      <c r="E2683" s="428"/>
      <c r="F2683" s="429" t="str">
        <f>х!I$16</f>
        <v>Абонемент платного питания №8 (ГПД Обед 1-4)</v>
      </c>
      <c r="G2683" s="430"/>
      <c r="H2683" s="430"/>
      <c r="I2683" s="13"/>
      <c r="J2683" s="13"/>
      <c r="K2683" s="13"/>
      <c r="L2683" s="40">
        <f>L2660+1</f>
        <v>14</v>
      </c>
      <c r="M2683" s="39">
        <f t="shared" si="398"/>
        <v>6</v>
      </c>
      <c r="N2683" s="39">
        <v>1</v>
      </c>
    </row>
    <row r="2684" spans="1:14" s="1" customFormat="1" ht="11.5" hidden="1" customHeight="1" x14ac:dyDescent="0.35">
      <c r="A2684" s="431" t="s">
        <v>3</v>
      </c>
      <c r="B2684" s="432" t="s">
        <v>4</v>
      </c>
      <c r="C2684" s="432"/>
      <c r="D2684" s="432"/>
      <c r="E2684" s="433" t="s">
        <v>5</v>
      </c>
      <c r="F2684" s="434" t="s">
        <v>6</v>
      </c>
      <c r="G2684" s="435" t="s">
        <v>7</v>
      </c>
      <c r="H2684" s="436" t="s">
        <v>8</v>
      </c>
      <c r="L2684" s="41">
        <f>L2683</f>
        <v>14</v>
      </c>
      <c r="M2684" s="39">
        <f t="shared" si="398"/>
        <v>6</v>
      </c>
      <c r="N2684" s="39">
        <v>1</v>
      </c>
    </row>
    <row r="2685" spans="1:14" s="1" customFormat="1" ht="11.5" hidden="1" customHeight="1" x14ac:dyDescent="0.35">
      <c r="A2685" s="431"/>
      <c r="B2685" s="15" t="s">
        <v>9</v>
      </c>
      <c r="C2685" s="16" t="s">
        <v>10</v>
      </c>
      <c r="D2685" s="16" t="s">
        <v>11</v>
      </c>
      <c r="E2685" s="433"/>
      <c r="F2685" s="434"/>
      <c r="G2685" s="435"/>
      <c r="H2685" s="436"/>
      <c r="L2685" s="41">
        <f t="shared" ref="L2685:L2705" si="402">L2684</f>
        <v>14</v>
      </c>
      <c r="M2685" s="39">
        <f t="shared" si="398"/>
        <v>6</v>
      </c>
      <c r="N2685" s="39">
        <v>1</v>
      </c>
    </row>
    <row r="2686" spans="1:14" s="1" customFormat="1" ht="11.5" hidden="1" customHeight="1" x14ac:dyDescent="0.35">
      <c r="A2686" s="194" t="s">
        <v>246</v>
      </c>
      <c r="B2686" s="186">
        <v>0.42</v>
      </c>
      <c r="C2686" s="186">
        <v>0.06</v>
      </c>
      <c r="D2686" s="186">
        <v>1.1399999999999999</v>
      </c>
      <c r="E2686" s="187">
        <v>7.2</v>
      </c>
      <c r="F2686" s="195" t="s">
        <v>274</v>
      </c>
      <c r="G2686" s="207">
        <v>60</v>
      </c>
      <c r="H2686" s="453">
        <f>D2683</f>
        <v>151.08000000000001</v>
      </c>
      <c r="J2686" s="23" t="e">
        <f>H2686*J2704/H2704</f>
        <v>#DIV/0!</v>
      </c>
      <c r="L2686" s="41">
        <f t="shared" si="402"/>
        <v>14</v>
      </c>
      <c r="M2686" s="39">
        <f t="shared" si="398"/>
        <v>6</v>
      </c>
      <c r="N2686" s="39" t="str">
        <f>F2686</f>
        <v>Овощи натуральные свежие (огурец) 60 (СОШ_2018)</v>
      </c>
    </row>
    <row r="2687" spans="1:14" s="1" customFormat="1" ht="11.5" hidden="1" customHeight="1" x14ac:dyDescent="0.35">
      <c r="A2687" s="180" t="s">
        <v>284</v>
      </c>
      <c r="B2687" s="181">
        <v>1.63</v>
      </c>
      <c r="C2687" s="181">
        <v>5.64</v>
      </c>
      <c r="D2687" s="181">
        <v>7.63</v>
      </c>
      <c r="E2687" s="182">
        <v>82</v>
      </c>
      <c r="F2687" s="173" t="s">
        <v>175</v>
      </c>
      <c r="G2687" s="204">
        <v>205</v>
      </c>
      <c r="H2687" s="451"/>
      <c r="J2687" s="23" t="e">
        <f>H2687*J2704/H2704</f>
        <v>#DIV/0!</v>
      </c>
      <c r="L2687" s="41">
        <f t="shared" si="402"/>
        <v>14</v>
      </c>
      <c r="M2687" s="39">
        <f t="shared" si="398"/>
        <v>6</v>
      </c>
      <c r="N2687" s="39" t="str">
        <f t="shared" ref="N2687:N2703" si="403">F2687</f>
        <v>Щи из свежей капусты с картофелем со сметаной 200/5</v>
      </c>
    </row>
    <row r="2688" spans="1:14" s="1" customFormat="1" ht="11.5" hidden="1" customHeight="1" x14ac:dyDescent="0.35">
      <c r="A2688" s="180" t="s">
        <v>330</v>
      </c>
      <c r="B2688" s="181">
        <v>14.14</v>
      </c>
      <c r="C2688" s="181">
        <v>12.34</v>
      </c>
      <c r="D2688" s="181">
        <v>13.93</v>
      </c>
      <c r="E2688" s="182">
        <v>225</v>
      </c>
      <c r="F2688" s="173" t="s">
        <v>331</v>
      </c>
      <c r="G2688" s="206">
        <v>90</v>
      </c>
      <c r="H2688" s="451"/>
      <c r="J2688" s="23" t="e">
        <f>H2688*J2704/H2704</f>
        <v>#DIV/0!</v>
      </c>
      <c r="L2688" s="41">
        <f t="shared" si="402"/>
        <v>14</v>
      </c>
      <c r="M2688" s="39">
        <f t="shared" si="398"/>
        <v>6</v>
      </c>
      <c r="N2688" s="39" t="str">
        <f t="shared" si="403"/>
        <v xml:space="preserve">Биточек из говядины </v>
      </c>
    </row>
    <row r="2689" spans="1:14" s="1" customFormat="1" ht="11.5" hidden="1" customHeight="1" x14ac:dyDescent="0.35">
      <c r="A2689" s="180" t="s">
        <v>332</v>
      </c>
      <c r="B2689" s="181">
        <v>3.83</v>
      </c>
      <c r="C2689" s="181">
        <v>5.44</v>
      </c>
      <c r="D2689" s="181">
        <v>16.28</v>
      </c>
      <c r="E2689" s="182">
        <v>132</v>
      </c>
      <c r="F2689" s="173" t="s">
        <v>333</v>
      </c>
      <c r="G2689" s="206">
        <v>150</v>
      </c>
      <c r="H2689" s="451"/>
      <c r="J2689" s="23" t="e">
        <f>H2689*J2704/H2704</f>
        <v>#DIV/0!</v>
      </c>
      <c r="L2689" s="41">
        <f t="shared" si="402"/>
        <v>14</v>
      </c>
      <c r="M2689" s="39">
        <f t="shared" si="398"/>
        <v>6</v>
      </c>
      <c r="N2689" s="39" t="str">
        <f t="shared" si="403"/>
        <v xml:space="preserve">Капуста тушеная </v>
      </c>
    </row>
    <row r="2690" spans="1:14" s="1" customFormat="1" ht="11.5" hidden="1" customHeight="1" x14ac:dyDescent="0.35">
      <c r="A2690" s="180" t="s">
        <v>268</v>
      </c>
      <c r="B2690" s="186">
        <v>0.44</v>
      </c>
      <c r="C2690" s="194"/>
      <c r="D2690" s="186">
        <v>28.88</v>
      </c>
      <c r="E2690" s="187">
        <v>119</v>
      </c>
      <c r="F2690" s="179" t="s">
        <v>172</v>
      </c>
      <c r="G2690" s="205">
        <v>200</v>
      </c>
      <c r="H2690" s="451"/>
      <c r="J2690" s="23" t="e">
        <f>H2690*J2704/H2704</f>
        <v>#DIV/0!</v>
      </c>
      <c r="L2690" s="41">
        <f t="shared" si="402"/>
        <v>14</v>
      </c>
      <c r="M2690" s="39">
        <f t="shared" si="398"/>
        <v>6</v>
      </c>
      <c r="N2690" s="39" t="str">
        <f t="shared" si="403"/>
        <v>Компот из сухофруктов</v>
      </c>
    </row>
    <row r="2691" spans="1:14" s="1" customFormat="1" ht="11.5" hidden="1" customHeight="1" x14ac:dyDescent="0.35">
      <c r="A2691" s="180" t="s">
        <v>235</v>
      </c>
      <c r="B2691" s="181">
        <v>3.95</v>
      </c>
      <c r="C2691" s="181">
        <v>0.5</v>
      </c>
      <c r="D2691" s="181">
        <v>24.15</v>
      </c>
      <c r="E2691" s="182">
        <v>118</v>
      </c>
      <c r="F2691" s="177" t="s">
        <v>134</v>
      </c>
      <c r="G2691" s="206">
        <v>50</v>
      </c>
      <c r="H2691" s="451"/>
      <c r="J2691" s="23" t="e">
        <f>H2691*J2704/H2704</f>
        <v>#DIV/0!</v>
      </c>
      <c r="L2691" s="41">
        <f t="shared" si="402"/>
        <v>14</v>
      </c>
      <c r="M2691" s="39">
        <f t="shared" si="398"/>
        <v>6</v>
      </c>
      <c r="N2691" s="39" t="str">
        <f t="shared" si="403"/>
        <v>Хлеб пшеничный</v>
      </c>
    </row>
    <row r="2692" spans="1:14" s="1" customFormat="1" ht="11.5" hidden="1" customHeight="1" x14ac:dyDescent="0.35">
      <c r="A2692" s="180" t="s">
        <v>235</v>
      </c>
      <c r="B2692" s="181">
        <v>1.65</v>
      </c>
      <c r="C2692" s="181">
        <v>0.3</v>
      </c>
      <c r="D2692" s="181">
        <v>8.35</v>
      </c>
      <c r="E2692" s="182">
        <v>44</v>
      </c>
      <c r="F2692" s="177" t="s">
        <v>236</v>
      </c>
      <c r="G2692" s="206">
        <v>25</v>
      </c>
      <c r="H2692" s="451"/>
      <c r="J2692" s="23" t="e">
        <f>H2692*J2704/H2704</f>
        <v>#DIV/0!</v>
      </c>
      <c r="L2692" s="41">
        <f t="shared" si="402"/>
        <v>14</v>
      </c>
      <c r="M2692" s="39">
        <f t="shared" si="398"/>
        <v>6</v>
      </c>
      <c r="N2692" s="39" t="str">
        <f t="shared" si="403"/>
        <v xml:space="preserve">Хлеб ржаной </v>
      </c>
    </row>
    <row r="2693" spans="1:14" s="1" customFormat="1" ht="11.5" hidden="1" customHeight="1" x14ac:dyDescent="0.35">
      <c r="A2693" s="19"/>
      <c r="B2693" s="18"/>
      <c r="C2693" s="18"/>
      <c r="D2693" s="18"/>
      <c r="E2693" s="17"/>
      <c r="F2693" s="20"/>
      <c r="G2693" s="21"/>
      <c r="H2693" s="451"/>
      <c r="J2693" s="23" t="e">
        <f>H2693*J2704/H2704</f>
        <v>#DIV/0!</v>
      </c>
      <c r="L2693" s="41">
        <f t="shared" si="402"/>
        <v>14</v>
      </c>
      <c r="M2693" s="39">
        <f t="shared" si="398"/>
        <v>6</v>
      </c>
      <c r="N2693" s="39">
        <f t="shared" si="403"/>
        <v>0</v>
      </c>
    </row>
    <row r="2694" spans="1:14" s="1" customFormat="1" ht="11.5" hidden="1" customHeight="1" x14ac:dyDescent="0.35">
      <c r="A2694" s="19"/>
      <c r="B2694" s="25"/>
      <c r="C2694" s="25"/>
      <c r="D2694" s="25"/>
      <c r="E2694" s="26"/>
      <c r="F2694" s="27"/>
      <c r="G2694" s="27"/>
      <c r="H2694" s="451"/>
      <c r="J2694" s="23" t="e">
        <f>H2694*J2704/H2704</f>
        <v>#DIV/0!</v>
      </c>
      <c r="L2694" s="41">
        <f t="shared" si="402"/>
        <v>14</v>
      </c>
      <c r="M2694" s="39">
        <f t="shared" si="398"/>
        <v>6</v>
      </c>
      <c r="N2694" s="39">
        <f t="shared" si="403"/>
        <v>0</v>
      </c>
    </row>
    <row r="2695" spans="1:14" s="1" customFormat="1" ht="11.5" hidden="1" customHeight="1" x14ac:dyDescent="0.35">
      <c r="A2695" s="17"/>
      <c r="B2695" s="18"/>
      <c r="C2695" s="18"/>
      <c r="D2695" s="18"/>
      <c r="E2695" s="17"/>
      <c r="F2695" s="20"/>
      <c r="G2695" s="21"/>
      <c r="H2695" s="451"/>
      <c r="J2695" s="23" t="e">
        <f>H2695*J2704/H2704</f>
        <v>#DIV/0!</v>
      </c>
      <c r="L2695" s="41">
        <f t="shared" si="402"/>
        <v>14</v>
      </c>
      <c r="M2695" s="39">
        <f t="shared" si="398"/>
        <v>6</v>
      </c>
      <c r="N2695" s="39">
        <f t="shared" si="403"/>
        <v>0</v>
      </c>
    </row>
    <row r="2696" spans="1:14" s="1" customFormat="1" ht="11.5" hidden="1" customHeight="1" x14ac:dyDescent="0.35">
      <c r="A2696" s="17"/>
      <c r="B2696" s="18"/>
      <c r="C2696" s="18"/>
      <c r="D2696" s="18"/>
      <c r="E2696" s="17"/>
      <c r="F2696" s="20"/>
      <c r="G2696" s="24"/>
      <c r="H2696" s="451"/>
      <c r="J2696" s="23" t="e">
        <f>H2696*J2704/H2704</f>
        <v>#DIV/0!</v>
      </c>
      <c r="L2696" s="41">
        <f t="shared" si="402"/>
        <v>14</v>
      </c>
      <c r="M2696" s="39">
        <f t="shared" si="398"/>
        <v>6</v>
      </c>
      <c r="N2696" s="39">
        <f t="shared" si="403"/>
        <v>0</v>
      </c>
    </row>
    <row r="2697" spans="1:14" s="1" customFormat="1" ht="11.5" hidden="1" customHeight="1" x14ac:dyDescent="0.35">
      <c r="A2697" s="17"/>
      <c r="B2697" s="18"/>
      <c r="C2697" s="18"/>
      <c r="D2697" s="18"/>
      <c r="E2697" s="17"/>
      <c r="F2697" s="20"/>
      <c r="G2697" s="24"/>
      <c r="H2697" s="451"/>
      <c r="J2697" s="23" t="e">
        <f>H2697*J2704/H2704</f>
        <v>#DIV/0!</v>
      </c>
      <c r="L2697" s="41">
        <f t="shared" si="402"/>
        <v>14</v>
      </c>
      <c r="M2697" s="39">
        <f t="shared" si="398"/>
        <v>6</v>
      </c>
      <c r="N2697" s="39">
        <f t="shared" si="403"/>
        <v>0</v>
      </c>
    </row>
    <row r="2698" spans="1:14" s="1" customFormat="1" ht="11.5" hidden="1" customHeight="1" x14ac:dyDescent="0.35">
      <c r="A2698" s="19"/>
      <c r="B2698" s="18"/>
      <c r="C2698" s="18"/>
      <c r="D2698" s="18"/>
      <c r="E2698" s="17"/>
      <c r="F2698" s="20"/>
      <c r="G2698" s="21"/>
      <c r="H2698" s="451"/>
      <c r="J2698" s="23" t="e">
        <f>H2698*J2704/H2704</f>
        <v>#DIV/0!</v>
      </c>
      <c r="L2698" s="41">
        <f t="shared" si="402"/>
        <v>14</v>
      </c>
      <c r="M2698" s="39">
        <f t="shared" si="398"/>
        <v>6</v>
      </c>
      <c r="N2698" s="39">
        <f t="shared" si="403"/>
        <v>0</v>
      </c>
    </row>
    <row r="2699" spans="1:14" s="1" customFormat="1" ht="11.5" hidden="1" customHeight="1" x14ac:dyDescent="0.25">
      <c r="A2699" s="17"/>
      <c r="B2699" s="18"/>
      <c r="C2699" s="18"/>
      <c r="D2699" s="18"/>
      <c r="E2699" s="17"/>
      <c r="F2699" s="28"/>
      <c r="G2699" s="21"/>
      <c r="H2699" s="451"/>
      <c r="J2699" s="23" t="e">
        <f>H2699*J2704/H2704</f>
        <v>#DIV/0!</v>
      </c>
      <c r="L2699" s="41">
        <f t="shared" si="402"/>
        <v>14</v>
      </c>
      <c r="M2699" s="39">
        <f t="shared" si="398"/>
        <v>6</v>
      </c>
      <c r="N2699" s="39">
        <f t="shared" si="403"/>
        <v>0</v>
      </c>
    </row>
    <row r="2700" spans="1:14" s="1" customFormat="1" ht="11.5" hidden="1" customHeight="1" x14ac:dyDescent="0.35">
      <c r="A2700" s="19"/>
      <c r="B2700" s="18"/>
      <c r="C2700" s="18"/>
      <c r="D2700" s="18"/>
      <c r="E2700" s="17"/>
      <c r="F2700" s="20"/>
      <c r="G2700" s="21"/>
      <c r="H2700" s="451"/>
      <c r="J2700" s="23" t="e">
        <f>H2700*J2704/H2704</f>
        <v>#DIV/0!</v>
      </c>
      <c r="L2700" s="41">
        <f t="shared" si="402"/>
        <v>14</v>
      </c>
      <c r="M2700" s="39">
        <f t="shared" si="398"/>
        <v>6</v>
      </c>
      <c r="N2700" s="39">
        <f t="shared" si="403"/>
        <v>0</v>
      </c>
    </row>
    <row r="2701" spans="1:14" s="1" customFormat="1" ht="11.5" hidden="1" customHeight="1" x14ac:dyDescent="0.25">
      <c r="A2701" s="17"/>
      <c r="B2701" s="18"/>
      <c r="C2701" s="18"/>
      <c r="D2701" s="18"/>
      <c r="E2701" s="17"/>
      <c r="F2701" s="28"/>
      <c r="G2701" s="21"/>
      <c r="H2701" s="451"/>
      <c r="J2701" s="23" t="e">
        <f>H2701*J2704/H2704</f>
        <v>#DIV/0!</v>
      </c>
      <c r="L2701" s="41">
        <f t="shared" si="402"/>
        <v>14</v>
      </c>
      <c r="M2701" s="39">
        <f t="shared" si="398"/>
        <v>6</v>
      </c>
      <c r="N2701" s="39">
        <f t="shared" si="403"/>
        <v>0</v>
      </c>
    </row>
    <row r="2702" spans="1:14" s="1" customFormat="1" ht="11.5" hidden="1" customHeight="1" x14ac:dyDescent="0.35">
      <c r="A2702" s="19"/>
      <c r="B2702" s="18"/>
      <c r="C2702" s="18"/>
      <c r="D2702" s="18"/>
      <c r="E2702" s="17"/>
      <c r="F2702" s="20"/>
      <c r="G2702" s="21"/>
      <c r="H2702" s="451"/>
      <c r="J2702" s="23" t="e">
        <f>H2702*J2704/H2704</f>
        <v>#DIV/0!</v>
      </c>
      <c r="L2702" s="41">
        <f t="shared" si="402"/>
        <v>14</v>
      </c>
      <c r="M2702" s="39">
        <f t="shared" si="398"/>
        <v>6</v>
      </c>
      <c r="N2702" s="39">
        <f t="shared" si="403"/>
        <v>0</v>
      </c>
    </row>
    <row r="2703" spans="1:14" s="1" customFormat="1" ht="11.5" hidden="1" customHeight="1" x14ac:dyDescent="0.35">
      <c r="A2703" s="19"/>
      <c r="B2703" s="18"/>
      <c r="C2703" s="18"/>
      <c r="D2703" s="18"/>
      <c r="E2703" s="17"/>
      <c r="F2703" s="20"/>
      <c r="G2703" s="21"/>
      <c r="H2703" s="451"/>
      <c r="J2703" s="23" t="e">
        <f>H2703*J2704/H2704</f>
        <v>#DIV/0!</v>
      </c>
      <c r="L2703" s="41">
        <f t="shared" si="402"/>
        <v>14</v>
      </c>
      <c r="M2703" s="39">
        <f t="shared" si="398"/>
        <v>6</v>
      </c>
      <c r="N2703" s="39">
        <f t="shared" si="403"/>
        <v>0</v>
      </c>
    </row>
    <row r="2704" spans="1:14" s="1" customFormat="1" ht="11.5" hidden="1" customHeight="1" x14ac:dyDescent="0.35">
      <c r="A2704" s="19"/>
      <c r="B2704" s="25">
        <f>SUBTOTAL(9,B2686:B2703)</f>
        <v>0</v>
      </c>
      <c r="C2704" s="25">
        <f t="shared" ref="C2704:E2704" si="404">SUBTOTAL(9,C2686:C2703)</f>
        <v>0</v>
      </c>
      <c r="D2704" s="25">
        <f t="shared" si="404"/>
        <v>0</v>
      </c>
      <c r="E2704" s="26">
        <f t="shared" si="404"/>
        <v>0</v>
      </c>
      <c r="F2704" s="29" t="s">
        <v>18</v>
      </c>
      <c r="G2704" s="27"/>
      <c r="H2704" s="454"/>
      <c r="J2704" s="32">
        <f>D2683</f>
        <v>151.08000000000001</v>
      </c>
      <c r="L2704" s="41">
        <f t="shared" si="402"/>
        <v>14</v>
      </c>
      <c r="M2704" s="39">
        <f t="shared" si="398"/>
        <v>6</v>
      </c>
      <c r="N2704" s="39">
        <v>1</v>
      </c>
    </row>
    <row r="2705" spans="1:14" s="1" customFormat="1" ht="11.5" hidden="1" customHeight="1" x14ac:dyDescent="0.35">
      <c r="A2705" s="33"/>
      <c r="B2705" s="34"/>
      <c r="C2705" s="34"/>
      <c r="D2705" s="34"/>
      <c r="E2705" s="35"/>
      <c r="F2705" s="36"/>
      <c r="G2705" s="37"/>
      <c r="H2705" s="38"/>
      <c r="J2705" s="38"/>
      <c r="L2705" s="41">
        <f t="shared" si="402"/>
        <v>14</v>
      </c>
      <c r="M2705" s="39">
        <f t="shared" si="398"/>
        <v>6</v>
      </c>
      <c r="N2705" s="39">
        <v>1</v>
      </c>
    </row>
    <row r="2706" spans="1:14" ht="39.75" hidden="1" customHeight="1" x14ac:dyDescent="0.35">
      <c r="A2706" s="275"/>
      <c r="B2706" s="275"/>
      <c r="C2706" s="275"/>
      <c r="D2706" s="443">
        <f>х!H$17</f>
        <v>64.739999999999995</v>
      </c>
      <c r="E2706" s="444"/>
      <c r="F2706" s="414" t="str">
        <f>х!I$17</f>
        <v>Абонемент платного питания №9 (ГПД Полдник 1-4)</v>
      </c>
      <c r="G2706" s="415"/>
      <c r="H2706" s="415"/>
      <c r="I2706" s="270"/>
      <c r="J2706" s="13"/>
      <c r="K2706" s="13"/>
      <c r="L2706" s="289">
        <f>L2683+1</f>
        <v>15</v>
      </c>
      <c r="M2706" s="287">
        <f t="shared" si="398"/>
        <v>6</v>
      </c>
      <c r="N2706" s="287">
        <v>1</v>
      </c>
    </row>
    <row r="2707" spans="1:14" ht="11.5" hidden="1" customHeight="1" x14ac:dyDescent="0.35">
      <c r="A2707" s="437" t="s">
        <v>3</v>
      </c>
      <c r="B2707" s="438" t="s">
        <v>4</v>
      </c>
      <c r="C2707" s="438"/>
      <c r="D2707" s="438"/>
      <c r="E2707" s="439" t="s">
        <v>5</v>
      </c>
      <c r="F2707" s="440" t="s">
        <v>6</v>
      </c>
      <c r="G2707" s="441" t="s">
        <v>7</v>
      </c>
      <c r="H2707" s="442" t="s">
        <v>8</v>
      </c>
      <c r="L2707" s="290">
        <f>L2706</f>
        <v>15</v>
      </c>
      <c r="M2707" s="287">
        <f t="shared" si="398"/>
        <v>6</v>
      </c>
      <c r="N2707" s="287">
        <v>1</v>
      </c>
    </row>
    <row r="2708" spans="1:14" ht="11.5" hidden="1" customHeight="1" x14ac:dyDescent="0.35">
      <c r="A2708" s="437"/>
      <c r="B2708" s="277" t="s">
        <v>9</v>
      </c>
      <c r="C2708" s="278" t="s">
        <v>10</v>
      </c>
      <c r="D2708" s="278" t="s">
        <v>11</v>
      </c>
      <c r="E2708" s="439"/>
      <c r="F2708" s="440"/>
      <c r="G2708" s="441"/>
      <c r="H2708" s="442"/>
      <c r="L2708" s="290">
        <f t="shared" ref="L2708:M2728" si="405">L2707</f>
        <v>15</v>
      </c>
      <c r="M2708" s="287">
        <f t="shared" si="398"/>
        <v>6</v>
      </c>
      <c r="N2708" s="287">
        <v>1</v>
      </c>
    </row>
    <row r="2709" spans="1:14" ht="11.5" hidden="1" customHeight="1" x14ac:dyDescent="0.35">
      <c r="A2709" s="115">
        <v>338</v>
      </c>
      <c r="B2709" s="114">
        <v>0.4</v>
      </c>
      <c r="C2709" s="114">
        <v>0.4</v>
      </c>
      <c r="D2709" s="114">
        <v>9.8000000000000007</v>
      </c>
      <c r="E2709" s="115">
        <v>47</v>
      </c>
      <c r="F2709" s="116" t="s">
        <v>117</v>
      </c>
      <c r="G2709" s="385">
        <v>100</v>
      </c>
      <c r="H2709" s="449">
        <f>D2706</f>
        <v>64.739999999999995</v>
      </c>
      <c r="J2709" s="23" t="e">
        <f>H2709*J2727/H2727</f>
        <v>#DIV/0!</v>
      </c>
      <c r="L2709" s="290">
        <f t="shared" si="405"/>
        <v>15</v>
      </c>
      <c r="M2709" s="287">
        <f t="shared" si="398"/>
        <v>6</v>
      </c>
      <c r="N2709" s="287" t="str">
        <f>F2709</f>
        <v>Яблоко 100 (СОШ_2018)</v>
      </c>
    </row>
    <row r="2710" spans="1:14" ht="11.5" hidden="1" customHeight="1" x14ac:dyDescent="0.35">
      <c r="A2710" s="54" t="s">
        <v>149</v>
      </c>
      <c r="B2710" s="51">
        <v>5.44</v>
      </c>
      <c r="C2710" s="51">
        <v>12.09</v>
      </c>
      <c r="D2710" s="51">
        <v>52.39</v>
      </c>
      <c r="E2710" s="50">
        <v>341</v>
      </c>
      <c r="F2710" s="332" t="s">
        <v>389</v>
      </c>
      <c r="G2710" s="401">
        <v>75</v>
      </c>
      <c r="H2710" s="450"/>
      <c r="J2710" s="23" t="e">
        <f>H2710*J2727/H2727</f>
        <v>#DIV/0!</v>
      </c>
      <c r="L2710" s="290">
        <f t="shared" si="405"/>
        <v>15</v>
      </c>
      <c r="M2710" s="287">
        <f t="shared" si="398"/>
        <v>6</v>
      </c>
      <c r="N2710" s="287" t="str">
        <f t="shared" ref="N2710:N2726" si="406">F2710</f>
        <v>Крендель сахарный 75 Тагил (80 шк)</v>
      </c>
    </row>
    <row r="2711" spans="1:14" ht="11.5" hidden="1" customHeight="1" x14ac:dyDescent="0.35">
      <c r="A2711" s="54" t="s">
        <v>413</v>
      </c>
      <c r="B2711" s="51">
        <v>0.3</v>
      </c>
      <c r="C2711" s="54"/>
      <c r="D2711" s="51">
        <v>6.9</v>
      </c>
      <c r="E2711" s="50">
        <v>29</v>
      </c>
      <c r="F2711" s="224" t="s">
        <v>390</v>
      </c>
      <c r="G2711" s="168">
        <v>200</v>
      </c>
      <c r="H2711" s="450"/>
      <c r="J2711" s="23" t="e">
        <f>H2711*J2727/H2727</f>
        <v>#DIV/0!</v>
      </c>
      <c r="L2711" s="290">
        <f t="shared" si="405"/>
        <v>15</v>
      </c>
      <c r="M2711" s="287">
        <f t="shared" si="398"/>
        <v>6</v>
      </c>
      <c r="N2711" s="287" t="str">
        <f t="shared" si="406"/>
        <v>Чай с клюквой и сахаром 200 Тагил СОШ_2018</v>
      </c>
    </row>
    <row r="2712" spans="1:14" s="1" customFormat="1" ht="11.5" hidden="1" customHeight="1" x14ac:dyDescent="0.35">
      <c r="A2712" s="19"/>
      <c r="B2712" s="18"/>
      <c r="C2712" s="18"/>
      <c r="D2712" s="18"/>
      <c r="E2712" s="17"/>
      <c r="F2712" s="20"/>
      <c r="G2712" s="21"/>
      <c r="H2712" s="451"/>
      <c r="J2712" s="23" t="e">
        <f>H2712*J2727/H2727</f>
        <v>#DIV/0!</v>
      </c>
      <c r="L2712" s="41">
        <f t="shared" si="405"/>
        <v>15</v>
      </c>
      <c r="M2712" s="39">
        <f t="shared" si="398"/>
        <v>6</v>
      </c>
      <c r="N2712" s="39">
        <f t="shared" si="406"/>
        <v>0</v>
      </c>
    </row>
    <row r="2713" spans="1:14" s="1" customFormat="1" ht="11.5" hidden="1" customHeight="1" x14ac:dyDescent="0.35">
      <c r="A2713" s="17"/>
      <c r="B2713" s="18"/>
      <c r="C2713" s="18"/>
      <c r="D2713" s="19"/>
      <c r="E2713" s="17"/>
      <c r="F2713" s="20"/>
      <c r="G2713" s="21"/>
      <c r="H2713" s="451"/>
      <c r="J2713" s="23" t="e">
        <f>H2713*J2727/H2727</f>
        <v>#DIV/0!</v>
      </c>
      <c r="L2713" s="41">
        <f t="shared" si="405"/>
        <v>15</v>
      </c>
      <c r="M2713" s="39">
        <f t="shared" si="398"/>
        <v>6</v>
      </c>
      <c r="N2713" s="39">
        <f t="shared" si="406"/>
        <v>0</v>
      </c>
    </row>
    <row r="2714" spans="1:14" s="1" customFormat="1" ht="11.5" hidden="1" customHeight="1" x14ac:dyDescent="0.35">
      <c r="A2714" s="17"/>
      <c r="B2714" s="18"/>
      <c r="C2714" s="18"/>
      <c r="D2714" s="18"/>
      <c r="E2714" s="17"/>
      <c r="F2714" s="20"/>
      <c r="G2714" s="21"/>
      <c r="H2714" s="451"/>
      <c r="J2714" s="23" t="e">
        <f>H2714*J2727/H2727</f>
        <v>#DIV/0!</v>
      </c>
      <c r="L2714" s="41">
        <f t="shared" si="405"/>
        <v>15</v>
      </c>
      <c r="M2714" s="39">
        <f t="shared" si="398"/>
        <v>6</v>
      </c>
      <c r="N2714" s="39">
        <f t="shared" si="406"/>
        <v>0</v>
      </c>
    </row>
    <row r="2715" spans="1:14" s="1" customFormat="1" ht="11.5" hidden="1" customHeight="1" x14ac:dyDescent="0.35">
      <c r="A2715" s="17"/>
      <c r="B2715" s="18"/>
      <c r="C2715" s="18"/>
      <c r="D2715" s="18"/>
      <c r="E2715" s="17"/>
      <c r="F2715" s="20"/>
      <c r="G2715" s="24"/>
      <c r="H2715" s="451"/>
      <c r="J2715" s="23" t="e">
        <f>H2715*J2727/H2727</f>
        <v>#DIV/0!</v>
      </c>
      <c r="L2715" s="41">
        <f t="shared" si="405"/>
        <v>15</v>
      </c>
      <c r="M2715" s="39">
        <f t="shared" si="398"/>
        <v>6</v>
      </c>
      <c r="N2715" s="39">
        <f t="shared" si="406"/>
        <v>0</v>
      </c>
    </row>
    <row r="2716" spans="1:14" s="1" customFormat="1" ht="11.5" hidden="1" customHeight="1" x14ac:dyDescent="0.35">
      <c r="A2716" s="19"/>
      <c r="B2716" s="18"/>
      <c r="C2716" s="18"/>
      <c r="D2716" s="18"/>
      <c r="E2716" s="17"/>
      <c r="F2716" s="20"/>
      <c r="G2716" s="21"/>
      <c r="H2716" s="451"/>
      <c r="J2716" s="23" t="e">
        <f>H2716*J2727/H2727</f>
        <v>#DIV/0!</v>
      </c>
      <c r="L2716" s="41">
        <f t="shared" si="405"/>
        <v>15</v>
      </c>
      <c r="M2716" s="39">
        <f t="shared" si="398"/>
        <v>6</v>
      </c>
      <c r="N2716" s="39">
        <f t="shared" si="406"/>
        <v>0</v>
      </c>
    </row>
    <row r="2717" spans="1:14" s="1" customFormat="1" ht="11.5" hidden="1" customHeight="1" x14ac:dyDescent="0.35">
      <c r="A2717" s="19"/>
      <c r="B2717" s="25"/>
      <c r="C2717" s="25"/>
      <c r="D2717" s="25"/>
      <c r="E2717" s="26"/>
      <c r="F2717" s="27"/>
      <c r="G2717" s="27"/>
      <c r="H2717" s="451"/>
      <c r="J2717" s="23" t="e">
        <f>H2717*J2727/H2727</f>
        <v>#DIV/0!</v>
      </c>
      <c r="L2717" s="41">
        <f t="shared" si="405"/>
        <v>15</v>
      </c>
      <c r="M2717" s="39">
        <f t="shared" si="398"/>
        <v>6</v>
      </c>
      <c r="N2717" s="39">
        <f t="shared" si="406"/>
        <v>0</v>
      </c>
    </row>
    <row r="2718" spans="1:14" s="1" customFormat="1" ht="11.5" hidden="1" customHeight="1" x14ac:dyDescent="0.35">
      <c r="A2718" s="17"/>
      <c r="B2718" s="18"/>
      <c r="C2718" s="18"/>
      <c r="D2718" s="18"/>
      <c r="E2718" s="17"/>
      <c r="F2718" s="20"/>
      <c r="G2718" s="21"/>
      <c r="H2718" s="451"/>
      <c r="J2718" s="23" t="e">
        <f>H2718*J2727/H2727</f>
        <v>#DIV/0!</v>
      </c>
      <c r="L2718" s="41">
        <f t="shared" si="405"/>
        <v>15</v>
      </c>
      <c r="M2718" s="39">
        <f t="shared" si="398"/>
        <v>6</v>
      </c>
      <c r="N2718" s="39">
        <f t="shared" si="406"/>
        <v>0</v>
      </c>
    </row>
    <row r="2719" spans="1:14" s="1" customFormat="1" ht="11.5" hidden="1" customHeight="1" x14ac:dyDescent="0.35">
      <c r="A2719" s="17"/>
      <c r="B2719" s="18"/>
      <c r="C2719" s="18"/>
      <c r="D2719" s="18"/>
      <c r="E2719" s="17"/>
      <c r="F2719" s="20"/>
      <c r="G2719" s="24"/>
      <c r="H2719" s="451"/>
      <c r="J2719" s="23" t="e">
        <f>H2719*J2727/H2727</f>
        <v>#DIV/0!</v>
      </c>
      <c r="L2719" s="41">
        <f t="shared" si="405"/>
        <v>15</v>
      </c>
      <c r="M2719" s="39">
        <f t="shared" si="398"/>
        <v>6</v>
      </c>
      <c r="N2719" s="39">
        <f t="shared" si="406"/>
        <v>0</v>
      </c>
    </row>
    <row r="2720" spans="1:14" s="1" customFormat="1" ht="11.5" hidden="1" customHeight="1" x14ac:dyDescent="0.35">
      <c r="A2720" s="17"/>
      <c r="B2720" s="18"/>
      <c r="C2720" s="18"/>
      <c r="D2720" s="18"/>
      <c r="E2720" s="17"/>
      <c r="F2720" s="20"/>
      <c r="G2720" s="24"/>
      <c r="H2720" s="451"/>
      <c r="J2720" s="23" t="e">
        <f>H2720*J2727/H2727</f>
        <v>#DIV/0!</v>
      </c>
      <c r="L2720" s="41">
        <f t="shared" si="405"/>
        <v>15</v>
      </c>
      <c r="M2720" s="39">
        <f t="shared" si="398"/>
        <v>6</v>
      </c>
      <c r="N2720" s="39">
        <f t="shared" si="406"/>
        <v>0</v>
      </c>
    </row>
    <row r="2721" spans="1:14" s="1" customFormat="1" ht="11.5" hidden="1" customHeight="1" x14ac:dyDescent="0.35">
      <c r="A2721" s="19"/>
      <c r="B2721" s="18"/>
      <c r="C2721" s="18"/>
      <c r="D2721" s="18"/>
      <c r="E2721" s="17"/>
      <c r="F2721" s="20"/>
      <c r="G2721" s="21"/>
      <c r="H2721" s="451"/>
      <c r="J2721" s="23" t="e">
        <f>H2721*J2727/H2727</f>
        <v>#DIV/0!</v>
      </c>
      <c r="L2721" s="41">
        <f t="shared" si="405"/>
        <v>15</v>
      </c>
      <c r="M2721" s="39">
        <f t="shared" si="398"/>
        <v>6</v>
      </c>
      <c r="N2721" s="39">
        <f t="shared" si="406"/>
        <v>0</v>
      </c>
    </row>
    <row r="2722" spans="1:14" s="1" customFormat="1" ht="11.5" hidden="1" customHeight="1" x14ac:dyDescent="0.25">
      <c r="A2722" s="17"/>
      <c r="B2722" s="18"/>
      <c r="C2722" s="18"/>
      <c r="D2722" s="18"/>
      <c r="E2722" s="17"/>
      <c r="F2722" s="28"/>
      <c r="G2722" s="21"/>
      <c r="H2722" s="451"/>
      <c r="J2722" s="23" t="e">
        <f>H2722*J2727/H2727</f>
        <v>#DIV/0!</v>
      </c>
      <c r="L2722" s="41">
        <f t="shared" si="405"/>
        <v>15</v>
      </c>
      <c r="M2722" s="39">
        <f t="shared" si="398"/>
        <v>6</v>
      </c>
      <c r="N2722" s="39">
        <f t="shared" si="406"/>
        <v>0</v>
      </c>
    </row>
    <row r="2723" spans="1:14" s="1" customFormat="1" ht="11.5" hidden="1" customHeight="1" x14ac:dyDescent="0.35">
      <c r="A2723" s="19"/>
      <c r="B2723" s="18"/>
      <c r="C2723" s="18"/>
      <c r="D2723" s="18"/>
      <c r="E2723" s="17"/>
      <c r="F2723" s="20"/>
      <c r="G2723" s="21"/>
      <c r="H2723" s="451"/>
      <c r="J2723" s="23" t="e">
        <f>H2723*J2727/H2727</f>
        <v>#DIV/0!</v>
      </c>
      <c r="L2723" s="41">
        <f t="shared" si="405"/>
        <v>15</v>
      </c>
      <c r="M2723" s="39">
        <f t="shared" si="398"/>
        <v>6</v>
      </c>
      <c r="N2723" s="39">
        <f t="shared" si="406"/>
        <v>0</v>
      </c>
    </row>
    <row r="2724" spans="1:14" s="1" customFormat="1" ht="11.5" hidden="1" customHeight="1" x14ac:dyDescent="0.25">
      <c r="A2724" s="17"/>
      <c r="B2724" s="18"/>
      <c r="C2724" s="18"/>
      <c r="D2724" s="18"/>
      <c r="E2724" s="17"/>
      <c r="F2724" s="28"/>
      <c r="G2724" s="21"/>
      <c r="H2724" s="451"/>
      <c r="J2724" s="23" t="e">
        <f>H2724*J2727/H2727</f>
        <v>#DIV/0!</v>
      </c>
      <c r="L2724" s="41">
        <f t="shared" si="405"/>
        <v>15</v>
      </c>
      <c r="M2724" s="39">
        <f t="shared" si="405"/>
        <v>6</v>
      </c>
      <c r="N2724" s="39">
        <f t="shared" si="406"/>
        <v>0</v>
      </c>
    </row>
    <row r="2725" spans="1:14" s="1" customFormat="1" ht="11.5" hidden="1" customHeight="1" x14ac:dyDescent="0.35">
      <c r="A2725" s="19"/>
      <c r="B2725" s="18"/>
      <c r="C2725" s="18"/>
      <c r="D2725" s="18"/>
      <c r="E2725" s="17"/>
      <c r="F2725" s="20"/>
      <c r="G2725" s="21"/>
      <c r="H2725" s="451"/>
      <c r="J2725" s="23" t="e">
        <f>H2725*J2727/H2727</f>
        <v>#DIV/0!</v>
      </c>
      <c r="L2725" s="41">
        <f t="shared" si="405"/>
        <v>15</v>
      </c>
      <c r="M2725" s="39">
        <f t="shared" si="405"/>
        <v>6</v>
      </c>
      <c r="N2725" s="39">
        <f t="shared" si="406"/>
        <v>0</v>
      </c>
    </row>
    <row r="2726" spans="1:14" s="1" customFormat="1" ht="11.5" hidden="1" customHeight="1" x14ac:dyDescent="0.35">
      <c r="A2726" s="19"/>
      <c r="B2726" s="18"/>
      <c r="C2726" s="18"/>
      <c r="D2726" s="18"/>
      <c r="E2726" s="17"/>
      <c r="F2726" s="20"/>
      <c r="G2726" s="21"/>
      <c r="H2726" s="451"/>
      <c r="J2726" s="23" t="e">
        <f>H2726*J2727/H2727</f>
        <v>#DIV/0!</v>
      </c>
      <c r="L2726" s="41">
        <f t="shared" si="405"/>
        <v>15</v>
      </c>
      <c r="M2726" s="39">
        <f t="shared" si="405"/>
        <v>6</v>
      </c>
      <c r="N2726" s="39">
        <f t="shared" si="406"/>
        <v>0</v>
      </c>
    </row>
    <row r="2727" spans="1:14" ht="11.5" hidden="1" customHeight="1" x14ac:dyDescent="0.35">
      <c r="A2727" s="291"/>
      <c r="B2727" s="292">
        <f>SUBTOTAL(9,B2709:B2726)</f>
        <v>0</v>
      </c>
      <c r="C2727" s="292">
        <f t="shared" ref="C2727:E2727" si="407">SUBTOTAL(9,C2709:C2726)</f>
        <v>0</v>
      </c>
      <c r="D2727" s="292">
        <f t="shared" si="407"/>
        <v>0</v>
      </c>
      <c r="E2727" s="293">
        <f t="shared" si="407"/>
        <v>0</v>
      </c>
      <c r="F2727" s="294" t="s">
        <v>18</v>
      </c>
      <c r="G2727" s="295"/>
      <c r="H2727" s="452"/>
      <c r="J2727" s="32">
        <f>D2706</f>
        <v>64.739999999999995</v>
      </c>
      <c r="L2727" s="290">
        <f t="shared" si="405"/>
        <v>15</v>
      </c>
      <c r="M2727" s="287">
        <f t="shared" si="405"/>
        <v>6</v>
      </c>
      <c r="N2727" s="287">
        <v>1</v>
      </c>
    </row>
    <row r="2728" spans="1:14" ht="7.5" hidden="1" customHeight="1" x14ac:dyDescent="0.35">
      <c r="A2728" s="297"/>
      <c r="B2728" s="298"/>
      <c r="C2728" s="298"/>
      <c r="D2728" s="298"/>
      <c r="E2728" s="299"/>
      <c r="F2728" s="300"/>
      <c r="G2728" s="301"/>
      <c r="H2728" s="302"/>
      <c r="J2728" s="38"/>
      <c r="L2728" s="290">
        <f t="shared" si="405"/>
        <v>15</v>
      </c>
      <c r="M2728" s="287">
        <f t="shared" si="405"/>
        <v>6</v>
      </c>
      <c r="N2728" s="287">
        <v>1</v>
      </c>
    </row>
    <row r="2729" spans="1:14" s="1" customFormat="1" ht="21" hidden="1" x14ac:dyDescent="0.35">
      <c r="A2729" s="14"/>
      <c r="B2729" s="14"/>
      <c r="C2729" s="14"/>
      <c r="D2729" s="427">
        <f>х!H$18</f>
        <v>103</v>
      </c>
      <c r="E2729" s="428"/>
      <c r="F2729" s="429" t="str">
        <f>х!I$18</f>
        <v>Абонемент платного питания №10 (СОШ № 12)</v>
      </c>
      <c r="G2729" s="430"/>
      <c r="H2729" s="430"/>
      <c r="I2729" s="13"/>
      <c r="J2729" s="13"/>
      <c r="K2729" s="13"/>
      <c r="L2729" s="40">
        <f>L2706+1</f>
        <v>16</v>
      </c>
      <c r="M2729" s="39">
        <f t="shared" ref="M2729:M2792" si="408">M2728</f>
        <v>6</v>
      </c>
      <c r="N2729" s="39">
        <v>1</v>
      </c>
    </row>
    <row r="2730" spans="1:14" s="1" customFormat="1" ht="11.5" hidden="1" customHeight="1" x14ac:dyDescent="0.35">
      <c r="A2730" s="431" t="s">
        <v>3</v>
      </c>
      <c r="B2730" s="432" t="s">
        <v>4</v>
      </c>
      <c r="C2730" s="432"/>
      <c r="D2730" s="432"/>
      <c r="E2730" s="433" t="s">
        <v>5</v>
      </c>
      <c r="F2730" s="434" t="s">
        <v>6</v>
      </c>
      <c r="G2730" s="435" t="s">
        <v>7</v>
      </c>
      <c r="H2730" s="436" t="s">
        <v>8</v>
      </c>
      <c r="L2730" s="41">
        <f>L2729</f>
        <v>16</v>
      </c>
      <c r="M2730" s="39">
        <f t="shared" si="408"/>
        <v>6</v>
      </c>
      <c r="N2730" s="39">
        <v>1</v>
      </c>
    </row>
    <row r="2731" spans="1:14" s="1" customFormat="1" ht="11.5" hidden="1" customHeight="1" x14ac:dyDescent="0.35">
      <c r="A2731" s="431"/>
      <c r="B2731" s="15" t="s">
        <v>9</v>
      </c>
      <c r="C2731" s="16" t="s">
        <v>10</v>
      </c>
      <c r="D2731" s="16" t="s">
        <v>11</v>
      </c>
      <c r="E2731" s="433"/>
      <c r="F2731" s="434"/>
      <c r="G2731" s="435"/>
      <c r="H2731" s="436"/>
      <c r="L2731" s="41">
        <f t="shared" ref="L2731:L2751" si="409">L2730</f>
        <v>16</v>
      </c>
      <c r="M2731" s="39">
        <f t="shared" si="408"/>
        <v>6</v>
      </c>
      <c r="N2731" s="39">
        <v>1</v>
      </c>
    </row>
    <row r="2732" spans="1:14" s="1" customFormat="1" ht="11.5" hidden="1" customHeight="1" x14ac:dyDescent="0.35">
      <c r="A2732" s="236" t="s">
        <v>432</v>
      </c>
      <c r="B2732" s="113">
        <v>9.9600000000000009</v>
      </c>
      <c r="C2732" s="113">
        <v>9.73</v>
      </c>
      <c r="D2732" s="113">
        <v>11.39</v>
      </c>
      <c r="E2732" s="217">
        <v>174</v>
      </c>
      <c r="F2732" s="255" t="s">
        <v>433</v>
      </c>
      <c r="G2732" s="206">
        <v>90</v>
      </c>
      <c r="H2732" s="453">
        <f>D2729</f>
        <v>103</v>
      </c>
      <c r="J2732" s="23" t="e">
        <f>H2732*J2750/H2750</f>
        <v>#DIV/0!</v>
      </c>
      <c r="L2732" s="41">
        <f t="shared" si="409"/>
        <v>16</v>
      </c>
      <c r="M2732" s="39">
        <f t="shared" si="408"/>
        <v>6</v>
      </c>
      <c r="N2732" s="39" t="str">
        <f>F2732</f>
        <v>Биточек из говядины с соусом сметанно-томатным 60/30</v>
      </c>
    </row>
    <row r="2733" spans="1:14" s="1" customFormat="1" ht="11.5" hidden="1" customHeight="1" x14ac:dyDescent="0.35">
      <c r="A2733" s="50">
        <v>482</v>
      </c>
      <c r="B2733" s="51">
        <v>3.83</v>
      </c>
      <c r="C2733" s="51">
        <v>5.44</v>
      </c>
      <c r="D2733" s="51">
        <v>16.28</v>
      </c>
      <c r="E2733" s="50">
        <v>132</v>
      </c>
      <c r="F2733" s="52" t="s">
        <v>132</v>
      </c>
      <c r="G2733" s="69">
        <v>150</v>
      </c>
      <c r="H2733" s="451"/>
      <c r="J2733" s="23" t="e">
        <f>H2733*J2750/H2750</f>
        <v>#DIV/0!</v>
      </c>
      <c r="L2733" s="41">
        <f t="shared" si="409"/>
        <v>16</v>
      </c>
      <c r="M2733" s="39">
        <f t="shared" si="408"/>
        <v>6</v>
      </c>
      <c r="N2733" s="39" t="str">
        <f t="shared" ref="N2733:N2749" si="410">F2733</f>
        <v>Капуста тушеная 150</v>
      </c>
    </row>
    <row r="2734" spans="1:14" s="1" customFormat="1" ht="11.5" hidden="1" customHeight="1" x14ac:dyDescent="0.35">
      <c r="A2734" s="50">
        <v>628</v>
      </c>
      <c r="B2734" s="51">
        <v>0.1</v>
      </c>
      <c r="C2734" s="51">
        <v>0.03</v>
      </c>
      <c r="D2734" s="51">
        <v>15.28</v>
      </c>
      <c r="E2734" s="50">
        <v>62</v>
      </c>
      <c r="F2734" s="52" t="s">
        <v>241</v>
      </c>
      <c r="G2734" s="68">
        <v>215</v>
      </c>
      <c r="H2734" s="451"/>
      <c r="J2734" s="23" t="e">
        <f>H2734*J2750/H2750</f>
        <v>#DIV/0!</v>
      </c>
      <c r="L2734" s="41">
        <f t="shared" si="409"/>
        <v>16</v>
      </c>
      <c r="M2734" s="39">
        <f t="shared" si="408"/>
        <v>6</v>
      </c>
      <c r="N2734" s="39" t="str">
        <f t="shared" si="410"/>
        <v>Чай с сахаром 200/15</v>
      </c>
    </row>
    <row r="2735" spans="1:14" s="1" customFormat="1" ht="11.5" hidden="1" customHeight="1" x14ac:dyDescent="0.35">
      <c r="A2735" s="54" t="s">
        <v>16</v>
      </c>
      <c r="B2735" s="51">
        <v>1.98</v>
      </c>
      <c r="C2735" s="51">
        <v>0.25</v>
      </c>
      <c r="D2735" s="51">
        <v>12.08</v>
      </c>
      <c r="E2735" s="50">
        <v>59</v>
      </c>
      <c r="F2735" s="52" t="s">
        <v>135</v>
      </c>
      <c r="G2735" s="69">
        <v>25</v>
      </c>
      <c r="H2735" s="451"/>
      <c r="J2735" s="23" t="e">
        <f>H2735*J2750/H2750</f>
        <v>#DIV/0!</v>
      </c>
      <c r="L2735" s="41">
        <f t="shared" si="409"/>
        <v>16</v>
      </c>
      <c r="M2735" s="39">
        <f t="shared" si="408"/>
        <v>6</v>
      </c>
      <c r="N2735" s="39" t="str">
        <f t="shared" si="410"/>
        <v>Хлеб пшеничный 25</v>
      </c>
    </row>
    <row r="2736" spans="1:14" s="1" customFormat="1" ht="11.5" hidden="1" customHeight="1" x14ac:dyDescent="0.35">
      <c r="A2736" s="54" t="s">
        <v>16</v>
      </c>
      <c r="B2736" s="51">
        <v>1.65</v>
      </c>
      <c r="C2736" s="51">
        <v>0.3</v>
      </c>
      <c r="D2736" s="51">
        <v>8.35</v>
      </c>
      <c r="E2736" s="50">
        <v>44</v>
      </c>
      <c r="F2736" s="52" t="s">
        <v>17</v>
      </c>
      <c r="G2736" s="69">
        <v>25</v>
      </c>
      <c r="H2736" s="451"/>
      <c r="J2736" s="23" t="e">
        <f>H2736*J2750/H2750</f>
        <v>#DIV/0!</v>
      </c>
      <c r="L2736" s="41">
        <f t="shared" si="409"/>
        <v>16</v>
      </c>
      <c r="M2736" s="39">
        <f t="shared" si="408"/>
        <v>6</v>
      </c>
      <c r="N2736" s="39" t="str">
        <f t="shared" si="410"/>
        <v>Хлеб  ржаной 25</v>
      </c>
    </row>
    <row r="2737" spans="1:14" s="1" customFormat="1" ht="11.5" hidden="1" customHeight="1" x14ac:dyDescent="0.35">
      <c r="A2737" s="54"/>
      <c r="B2737" s="51"/>
      <c r="C2737" s="51"/>
      <c r="D2737" s="51"/>
      <c r="E2737" s="50"/>
      <c r="F2737" s="52"/>
      <c r="G2737" s="69"/>
      <c r="H2737" s="451"/>
      <c r="J2737" s="23" t="e">
        <f>H2737*J2750/H2750</f>
        <v>#DIV/0!</v>
      </c>
      <c r="L2737" s="41">
        <f t="shared" si="409"/>
        <v>16</v>
      </c>
      <c r="M2737" s="39">
        <f t="shared" si="408"/>
        <v>6</v>
      </c>
      <c r="N2737" s="39">
        <f t="shared" si="410"/>
        <v>0</v>
      </c>
    </row>
    <row r="2738" spans="1:14" s="1" customFormat="1" ht="11.5" hidden="1" customHeight="1" x14ac:dyDescent="0.35">
      <c r="A2738" s="54"/>
      <c r="B2738" s="51"/>
      <c r="C2738" s="51"/>
      <c r="D2738" s="51"/>
      <c r="E2738" s="50"/>
      <c r="F2738" s="52"/>
      <c r="G2738" s="69"/>
      <c r="H2738" s="451"/>
      <c r="J2738" s="23" t="e">
        <f>H2738*J2750/H2750</f>
        <v>#DIV/0!</v>
      </c>
      <c r="L2738" s="41">
        <f t="shared" si="409"/>
        <v>16</v>
      </c>
      <c r="M2738" s="39">
        <f t="shared" si="408"/>
        <v>6</v>
      </c>
      <c r="N2738" s="39">
        <f t="shared" si="410"/>
        <v>0</v>
      </c>
    </row>
    <row r="2739" spans="1:14" s="1" customFormat="1" ht="11.5" hidden="1" customHeight="1" x14ac:dyDescent="0.35">
      <c r="A2739" s="19"/>
      <c r="B2739" s="18"/>
      <c r="C2739" s="18"/>
      <c r="D2739" s="18"/>
      <c r="E2739" s="17"/>
      <c r="F2739" s="20"/>
      <c r="G2739" s="21"/>
      <c r="H2739" s="451"/>
      <c r="J2739" s="23" t="e">
        <f>H2739*J2750/H2750</f>
        <v>#DIV/0!</v>
      </c>
      <c r="L2739" s="41">
        <f t="shared" si="409"/>
        <v>16</v>
      </c>
      <c r="M2739" s="39">
        <f t="shared" si="408"/>
        <v>6</v>
      </c>
      <c r="N2739" s="39">
        <f t="shared" si="410"/>
        <v>0</v>
      </c>
    </row>
    <row r="2740" spans="1:14" s="1" customFormat="1" ht="11.5" hidden="1" customHeight="1" x14ac:dyDescent="0.35">
      <c r="A2740" s="19"/>
      <c r="B2740" s="25"/>
      <c r="C2740" s="25"/>
      <c r="D2740" s="25"/>
      <c r="E2740" s="26"/>
      <c r="F2740" s="42"/>
      <c r="G2740" s="42"/>
      <c r="H2740" s="451"/>
      <c r="J2740" s="23" t="e">
        <f>H2740*J2750/H2750</f>
        <v>#DIV/0!</v>
      </c>
      <c r="L2740" s="41">
        <f t="shared" si="409"/>
        <v>16</v>
      </c>
      <c r="M2740" s="39">
        <f t="shared" si="408"/>
        <v>6</v>
      </c>
      <c r="N2740" s="39">
        <f t="shared" si="410"/>
        <v>0</v>
      </c>
    </row>
    <row r="2741" spans="1:14" s="1" customFormat="1" ht="11.5" hidden="1" customHeight="1" x14ac:dyDescent="0.35">
      <c r="A2741" s="17"/>
      <c r="B2741" s="18"/>
      <c r="C2741" s="18"/>
      <c r="D2741" s="18"/>
      <c r="E2741" s="17"/>
      <c r="F2741" s="20"/>
      <c r="G2741" s="21"/>
      <c r="H2741" s="451"/>
      <c r="J2741" s="23" t="e">
        <f>H2741*J2750/H2750</f>
        <v>#DIV/0!</v>
      </c>
      <c r="L2741" s="41">
        <f t="shared" si="409"/>
        <v>16</v>
      </c>
      <c r="M2741" s="39">
        <f t="shared" si="408"/>
        <v>6</v>
      </c>
      <c r="N2741" s="39">
        <f t="shared" si="410"/>
        <v>0</v>
      </c>
    </row>
    <row r="2742" spans="1:14" s="1" customFormat="1" ht="11.5" hidden="1" customHeight="1" x14ac:dyDescent="0.35">
      <c r="A2742" s="17"/>
      <c r="B2742" s="18"/>
      <c r="C2742" s="18"/>
      <c r="D2742" s="18"/>
      <c r="E2742" s="17"/>
      <c r="F2742" s="20"/>
      <c r="G2742" s="24"/>
      <c r="H2742" s="451"/>
      <c r="J2742" s="23" t="e">
        <f>H2742*J2750/H2750</f>
        <v>#DIV/0!</v>
      </c>
      <c r="L2742" s="41">
        <f t="shared" si="409"/>
        <v>16</v>
      </c>
      <c r="M2742" s="39">
        <f t="shared" si="408"/>
        <v>6</v>
      </c>
      <c r="N2742" s="39">
        <f t="shared" si="410"/>
        <v>0</v>
      </c>
    </row>
    <row r="2743" spans="1:14" s="1" customFormat="1" ht="11.5" hidden="1" customHeight="1" x14ac:dyDescent="0.35">
      <c r="A2743" s="17"/>
      <c r="B2743" s="18"/>
      <c r="C2743" s="18"/>
      <c r="D2743" s="18"/>
      <c r="E2743" s="17"/>
      <c r="F2743" s="20"/>
      <c r="G2743" s="24"/>
      <c r="H2743" s="451"/>
      <c r="J2743" s="23" t="e">
        <f>H2743*J2750/H2750</f>
        <v>#DIV/0!</v>
      </c>
      <c r="L2743" s="41">
        <f t="shared" si="409"/>
        <v>16</v>
      </c>
      <c r="M2743" s="39">
        <f t="shared" si="408"/>
        <v>6</v>
      </c>
      <c r="N2743" s="39">
        <f t="shared" si="410"/>
        <v>0</v>
      </c>
    </row>
    <row r="2744" spans="1:14" s="1" customFormat="1" ht="11.5" hidden="1" customHeight="1" x14ac:dyDescent="0.35">
      <c r="A2744" s="19"/>
      <c r="B2744" s="18"/>
      <c r="C2744" s="18"/>
      <c r="D2744" s="18"/>
      <c r="E2744" s="17"/>
      <c r="F2744" s="20"/>
      <c r="G2744" s="21"/>
      <c r="H2744" s="451"/>
      <c r="J2744" s="23" t="e">
        <f>H2744*J2750/H2750</f>
        <v>#DIV/0!</v>
      </c>
      <c r="L2744" s="41">
        <f t="shared" si="409"/>
        <v>16</v>
      </c>
      <c r="M2744" s="39">
        <f t="shared" si="408"/>
        <v>6</v>
      </c>
      <c r="N2744" s="39">
        <f t="shared" si="410"/>
        <v>0</v>
      </c>
    </row>
    <row r="2745" spans="1:14" s="1" customFormat="1" ht="11.5" hidden="1" customHeight="1" x14ac:dyDescent="0.25">
      <c r="A2745" s="17"/>
      <c r="B2745" s="18"/>
      <c r="C2745" s="18"/>
      <c r="D2745" s="18"/>
      <c r="E2745" s="17"/>
      <c r="F2745" s="28"/>
      <c r="G2745" s="21"/>
      <c r="H2745" s="451"/>
      <c r="J2745" s="23" t="e">
        <f>H2745*J2750/H2750</f>
        <v>#DIV/0!</v>
      </c>
      <c r="L2745" s="41">
        <f t="shared" si="409"/>
        <v>16</v>
      </c>
      <c r="M2745" s="39">
        <f t="shared" si="408"/>
        <v>6</v>
      </c>
      <c r="N2745" s="39">
        <f t="shared" si="410"/>
        <v>0</v>
      </c>
    </row>
    <row r="2746" spans="1:14" s="1" customFormat="1" ht="11.5" hidden="1" customHeight="1" x14ac:dyDescent="0.35">
      <c r="A2746" s="19"/>
      <c r="B2746" s="18"/>
      <c r="C2746" s="18"/>
      <c r="D2746" s="18"/>
      <c r="E2746" s="17"/>
      <c r="F2746" s="20"/>
      <c r="G2746" s="21"/>
      <c r="H2746" s="451"/>
      <c r="J2746" s="23" t="e">
        <f>H2746*J2750/H2750</f>
        <v>#DIV/0!</v>
      </c>
      <c r="L2746" s="41">
        <f t="shared" si="409"/>
        <v>16</v>
      </c>
      <c r="M2746" s="39">
        <f t="shared" si="408"/>
        <v>6</v>
      </c>
      <c r="N2746" s="39">
        <f t="shared" si="410"/>
        <v>0</v>
      </c>
    </row>
    <row r="2747" spans="1:14" s="1" customFormat="1" ht="11.5" hidden="1" customHeight="1" x14ac:dyDescent="0.25">
      <c r="A2747" s="17"/>
      <c r="B2747" s="18"/>
      <c r="C2747" s="18"/>
      <c r="D2747" s="18"/>
      <c r="E2747" s="17"/>
      <c r="F2747" s="28"/>
      <c r="G2747" s="21"/>
      <c r="H2747" s="451"/>
      <c r="J2747" s="23" t="e">
        <f>H2747*J2750/H2750</f>
        <v>#DIV/0!</v>
      </c>
      <c r="L2747" s="41">
        <f t="shared" si="409"/>
        <v>16</v>
      </c>
      <c r="M2747" s="39">
        <f t="shared" si="408"/>
        <v>6</v>
      </c>
      <c r="N2747" s="39">
        <f t="shared" si="410"/>
        <v>0</v>
      </c>
    </row>
    <row r="2748" spans="1:14" s="1" customFormat="1" ht="11.5" hidden="1" customHeight="1" x14ac:dyDescent="0.35">
      <c r="A2748" s="19"/>
      <c r="B2748" s="18"/>
      <c r="C2748" s="18"/>
      <c r="D2748" s="18"/>
      <c r="E2748" s="17"/>
      <c r="F2748" s="20"/>
      <c r="G2748" s="21"/>
      <c r="H2748" s="451"/>
      <c r="J2748" s="23" t="e">
        <f>H2748*J2750/H2750</f>
        <v>#DIV/0!</v>
      </c>
      <c r="L2748" s="41">
        <f t="shared" si="409"/>
        <v>16</v>
      </c>
      <c r="M2748" s="39">
        <f t="shared" si="408"/>
        <v>6</v>
      </c>
      <c r="N2748" s="39">
        <f t="shared" si="410"/>
        <v>0</v>
      </c>
    </row>
    <row r="2749" spans="1:14" s="1" customFormat="1" ht="11.5" hidden="1" customHeight="1" x14ac:dyDescent="0.35">
      <c r="A2749" s="19"/>
      <c r="B2749" s="18"/>
      <c r="C2749" s="18"/>
      <c r="D2749" s="18"/>
      <c r="E2749" s="17"/>
      <c r="F2749" s="20"/>
      <c r="G2749" s="21"/>
      <c r="H2749" s="451"/>
      <c r="J2749" s="23" t="e">
        <f>H2749*J2750/H2750</f>
        <v>#DIV/0!</v>
      </c>
      <c r="L2749" s="41">
        <f t="shared" si="409"/>
        <v>16</v>
      </c>
      <c r="M2749" s="39">
        <f t="shared" si="408"/>
        <v>6</v>
      </c>
      <c r="N2749" s="39">
        <f t="shared" si="410"/>
        <v>0</v>
      </c>
    </row>
    <row r="2750" spans="1:14" s="1" customFormat="1" ht="11.5" hidden="1" customHeight="1" x14ac:dyDescent="0.35">
      <c r="A2750" s="19"/>
      <c r="B2750" s="25">
        <f>SUBTOTAL(9,B2732:B2749)</f>
        <v>0</v>
      </c>
      <c r="C2750" s="25">
        <f t="shared" ref="C2750:E2750" si="411">SUBTOTAL(9,C2732:C2749)</f>
        <v>0</v>
      </c>
      <c r="D2750" s="25">
        <f t="shared" si="411"/>
        <v>0</v>
      </c>
      <c r="E2750" s="26">
        <f t="shared" si="411"/>
        <v>0</v>
      </c>
      <c r="F2750" s="29" t="s">
        <v>18</v>
      </c>
      <c r="G2750" s="42"/>
      <c r="H2750" s="454"/>
      <c r="J2750" s="32">
        <f>D2729</f>
        <v>103</v>
      </c>
      <c r="L2750" s="41">
        <f t="shared" si="409"/>
        <v>16</v>
      </c>
      <c r="M2750" s="39">
        <f t="shared" si="408"/>
        <v>6</v>
      </c>
      <c r="N2750" s="39">
        <v>1</v>
      </c>
    </row>
    <row r="2751" spans="1:14" s="1" customFormat="1" ht="11.5" hidden="1" customHeight="1" x14ac:dyDescent="0.35">
      <c r="A2751" s="33"/>
      <c r="B2751" s="34"/>
      <c r="C2751" s="34"/>
      <c r="D2751" s="34"/>
      <c r="E2751" s="35"/>
      <c r="F2751" s="36"/>
      <c r="G2751" s="37"/>
      <c r="H2751" s="38"/>
      <c r="J2751" s="38"/>
      <c r="L2751" s="41">
        <f t="shared" si="409"/>
        <v>16</v>
      </c>
      <c r="M2751" s="39">
        <f t="shared" si="408"/>
        <v>6</v>
      </c>
      <c r="N2751" s="39">
        <v>1</v>
      </c>
    </row>
    <row r="2752" spans="1:14" ht="21" hidden="1" x14ac:dyDescent="0.35">
      <c r="A2752" s="275"/>
      <c r="B2752" s="275"/>
      <c r="C2752" s="275"/>
      <c r="D2752" s="443">
        <f>х!H$19</f>
        <v>176.93</v>
      </c>
      <c r="E2752" s="444"/>
      <c r="F2752" s="445" t="str">
        <f>х!I$19</f>
        <v>Абонемент платного питания №11 (Обед 5-11)</v>
      </c>
      <c r="G2752" s="446"/>
      <c r="H2752" s="446"/>
      <c r="I2752" s="270"/>
      <c r="J2752" s="13"/>
      <c r="K2752" s="13"/>
      <c r="L2752" s="289">
        <f>L2729+1</f>
        <v>17</v>
      </c>
      <c r="M2752" s="287">
        <f t="shared" si="408"/>
        <v>6</v>
      </c>
      <c r="N2752" s="287">
        <v>1</v>
      </c>
    </row>
    <row r="2753" spans="1:14" ht="11.5" hidden="1" customHeight="1" x14ac:dyDescent="0.35">
      <c r="A2753" s="437" t="s">
        <v>3</v>
      </c>
      <c r="B2753" s="438" t="s">
        <v>4</v>
      </c>
      <c r="C2753" s="438"/>
      <c r="D2753" s="438"/>
      <c r="E2753" s="439" t="s">
        <v>5</v>
      </c>
      <c r="F2753" s="440" t="s">
        <v>6</v>
      </c>
      <c r="G2753" s="441" t="s">
        <v>7</v>
      </c>
      <c r="H2753" s="442" t="s">
        <v>8</v>
      </c>
      <c r="L2753" s="290">
        <f>L2752</f>
        <v>17</v>
      </c>
      <c r="M2753" s="287">
        <f t="shared" si="408"/>
        <v>6</v>
      </c>
      <c r="N2753" s="287">
        <v>1</v>
      </c>
    </row>
    <row r="2754" spans="1:14" ht="11.5" hidden="1" customHeight="1" x14ac:dyDescent="0.35">
      <c r="A2754" s="437"/>
      <c r="B2754" s="277" t="s">
        <v>9</v>
      </c>
      <c r="C2754" s="278" t="s">
        <v>10</v>
      </c>
      <c r="D2754" s="278" t="s">
        <v>11</v>
      </c>
      <c r="E2754" s="439"/>
      <c r="F2754" s="440"/>
      <c r="G2754" s="441"/>
      <c r="H2754" s="442"/>
      <c r="L2754" s="290">
        <f t="shared" ref="L2754:L2774" si="412">L2753</f>
        <v>17</v>
      </c>
      <c r="M2754" s="287">
        <f t="shared" si="408"/>
        <v>6</v>
      </c>
      <c r="N2754" s="287">
        <v>1</v>
      </c>
    </row>
    <row r="2755" spans="1:14" ht="11.5" hidden="1" customHeight="1" x14ac:dyDescent="0.35">
      <c r="A2755" s="54" t="s">
        <v>430</v>
      </c>
      <c r="B2755" s="51">
        <v>1.2</v>
      </c>
      <c r="C2755" s="51">
        <v>4.7300000000000004</v>
      </c>
      <c r="D2755" s="51">
        <v>7.7</v>
      </c>
      <c r="E2755" s="50">
        <v>78</v>
      </c>
      <c r="F2755" s="268" t="s">
        <v>434</v>
      </c>
      <c r="G2755" s="357">
        <v>100</v>
      </c>
      <c r="H2755" s="449">
        <f>D2752</f>
        <v>176.93</v>
      </c>
      <c r="J2755" s="23" t="e">
        <f>H2755*J2773/H2773</f>
        <v>#DIV/0!</v>
      </c>
      <c r="L2755" s="290">
        <f t="shared" si="412"/>
        <v>17</v>
      </c>
      <c r="M2755" s="287">
        <f t="shared" si="408"/>
        <v>6</v>
      </c>
      <c r="N2755" s="287" t="str">
        <f>F2755</f>
        <v>Икра кабачковая (покупная) 100 (СОШ_2018)</v>
      </c>
    </row>
    <row r="2756" spans="1:14" ht="11.5" hidden="1" customHeight="1" x14ac:dyDescent="0.35">
      <c r="A2756" s="234" t="s">
        <v>313</v>
      </c>
      <c r="B2756" s="282">
        <v>2.0099999999999998</v>
      </c>
      <c r="C2756" s="282">
        <v>6.8</v>
      </c>
      <c r="D2756" s="282">
        <v>10.6</v>
      </c>
      <c r="E2756" s="238">
        <v>105</v>
      </c>
      <c r="F2756" s="173" t="s">
        <v>318</v>
      </c>
      <c r="G2756" s="362">
        <v>255</v>
      </c>
      <c r="H2756" s="450"/>
      <c r="J2756" s="23" t="e">
        <f>H2756*J2773/H2773</f>
        <v>#DIV/0!</v>
      </c>
      <c r="L2756" s="290">
        <f t="shared" si="412"/>
        <v>17</v>
      </c>
      <c r="M2756" s="287">
        <f t="shared" si="408"/>
        <v>6</v>
      </c>
      <c r="N2756" s="287" t="str">
        <f t="shared" ref="N2756:N2772" si="413">F2756</f>
        <v>Суп крестьянский с крупой со сметаной 250/5</v>
      </c>
    </row>
    <row r="2757" spans="1:14" ht="11.5" hidden="1" customHeight="1" x14ac:dyDescent="0.35">
      <c r="A2757" s="54" t="s">
        <v>432</v>
      </c>
      <c r="B2757" s="51">
        <v>11.53</v>
      </c>
      <c r="C2757" s="51">
        <v>11.1</v>
      </c>
      <c r="D2757" s="51">
        <v>12.94</v>
      </c>
      <c r="E2757" s="50">
        <v>199</v>
      </c>
      <c r="F2757" s="268" t="s">
        <v>435</v>
      </c>
      <c r="G2757" s="337">
        <v>100</v>
      </c>
      <c r="H2757" s="450"/>
      <c r="J2757" s="23" t="e">
        <f>H2757*J2773/H2773</f>
        <v>#DIV/0!</v>
      </c>
      <c r="L2757" s="290">
        <f t="shared" si="412"/>
        <v>17</v>
      </c>
      <c r="M2757" s="287">
        <f t="shared" si="408"/>
        <v>6</v>
      </c>
      <c r="N2757" s="287" t="str">
        <f t="shared" si="413"/>
        <v>Биточек из говядины с соусом сметанно-томатным 70/30</v>
      </c>
    </row>
    <row r="2758" spans="1:14" ht="11.5" hidden="1" customHeight="1" x14ac:dyDescent="0.35">
      <c r="A2758" s="234" t="s">
        <v>332</v>
      </c>
      <c r="B2758" s="282">
        <v>4.5999999999999996</v>
      </c>
      <c r="C2758" s="282">
        <v>6.53</v>
      </c>
      <c r="D2758" s="282">
        <v>19.54</v>
      </c>
      <c r="E2758" s="238">
        <v>158</v>
      </c>
      <c r="F2758" s="229" t="s">
        <v>333</v>
      </c>
      <c r="G2758" s="337">
        <v>180</v>
      </c>
      <c r="H2758" s="450"/>
      <c r="J2758" s="23" t="e">
        <f>H2758*J2773/H2773</f>
        <v>#DIV/0!</v>
      </c>
      <c r="L2758" s="290">
        <f t="shared" si="412"/>
        <v>17</v>
      </c>
      <c r="M2758" s="287">
        <f t="shared" si="408"/>
        <v>6</v>
      </c>
      <c r="N2758" s="287" t="str">
        <f t="shared" si="413"/>
        <v xml:space="preserve">Капуста тушеная </v>
      </c>
    </row>
    <row r="2759" spans="1:14" ht="11.5" hidden="1" customHeight="1" x14ac:dyDescent="0.35">
      <c r="A2759" s="234" t="s">
        <v>268</v>
      </c>
      <c r="B2759" s="280">
        <v>0.44</v>
      </c>
      <c r="C2759" s="279"/>
      <c r="D2759" s="280">
        <v>28.88</v>
      </c>
      <c r="E2759" s="240">
        <v>119</v>
      </c>
      <c r="F2759" s="235" t="s">
        <v>172</v>
      </c>
      <c r="G2759" s="357">
        <v>200</v>
      </c>
      <c r="H2759" s="450"/>
      <c r="J2759" s="23" t="e">
        <f>H2759*J2773/H2773</f>
        <v>#DIV/0!</v>
      </c>
      <c r="L2759" s="290">
        <f t="shared" si="412"/>
        <v>17</v>
      </c>
      <c r="M2759" s="287">
        <f t="shared" si="408"/>
        <v>6</v>
      </c>
      <c r="N2759" s="287" t="str">
        <f t="shared" si="413"/>
        <v>Компот из сухофруктов</v>
      </c>
    </row>
    <row r="2760" spans="1:14" ht="11.5" hidden="1" customHeight="1" x14ac:dyDescent="0.35">
      <c r="A2760" s="185" t="s">
        <v>235</v>
      </c>
      <c r="B2760" s="285">
        <v>3.95</v>
      </c>
      <c r="C2760" s="285">
        <v>0.5</v>
      </c>
      <c r="D2760" s="285">
        <v>24.15</v>
      </c>
      <c r="E2760" s="191">
        <v>118</v>
      </c>
      <c r="F2760" s="173" t="s">
        <v>148</v>
      </c>
      <c r="G2760" s="337">
        <v>50</v>
      </c>
      <c r="H2760" s="450"/>
      <c r="J2760" s="23" t="e">
        <f>H2760*J2773/H2773</f>
        <v>#DIV/0!</v>
      </c>
      <c r="L2760" s="290">
        <f t="shared" si="412"/>
        <v>17</v>
      </c>
      <c r="M2760" s="287">
        <f t="shared" si="408"/>
        <v>6</v>
      </c>
      <c r="N2760" s="287" t="str">
        <f t="shared" si="413"/>
        <v>Батон витаминизированный</v>
      </c>
    </row>
    <row r="2761" spans="1:14" ht="11.5" hidden="1" customHeight="1" x14ac:dyDescent="0.35">
      <c r="A2761" s="185" t="s">
        <v>235</v>
      </c>
      <c r="B2761" s="285">
        <v>1.65</v>
      </c>
      <c r="C2761" s="285">
        <v>0.3</v>
      </c>
      <c r="D2761" s="285">
        <v>8.35</v>
      </c>
      <c r="E2761" s="191">
        <v>44</v>
      </c>
      <c r="F2761" s="173" t="s">
        <v>236</v>
      </c>
      <c r="G2761" s="337">
        <v>25</v>
      </c>
      <c r="H2761" s="450"/>
      <c r="J2761" s="23" t="e">
        <f>H2761*J2773/H2773</f>
        <v>#DIV/0!</v>
      </c>
      <c r="L2761" s="290">
        <f t="shared" si="412"/>
        <v>17</v>
      </c>
      <c r="M2761" s="287">
        <f t="shared" si="408"/>
        <v>6</v>
      </c>
      <c r="N2761" s="287" t="str">
        <f t="shared" si="413"/>
        <v xml:space="preserve">Хлеб ржаной </v>
      </c>
    </row>
    <row r="2762" spans="1:14" s="1" customFormat="1" ht="11.5" hidden="1" customHeight="1" x14ac:dyDescent="0.35">
      <c r="A2762" s="19"/>
      <c r="B2762" s="18"/>
      <c r="C2762" s="18"/>
      <c r="D2762" s="18"/>
      <c r="E2762" s="17"/>
      <c r="F2762" s="20"/>
      <c r="G2762" s="21"/>
      <c r="H2762" s="451"/>
      <c r="J2762" s="23" t="e">
        <f>H2762*J2773/H2773</f>
        <v>#DIV/0!</v>
      </c>
      <c r="L2762" s="41">
        <f t="shared" si="412"/>
        <v>17</v>
      </c>
      <c r="M2762" s="39">
        <f t="shared" si="408"/>
        <v>6</v>
      </c>
      <c r="N2762" s="39">
        <f t="shared" si="413"/>
        <v>0</v>
      </c>
    </row>
    <row r="2763" spans="1:14" s="1" customFormat="1" ht="11.5" hidden="1" customHeight="1" x14ac:dyDescent="0.35">
      <c r="A2763" s="19"/>
      <c r="B2763" s="25"/>
      <c r="C2763" s="25"/>
      <c r="D2763" s="25"/>
      <c r="E2763" s="26"/>
      <c r="F2763" s="42"/>
      <c r="G2763" s="42"/>
      <c r="H2763" s="451"/>
      <c r="J2763" s="23" t="e">
        <f>H2763*J2773/H2773</f>
        <v>#DIV/0!</v>
      </c>
      <c r="L2763" s="41">
        <f t="shared" si="412"/>
        <v>17</v>
      </c>
      <c r="M2763" s="39">
        <f t="shared" si="408"/>
        <v>6</v>
      </c>
      <c r="N2763" s="39">
        <f t="shared" si="413"/>
        <v>0</v>
      </c>
    </row>
    <row r="2764" spans="1:14" s="1" customFormat="1" ht="11.5" hidden="1" customHeight="1" x14ac:dyDescent="0.35">
      <c r="A2764" s="17"/>
      <c r="B2764" s="18"/>
      <c r="C2764" s="18"/>
      <c r="D2764" s="18"/>
      <c r="E2764" s="17"/>
      <c r="F2764" s="20"/>
      <c r="G2764" s="21"/>
      <c r="H2764" s="451"/>
      <c r="J2764" s="23" t="e">
        <f>H2764*J2773/H2773</f>
        <v>#DIV/0!</v>
      </c>
      <c r="L2764" s="41">
        <f t="shared" si="412"/>
        <v>17</v>
      </c>
      <c r="M2764" s="39">
        <f t="shared" si="408"/>
        <v>6</v>
      </c>
      <c r="N2764" s="39">
        <f t="shared" si="413"/>
        <v>0</v>
      </c>
    </row>
    <row r="2765" spans="1:14" s="1" customFormat="1" ht="11.5" hidden="1" customHeight="1" x14ac:dyDescent="0.35">
      <c r="A2765" s="17"/>
      <c r="B2765" s="18"/>
      <c r="C2765" s="18"/>
      <c r="D2765" s="18"/>
      <c r="E2765" s="17"/>
      <c r="F2765" s="20"/>
      <c r="G2765" s="24"/>
      <c r="H2765" s="451"/>
      <c r="J2765" s="23" t="e">
        <f>H2765*J2773/H2773</f>
        <v>#DIV/0!</v>
      </c>
      <c r="L2765" s="41">
        <f t="shared" si="412"/>
        <v>17</v>
      </c>
      <c r="M2765" s="39">
        <f t="shared" si="408"/>
        <v>6</v>
      </c>
      <c r="N2765" s="39">
        <f t="shared" si="413"/>
        <v>0</v>
      </c>
    </row>
    <row r="2766" spans="1:14" s="1" customFormat="1" ht="11.5" hidden="1" customHeight="1" x14ac:dyDescent="0.35">
      <c r="A2766" s="17"/>
      <c r="B2766" s="18"/>
      <c r="C2766" s="18"/>
      <c r="D2766" s="18"/>
      <c r="E2766" s="17"/>
      <c r="F2766" s="20"/>
      <c r="G2766" s="24"/>
      <c r="H2766" s="451"/>
      <c r="J2766" s="23" t="e">
        <f>H2766*J2773/H2773</f>
        <v>#DIV/0!</v>
      </c>
      <c r="L2766" s="41">
        <f t="shared" si="412"/>
        <v>17</v>
      </c>
      <c r="M2766" s="39">
        <f t="shared" si="408"/>
        <v>6</v>
      </c>
      <c r="N2766" s="39">
        <f t="shared" si="413"/>
        <v>0</v>
      </c>
    </row>
    <row r="2767" spans="1:14" s="1" customFormat="1" ht="11.5" hidden="1" customHeight="1" x14ac:dyDescent="0.35">
      <c r="A2767" s="19"/>
      <c r="B2767" s="18"/>
      <c r="C2767" s="18"/>
      <c r="D2767" s="18"/>
      <c r="E2767" s="17"/>
      <c r="F2767" s="20"/>
      <c r="G2767" s="21"/>
      <c r="H2767" s="451"/>
      <c r="J2767" s="23" t="e">
        <f>H2767*J2773/H2773</f>
        <v>#DIV/0!</v>
      </c>
      <c r="L2767" s="41">
        <f t="shared" si="412"/>
        <v>17</v>
      </c>
      <c r="M2767" s="39">
        <f t="shared" si="408"/>
        <v>6</v>
      </c>
      <c r="N2767" s="39">
        <f t="shared" si="413"/>
        <v>0</v>
      </c>
    </row>
    <row r="2768" spans="1:14" s="1" customFormat="1" ht="11.5" hidden="1" customHeight="1" x14ac:dyDescent="0.25">
      <c r="A2768" s="17"/>
      <c r="B2768" s="18"/>
      <c r="C2768" s="18"/>
      <c r="D2768" s="18"/>
      <c r="E2768" s="17"/>
      <c r="F2768" s="28"/>
      <c r="G2768" s="21"/>
      <c r="H2768" s="451"/>
      <c r="J2768" s="23" t="e">
        <f>H2768*J2773/H2773</f>
        <v>#DIV/0!</v>
      </c>
      <c r="L2768" s="41">
        <f t="shared" si="412"/>
        <v>17</v>
      </c>
      <c r="M2768" s="39">
        <f t="shared" si="408"/>
        <v>6</v>
      </c>
      <c r="N2768" s="39">
        <f t="shared" si="413"/>
        <v>0</v>
      </c>
    </row>
    <row r="2769" spans="1:14" s="1" customFormat="1" ht="11.5" hidden="1" customHeight="1" x14ac:dyDescent="0.35">
      <c r="A2769" s="19"/>
      <c r="B2769" s="18"/>
      <c r="C2769" s="18"/>
      <c r="D2769" s="18"/>
      <c r="E2769" s="17"/>
      <c r="F2769" s="20"/>
      <c r="G2769" s="21"/>
      <c r="H2769" s="451"/>
      <c r="J2769" s="23" t="e">
        <f>H2769*J2773/H2773</f>
        <v>#DIV/0!</v>
      </c>
      <c r="L2769" s="41">
        <f t="shared" si="412"/>
        <v>17</v>
      </c>
      <c r="M2769" s="39">
        <f t="shared" si="408"/>
        <v>6</v>
      </c>
      <c r="N2769" s="39">
        <f t="shared" si="413"/>
        <v>0</v>
      </c>
    </row>
    <row r="2770" spans="1:14" s="1" customFormat="1" ht="11.5" hidden="1" customHeight="1" x14ac:dyDescent="0.25">
      <c r="A2770" s="17"/>
      <c r="B2770" s="18"/>
      <c r="C2770" s="18"/>
      <c r="D2770" s="18"/>
      <c r="E2770" s="17"/>
      <c r="F2770" s="28"/>
      <c r="G2770" s="21"/>
      <c r="H2770" s="451"/>
      <c r="J2770" s="23" t="e">
        <f>H2770*J2773/H2773</f>
        <v>#DIV/0!</v>
      </c>
      <c r="L2770" s="41">
        <f t="shared" si="412"/>
        <v>17</v>
      </c>
      <c r="M2770" s="39">
        <f t="shared" si="408"/>
        <v>6</v>
      </c>
      <c r="N2770" s="39">
        <f t="shared" si="413"/>
        <v>0</v>
      </c>
    </row>
    <row r="2771" spans="1:14" s="1" customFormat="1" ht="11.5" hidden="1" customHeight="1" x14ac:dyDescent="0.35">
      <c r="A2771" s="19"/>
      <c r="B2771" s="18"/>
      <c r="C2771" s="18"/>
      <c r="D2771" s="18"/>
      <c r="E2771" s="17"/>
      <c r="F2771" s="20"/>
      <c r="G2771" s="21"/>
      <c r="H2771" s="451"/>
      <c r="J2771" s="23" t="e">
        <f>H2771*J2773/H2773</f>
        <v>#DIV/0!</v>
      </c>
      <c r="L2771" s="41">
        <f t="shared" si="412"/>
        <v>17</v>
      </c>
      <c r="M2771" s="39">
        <f t="shared" si="408"/>
        <v>6</v>
      </c>
      <c r="N2771" s="39">
        <f t="shared" si="413"/>
        <v>0</v>
      </c>
    </row>
    <row r="2772" spans="1:14" s="1" customFormat="1" ht="11.5" hidden="1" customHeight="1" x14ac:dyDescent="0.35">
      <c r="A2772" s="19"/>
      <c r="B2772" s="18"/>
      <c r="C2772" s="18"/>
      <c r="D2772" s="18"/>
      <c r="E2772" s="17"/>
      <c r="F2772" s="20"/>
      <c r="G2772" s="21"/>
      <c r="H2772" s="451"/>
      <c r="J2772" s="23" t="e">
        <f>H2772*J2773/H2773</f>
        <v>#DIV/0!</v>
      </c>
      <c r="L2772" s="41">
        <f t="shared" si="412"/>
        <v>17</v>
      </c>
      <c r="M2772" s="39">
        <f t="shared" si="408"/>
        <v>6</v>
      </c>
      <c r="N2772" s="39">
        <f t="shared" si="413"/>
        <v>0</v>
      </c>
    </row>
    <row r="2773" spans="1:14" ht="11.5" hidden="1" customHeight="1" x14ac:dyDescent="0.35">
      <c r="A2773" s="291"/>
      <c r="B2773" s="292">
        <f>SUBTOTAL(9,B2755:B2772)</f>
        <v>0</v>
      </c>
      <c r="C2773" s="292">
        <f t="shared" ref="C2773:E2773" si="414">SUBTOTAL(9,C2755:C2772)</f>
        <v>0</v>
      </c>
      <c r="D2773" s="292">
        <f t="shared" si="414"/>
        <v>0</v>
      </c>
      <c r="E2773" s="293">
        <f t="shared" si="414"/>
        <v>0</v>
      </c>
      <c r="F2773" s="294" t="s">
        <v>18</v>
      </c>
      <c r="G2773" s="382"/>
      <c r="H2773" s="452"/>
      <c r="J2773" s="32">
        <f>D2752</f>
        <v>176.93</v>
      </c>
      <c r="L2773" s="290">
        <f t="shared" si="412"/>
        <v>17</v>
      </c>
      <c r="M2773" s="287">
        <f t="shared" si="408"/>
        <v>6</v>
      </c>
      <c r="N2773" s="287">
        <v>1</v>
      </c>
    </row>
    <row r="2774" spans="1:14" ht="11.5" hidden="1" customHeight="1" x14ac:dyDescent="0.35">
      <c r="A2774" s="297"/>
      <c r="B2774" s="298"/>
      <c r="C2774" s="298"/>
      <c r="D2774" s="298"/>
      <c r="E2774" s="299"/>
      <c r="F2774" s="300"/>
      <c r="G2774" s="301"/>
      <c r="H2774" s="302"/>
      <c r="J2774" s="38"/>
      <c r="L2774" s="290">
        <f t="shared" si="412"/>
        <v>17</v>
      </c>
      <c r="M2774" s="287">
        <f t="shared" si="408"/>
        <v>6</v>
      </c>
      <c r="N2774" s="287">
        <v>1</v>
      </c>
    </row>
    <row r="2775" spans="1:14" s="1" customFormat="1" ht="21" hidden="1" x14ac:dyDescent="0.35">
      <c r="A2775" s="14"/>
      <c r="B2775" s="14"/>
      <c r="C2775" s="14"/>
      <c r="D2775" s="427">
        <f>х!H$20</f>
        <v>0</v>
      </c>
      <c r="E2775" s="428"/>
      <c r="F2775" s="429">
        <f>х!I$20</f>
        <v>0</v>
      </c>
      <c r="G2775" s="430"/>
      <c r="H2775" s="430"/>
      <c r="I2775" s="13"/>
      <c r="J2775" s="13"/>
      <c r="K2775" s="13"/>
      <c r="L2775" s="40">
        <f>L2752+1</f>
        <v>18</v>
      </c>
      <c r="M2775" s="39">
        <f t="shared" si="408"/>
        <v>6</v>
      </c>
      <c r="N2775" s="39">
        <v>1</v>
      </c>
    </row>
    <row r="2776" spans="1:14" s="1" customFormat="1" ht="11.5" hidden="1" customHeight="1" x14ac:dyDescent="0.35">
      <c r="A2776" s="431" t="s">
        <v>3</v>
      </c>
      <c r="B2776" s="432" t="s">
        <v>4</v>
      </c>
      <c r="C2776" s="432"/>
      <c r="D2776" s="432"/>
      <c r="E2776" s="433" t="s">
        <v>5</v>
      </c>
      <c r="F2776" s="434" t="s">
        <v>6</v>
      </c>
      <c r="G2776" s="435" t="s">
        <v>7</v>
      </c>
      <c r="H2776" s="436" t="s">
        <v>8</v>
      </c>
      <c r="L2776" s="41">
        <f>L2775</f>
        <v>18</v>
      </c>
      <c r="M2776" s="39">
        <f t="shared" si="408"/>
        <v>6</v>
      </c>
      <c r="N2776" s="39">
        <v>1</v>
      </c>
    </row>
    <row r="2777" spans="1:14" s="1" customFormat="1" ht="11.5" hidden="1" customHeight="1" x14ac:dyDescent="0.35">
      <c r="A2777" s="431"/>
      <c r="B2777" s="15" t="s">
        <v>9</v>
      </c>
      <c r="C2777" s="16" t="s">
        <v>10</v>
      </c>
      <c r="D2777" s="16" t="s">
        <v>11</v>
      </c>
      <c r="E2777" s="433"/>
      <c r="F2777" s="434"/>
      <c r="G2777" s="435"/>
      <c r="H2777" s="436"/>
      <c r="L2777" s="41">
        <f t="shared" ref="L2777:M2797" si="415">L2776</f>
        <v>18</v>
      </c>
      <c r="M2777" s="39">
        <f t="shared" si="408"/>
        <v>6</v>
      </c>
      <c r="N2777" s="39">
        <v>1</v>
      </c>
    </row>
    <row r="2778" spans="1:14" s="1" customFormat="1" ht="11.5" hidden="1" customHeight="1" x14ac:dyDescent="0.35">
      <c r="A2778" s="17"/>
      <c r="B2778" s="18"/>
      <c r="C2778" s="18"/>
      <c r="D2778" s="19"/>
      <c r="E2778" s="17"/>
      <c r="F2778" s="20"/>
      <c r="G2778" s="21"/>
      <c r="H2778" s="453">
        <f>D2775</f>
        <v>0</v>
      </c>
      <c r="J2778" s="23" t="e">
        <f>H2778*J2796/H2796</f>
        <v>#DIV/0!</v>
      </c>
      <c r="L2778" s="41">
        <f t="shared" si="415"/>
        <v>18</v>
      </c>
      <c r="M2778" s="39">
        <f t="shared" si="408"/>
        <v>6</v>
      </c>
      <c r="N2778" s="39">
        <f>F2778</f>
        <v>0</v>
      </c>
    </row>
    <row r="2779" spans="1:14" s="1" customFormat="1" ht="11.5" hidden="1" customHeight="1" x14ac:dyDescent="0.35">
      <c r="A2779" s="17"/>
      <c r="B2779" s="18"/>
      <c r="C2779" s="18"/>
      <c r="D2779" s="18"/>
      <c r="E2779" s="17"/>
      <c r="F2779" s="20"/>
      <c r="G2779" s="21"/>
      <c r="H2779" s="451"/>
      <c r="J2779" s="23" t="e">
        <f>H2779*J2796/H2796</f>
        <v>#DIV/0!</v>
      </c>
      <c r="L2779" s="41">
        <f t="shared" si="415"/>
        <v>18</v>
      </c>
      <c r="M2779" s="39">
        <f t="shared" si="408"/>
        <v>6</v>
      </c>
      <c r="N2779" s="39">
        <f t="shared" ref="N2779:N2795" si="416">F2779</f>
        <v>0</v>
      </c>
    </row>
    <row r="2780" spans="1:14" s="1" customFormat="1" ht="11.5" hidden="1" customHeight="1" x14ac:dyDescent="0.35">
      <c r="A2780" s="17"/>
      <c r="B2780" s="18"/>
      <c r="C2780" s="18"/>
      <c r="D2780" s="18"/>
      <c r="E2780" s="17"/>
      <c r="F2780" s="20"/>
      <c r="G2780" s="24"/>
      <c r="H2780" s="451"/>
      <c r="J2780" s="23" t="e">
        <f>H2780*J2796/H2796</f>
        <v>#DIV/0!</v>
      </c>
      <c r="L2780" s="41">
        <f t="shared" si="415"/>
        <v>18</v>
      </c>
      <c r="M2780" s="39">
        <f t="shared" si="408"/>
        <v>6</v>
      </c>
      <c r="N2780" s="39">
        <f t="shared" si="416"/>
        <v>0</v>
      </c>
    </row>
    <row r="2781" spans="1:14" s="1" customFormat="1" ht="11.5" hidden="1" customHeight="1" x14ac:dyDescent="0.35">
      <c r="A2781" s="19"/>
      <c r="B2781" s="18"/>
      <c r="C2781" s="18"/>
      <c r="D2781" s="18"/>
      <c r="E2781" s="17"/>
      <c r="F2781" s="20"/>
      <c r="G2781" s="21"/>
      <c r="H2781" s="451"/>
      <c r="J2781" s="23" t="e">
        <f>H2781*J2796/H2796</f>
        <v>#DIV/0!</v>
      </c>
      <c r="L2781" s="41">
        <f t="shared" si="415"/>
        <v>18</v>
      </c>
      <c r="M2781" s="39">
        <f t="shared" si="408"/>
        <v>6</v>
      </c>
      <c r="N2781" s="39">
        <f t="shared" si="416"/>
        <v>0</v>
      </c>
    </row>
    <row r="2782" spans="1:14" s="1" customFormat="1" ht="11.5" hidden="1" customHeight="1" x14ac:dyDescent="0.35">
      <c r="A2782" s="17"/>
      <c r="B2782" s="18"/>
      <c r="C2782" s="18"/>
      <c r="D2782" s="19"/>
      <c r="E2782" s="17"/>
      <c r="F2782" s="20"/>
      <c r="G2782" s="21"/>
      <c r="H2782" s="451"/>
      <c r="J2782" s="23" t="e">
        <f>H2782*J2796/H2796</f>
        <v>#DIV/0!</v>
      </c>
      <c r="L2782" s="41">
        <f t="shared" si="415"/>
        <v>18</v>
      </c>
      <c r="M2782" s="39">
        <f t="shared" si="408"/>
        <v>6</v>
      </c>
      <c r="N2782" s="39">
        <f t="shared" si="416"/>
        <v>0</v>
      </c>
    </row>
    <row r="2783" spans="1:14" s="1" customFormat="1" ht="11.5" hidden="1" customHeight="1" x14ac:dyDescent="0.35">
      <c r="A2783" s="17"/>
      <c r="B2783" s="18"/>
      <c r="C2783" s="18"/>
      <c r="D2783" s="18"/>
      <c r="E2783" s="17"/>
      <c r="F2783" s="20"/>
      <c r="G2783" s="21"/>
      <c r="H2783" s="451"/>
      <c r="J2783" s="23" t="e">
        <f>H2783*J2796/H2796</f>
        <v>#DIV/0!</v>
      </c>
      <c r="L2783" s="41">
        <f t="shared" si="415"/>
        <v>18</v>
      </c>
      <c r="M2783" s="39">
        <f t="shared" si="408"/>
        <v>6</v>
      </c>
      <c r="N2783" s="39">
        <f t="shared" si="416"/>
        <v>0</v>
      </c>
    </row>
    <row r="2784" spans="1:14" s="1" customFormat="1" ht="11.5" hidden="1" customHeight="1" x14ac:dyDescent="0.35">
      <c r="A2784" s="17"/>
      <c r="B2784" s="18"/>
      <c r="C2784" s="18"/>
      <c r="D2784" s="18"/>
      <c r="E2784" s="17"/>
      <c r="F2784" s="20"/>
      <c r="G2784" s="24"/>
      <c r="H2784" s="451"/>
      <c r="J2784" s="23" t="e">
        <f>H2784*J2796/H2796</f>
        <v>#DIV/0!</v>
      </c>
      <c r="L2784" s="41">
        <f t="shared" si="415"/>
        <v>18</v>
      </c>
      <c r="M2784" s="39">
        <f t="shared" si="408"/>
        <v>6</v>
      </c>
      <c r="N2784" s="39">
        <f t="shared" si="416"/>
        <v>0</v>
      </c>
    </row>
    <row r="2785" spans="1:14" s="1" customFormat="1" ht="11.5" hidden="1" customHeight="1" x14ac:dyDescent="0.35">
      <c r="A2785" s="19"/>
      <c r="B2785" s="18"/>
      <c r="C2785" s="18"/>
      <c r="D2785" s="18"/>
      <c r="E2785" s="17"/>
      <c r="F2785" s="20"/>
      <c r="G2785" s="21"/>
      <c r="H2785" s="451"/>
      <c r="J2785" s="23" t="e">
        <f>H2785*J2796/H2796</f>
        <v>#DIV/0!</v>
      </c>
      <c r="L2785" s="41">
        <f t="shared" si="415"/>
        <v>18</v>
      </c>
      <c r="M2785" s="39">
        <f t="shared" si="408"/>
        <v>6</v>
      </c>
      <c r="N2785" s="39">
        <f t="shared" si="416"/>
        <v>0</v>
      </c>
    </row>
    <row r="2786" spans="1:14" s="1" customFormat="1" ht="11.5" hidden="1" customHeight="1" x14ac:dyDescent="0.35">
      <c r="A2786" s="19"/>
      <c r="B2786" s="25"/>
      <c r="C2786" s="25"/>
      <c r="D2786" s="25"/>
      <c r="E2786" s="26"/>
      <c r="F2786" s="27"/>
      <c r="G2786" s="27"/>
      <c r="H2786" s="451"/>
      <c r="J2786" s="23" t="e">
        <f>H2786*J2796/H2796</f>
        <v>#DIV/0!</v>
      </c>
      <c r="L2786" s="41">
        <f t="shared" si="415"/>
        <v>18</v>
      </c>
      <c r="M2786" s="39">
        <f t="shared" si="408"/>
        <v>6</v>
      </c>
      <c r="N2786" s="39">
        <f t="shared" si="416"/>
        <v>0</v>
      </c>
    </row>
    <row r="2787" spans="1:14" s="1" customFormat="1" ht="11.5" hidden="1" customHeight="1" x14ac:dyDescent="0.35">
      <c r="A2787" s="17"/>
      <c r="B2787" s="18"/>
      <c r="C2787" s="18"/>
      <c r="D2787" s="18"/>
      <c r="E2787" s="17"/>
      <c r="F2787" s="20"/>
      <c r="G2787" s="21"/>
      <c r="H2787" s="451"/>
      <c r="J2787" s="23" t="e">
        <f>H2787*J2796/H2796</f>
        <v>#DIV/0!</v>
      </c>
      <c r="L2787" s="41">
        <f t="shared" si="415"/>
        <v>18</v>
      </c>
      <c r="M2787" s="39">
        <f t="shared" si="408"/>
        <v>6</v>
      </c>
      <c r="N2787" s="39">
        <f t="shared" si="416"/>
        <v>0</v>
      </c>
    </row>
    <row r="2788" spans="1:14" s="1" customFormat="1" ht="11.5" hidden="1" customHeight="1" x14ac:dyDescent="0.35">
      <c r="A2788" s="17"/>
      <c r="B2788" s="18"/>
      <c r="C2788" s="18"/>
      <c r="D2788" s="18"/>
      <c r="E2788" s="17"/>
      <c r="F2788" s="20"/>
      <c r="G2788" s="24"/>
      <c r="H2788" s="451"/>
      <c r="J2788" s="23" t="e">
        <f>H2788*J2796/H2796</f>
        <v>#DIV/0!</v>
      </c>
      <c r="L2788" s="41">
        <f t="shared" si="415"/>
        <v>18</v>
      </c>
      <c r="M2788" s="39">
        <f t="shared" si="408"/>
        <v>6</v>
      </c>
      <c r="N2788" s="39">
        <f t="shared" si="416"/>
        <v>0</v>
      </c>
    </row>
    <row r="2789" spans="1:14" s="1" customFormat="1" ht="11.5" hidden="1" customHeight="1" x14ac:dyDescent="0.35">
      <c r="A2789" s="17"/>
      <c r="B2789" s="18"/>
      <c r="C2789" s="18"/>
      <c r="D2789" s="18"/>
      <c r="E2789" s="17"/>
      <c r="F2789" s="20"/>
      <c r="G2789" s="24"/>
      <c r="H2789" s="451"/>
      <c r="J2789" s="23" t="e">
        <f>H2789*J2796/H2796</f>
        <v>#DIV/0!</v>
      </c>
      <c r="L2789" s="41">
        <f t="shared" si="415"/>
        <v>18</v>
      </c>
      <c r="M2789" s="39">
        <f t="shared" si="408"/>
        <v>6</v>
      </c>
      <c r="N2789" s="39">
        <f t="shared" si="416"/>
        <v>0</v>
      </c>
    </row>
    <row r="2790" spans="1:14" s="1" customFormat="1" ht="11.5" hidden="1" customHeight="1" x14ac:dyDescent="0.35">
      <c r="A2790" s="19"/>
      <c r="B2790" s="18"/>
      <c r="C2790" s="18"/>
      <c r="D2790" s="18"/>
      <c r="E2790" s="17"/>
      <c r="F2790" s="20"/>
      <c r="G2790" s="21"/>
      <c r="H2790" s="451"/>
      <c r="J2790" s="23" t="e">
        <f>H2790*J2796/H2796</f>
        <v>#DIV/0!</v>
      </c>
      <c r="L2790" s="41">
        <f t="shared" si="415"/>
        <v>18</v>
      </c>
      <c r="M2790" s="39">
        <f t="shared" si="408"/>
        <v>6</v>
      </c>
      <c r="N2790" s="39">
        <f t="shared" si="416"/>
        <v>0</v>
      </c>
    </row>
    <row r="2791" spans="1:14" s="1" customFormat="1" ht="11.5" hidden="1" customHeight="1" x14ac:dyDescent="0.25">
      <c r="A2791" s="17"/>
      <c r="B2791" s="18"/>
      <c r="C2791" s="18"/>
      <c r="D2791" s="18"/>
      <c r="E2791" s="17"/>
      <c r="F2791" s="28"/>
      <c r="G2791" s="21"/>
      <c r="H2791" s="451"/>
      <c r="J2791" s="23" t="e">
        <f>H2791*J2796/H2796</f>
        <v>#DIV/0!</v>
      </c>
      <c r="L2791" s="41">
        <f t="shared" si="415"/>
        <v>18</v>
      </c>
      <c r="M2791" s="39">
        <f t="shared" si="408"/>
        <v>6</v>
      </c>
      <c r="N2791" s="39">
        <f t="shared" si="416"/>
        <v>0</v>
      </c>
    </row>
    <row r="2792" spans="1:14" s="1" customFormat="1" ht="11.5" hidden="1" customHeight="1" x14ac:dyDescent="0.35">
      <c r="A2792" s="19"/>
      <c r="B2792" s="18"/>
      <c r="C2792" s="18"/>
      <c r="D2792" s="18"/>
      <c r="E2792" s="17"/>
      <c r="F2792" s="20"/>
      <c r="G2792" s="21"/>
      <c r="H2792" s="451"/>
      <c r="J2792" s="23" t="e">
        <f>H2792*J2796/H2796</f>
        <v>#DIV/0!</v>
      </c>
      <c r="L2792" s="41">
        <f t="shared" si="415"/>
        <v>18</v>
      </c>
      <c r="M2792" s="39">
        <f t="shared" si="408"/>
        <v>6</v>
      </c>
      <c r="N2792" s="39">
        <f t="shared" si="416"/>
        <v>0</v>
      </c>
    </row>
    <row r="2793" spans="1:14" s="1" customFormat="1" ht="11.5" hidden="1" customHeight="1" x14ac:dyDescent="0.25">
      <c r="A2793" s="17"/>
      <c r="B2793" s="18"/>
      <c r="C2793" s="18"/>
      <c r="D2793" s="18"/>
      <c r="E2793" s="17"/>
      <c r="F2793" s="28"/>
      <c r="G2793" s="21"/>
      <c r="H2793" s="451"/>
      <c r="J2793" s="23" t="e">
        <f>H2793*J2796/H2796</f>
        <v>#DIV/0!</v>
      </c>
      <c r="L2793" s="41">
        <f t="shared" si="415"/>
        <v>18</v>
      </c>
      <c r="M2793" s="39">
        <f t="shared" si="415"/>
        <v>6</v>
      </c>
      <c r="N2793" s="39">
        <f t="shared" si="416"/>
        <v>0</v>
      </c>
    </row>
    <row r="2794" spans="1:14" s="1" customFormat="1" ht="11.5" hidden="1" customHeight="1" x14ac:dyDescent="0.35">
      <c r="A2794" s="19"/>
      <c r="B2794" s="18"/>
      <c r="C2794" s="18"/>
      <c r="D2794" s="18"/>
      <c r="E2794" s="17"/>
      <c r="F2794" s="20"/>
      <c r="G2794" s="21"/>
      <c r="H2794" s="451"/>
      <c r="J2794" s="23" t="e">
        <f>H2794*J2796/H2796</f>
        <v>#DIV/0!</v>
      </c>
      <c r="L2794" s="41">
        <f t="shared" si="415"/>
        <v>18</v>
      </c>
      <c r="M2794" s="39">
        <f t="shared" si="415"/>
        <v>6</v>
      </c>
      <c r="N2794" s="39">
        <f t="shared" si="416"/>
        <v>0</v>
      </c>
    </row>
    <row r="2795" spans="1:14" s="1" customFormat="1" ht="11.5" hidden="1" customHeight="1" x14ac:dyDescent="0.35">
      <c r="A2795" s="19"/>
      <c r="B2795" s="18"/>
      <c r="C2795" s="18"/>
      <c r="D2795" s="18"/>
      <c r="E2795" s="17"/>
      <c r="F2795" s="20"/>
      <c r="G2795" s="21"/>
      <c r="H2795" s="451"/>
      <c r="J2795" s="23" t="e">
        <f>H2795*J2796/H2796</f>
        <v>#DIV/0!</v>
      </c>
      <c r="L2795" s="41">
        <f t="shared" si="415"/>
        <v>18</v>
      </c>
      <c r="M2795" s="39">
        <f t="shared" si="415"/>
        <v>6</v>
      </c>
      <c r="N2795" s="39">
        <f t="shared" si="416"/>
        <v>0</v>
      </c>
    </row>
    <row r="2796" spans="1:14" s="1" customFormat="1" ht="11.5" hidden="1" customHeight="1" x14ac:dyDescent="0.35">
      <c r="A2796" s="19"/>
      <c r="B2796" s="25"/>
      <c r="C2796" s="25"/>
      <c r="D2796" s="25"/>
      <c r="E2796" s="26"/>
      <c r="F2796" s="29" t="s">
        <v>18</v>
      </c>
      <c r="G2796" s="27"/>
      <c r="H2796" s="454"/>
      <c r="J2796" s="32">
        <f>D2775</f>
        <v>0</v>
      </c>
      <c r="L2796" s="41">
        <f t="shared" si="415"/>
        <v>18</v>
      </c>
      <c r="M2796" s="39">
        <f t="shared" si="415"/>
        <v>6</v>
      </c>
      <c r="N2796" s="39">
        <v>1</v>
      </c>
    </row>
    <row r="2797" spans="1:14" s="1" customFormat="1" ht="11.5" hidden="1" customHeight="1" x14ac:dyDescent="0.35">
      <c r="A2797" s="33"/>
      <c r="B2797" s="34"/>
      <c r="C2797" s="34"/>
      <c r="D2797" s="34"/>
      <c r="E2797" s="35"/>
      <c r="F2797" s="36"/>
      <c r="G2797" s="37"/>
      <c r="H2797" s="38"/>
      <c r="J2797" s="38"/>
      <c r="L2797" s="41">
        <f t="shared" si="415"/>
        <v>18</v>
      </c>
      <c r="M2797" s="39">
        <f t="shared" si="415"/>
        <v>6</v>
      </c>
      <c r="N2797" s="39">
        <v>1</v>
      </c>
    </row>
    <row r="2798" spans="1:14" s="1" customFormat="1" ht="21" hidden="1" x14ac:dyDescent="0.35">
      <c r="A2798" s="14"/>
      <c r="B2798" s="14"/>
      <c r="C2798" s="14"/>
      <c r="D2798" s="427">
        <f>х!H$21</f>
        <v>64.739999999999995</v>
      </c>
      <c r="E2798" s="428"/>
      <c r="F2798" s="429" t="str">
        <f>х!I$21</f>
        <v>Абонемент платного питания №19 (ГПД Полдник 1-4)</v>
      </c>
      <c r="G2798" s="430"/>
      <c r="H2798" s="430"/>
      <c r="I2798" s="13"/>
      <c r="J2798" s="13"/>
      <c r="K2798" s="13"/>
      <c r="L2798" s="40">
        <f>L2775+1</f>
        <v>19</v>
      </c>
      <c r="M2798" s="39">
        <f t="shared" ref="M2798:M2857" si="417">M2797</f>
        <v>6</v>
      </c>
      <c r="N2798" s="39">
        <v>1</v>
      </c>
    </row>
    <row r="2799" spans="1:14" s="1" customFormat="1" ht="11.5" hidden="1" customHeight="1" x14ac:dyDescent="0.35">
      <c r="A2799" s="431" t="s">
        <v>3</v>
      </c>
      <c r="B2799" s="432" t="s">
        <v>4</v>
      </c>
      <c r="C2799" s="432"/>
      <c r="D2799" s="432"/>
      <c r="E2799" s="433" t="s">
        <v>5</v>
      </c>
      <c r="F2799" s="434" t="s">
        <v>6</v>
      </c>
      <c r="G2799" s="435" t="s">
        <v>7</v>
      </c>
      <c r="H2799" s="436" t="s">
        <v>8</v>
      </c>
      <c r="L2799" s="41">
        <f>L2798</f>
        <v>19</v>
      </c>
      <c r="M2799" s="39">
        <f t="shared" si="417"/>
        <v>6</v>
      </c>
      <c r="N2799" s="39">
        <v>1</v>
      </c>
    </row>
    <row r="2800" spans="1:14" s="1" customFormat="1" ht="11.5" hidden="1" customHeight="1" x14ac:dyDescent="0.35">
      <c r="A2800" s="431"/>
      <c r="B2800" s="15" t="s">
        <v>9</v>
      </c>
      <c r="C2800" s="16" t="s">
        <v>10</v>
      </c>
      <c r="D2800" s="16" t="s">
        <v>11</v>
      </c>
      <c r="E2800" s="433"/>
      <c r="F2800" s="434"/>
      <c r="G2800" s="435"/>
      <c r="H2800" s="436"/>
      <c r="L2800" s="41">
        <f t="shared" ref="L2800:L2820" si="418">L2799</f>
        <v>19</v>
      </c>
      <c r="M2800" s="39">
        <f t="shared" si="417"/>
        <v>6</v>
      </c>
      <c r="N2800" s="39">
        <v>1</v>
      </c>
    </row>
    <row r="2801" spans="1:14" s="1" customFormat="1" ht="11.5" hidden="1" customHeight="1" x14ac:dyDescent="0.35">
      <c r="A2801" s="50">
        <v>22</v>
      </c>
      <c r="B2801" s="51">
        <v>0.05</v>
      </c>
      <c r="C2801" s="51">
        <v>8.25</v>
      </c>
      <c r="D2801" s="51">
        <v>0.08</v>
      </c>
      <c r="E2801" s="50">
        <v>75</v>
      </c>
      <c r="F2801" s="52" t="s">
        <v>347</v>
      </c>
      <c r="G2801" s="69">
        <v>10</v>
      </c>
      <c r="H2801" s="453">
        <f>D2798</f>
        <v>64.739999999999995</v>
      </c>
      <c r="J2801" s="23" t="e">
        <f>H2801*J2819/H2819</f>
        <v>#DIV/0!</v>
      </c>
      <c r="L2801" s="41">
        <f t="shared" si="418"/>
        <v>19</v>
      </c>
      <c r="M2801" s="39">
        <f t="shared" si="417"/>
        <v>6</v>
      </c>
      <c r="N2801" s="39" t="str">
        <f>F2801</f>
        <v>Масло сливочное 10</v>
      </c>
    </row>
    <row r="2802" spans="1:14" s="1" customFormat="1" ht="11.5" hidden="1" customHeight="1" x14ac:dyDescent="0.35">
      <c r="A2802" s="50">
        <v>190</v>
      </c>
      <c r="B2802" s="51">
        <v>3.16</v>
      </c>
      <c r="C2802" s="51">
        <v>4.55</v>
      </c>
      <c r="D2802" s="51">
        <v>36.950000000000003</v>
      </c>
      <c r="E2802" s="50">
        <v>201</v>
      </c>
      <c r="F2802" s="52" t="s">
        <v>192</v>
      </c>
      <c r="G2802" s="68">
        <v>100</v>
      </c>
      <c r="H2802" s="451"/>
      <c r="J2802" s="23" t="e">
        <f>H2802*J2819/H2819</f>
        <v>#DIV/0!</v>
      </c>
      <c r="L2802" s="41">
        <f t="shared" si="418"/>
        <v>19</v>
      </c>
      <c r="M2802" s="39">
        <f t="shared" si="417"/>
        <v>6</v>
      </c>
      <c r="N2802" s="39" t="str">
        <f t="shared" ref="N2802:N2818" si="419">F2802</f>
        <v>Пудинг рисовый с соусом абрикосовым 100</v>
      </c>
    </row>
    <row r="2803" spans="1:14" s="1" customFormat="1" ht="11.5" hidden="1" customHeight="1" x14ac:dyDescent="0.35">
      <c r="A2803" s="50">
        <v>628</v>
      </c>
      <c r="B2803" s="51">
        <v>0.1</v>
      </c>
      <c r="C2803" s="51">
        <v>0.03</v>
      </c>
      <c r="D2803" s="51">
        <v>15.28</v>
      </c>
      <c r="E2803" s="50">
        <v>62</v>
      </c>
      <c r="F2803" s="52" t="s">
        <v>241</v>
      </c>
      <c r="G2803" s="68">
        <v>215</v>
      </c>
      <c r="H2803" s="451"/>
      <c r="J2803" s="23" t="e">
        <f>H2803*J2819/H2819</f>
        <v>#DIV/0!</v>
      </c>
      <c r="L2803" s="41">
        <f t="shared" si="418"/>
        <v>19</v>
      </c>
      <c r="M2803" s="39">
        <f t="shared" si="417"/>
        <v>6</v>
      </c>
      <c r="N2803" s="39" t="str">
        <f t="shared" si="419"/>
        <v>Чай с сахаром 200/15</v>
      </c>
    </row>
    <row r="2804" spans="1:14" s="1" customFormat="1" ht="11.5" hidden="1" customHeight="1" x14ac:dyDescent="0.35">
      <c r="A2804" s="54" t="s">
        <v>16</v>
      </c>
      <c r="B2804" s="51">
        <v>3.95</v>
      </c>
      <c r="C2804" s="51">
        <v>0.5</v>
      </c>
      <c r="D2804" s="51">
        <v>24.15</v>
      </c>
      <c r="E2804" s="50">
        <v>118</v>
      </c>
      <c r="F2804" s="52" t="s">
        <v>343</v>
      </c>
      <c r="G2804" s="69">
        <v>50</v>
      </c>
      <c r="H2804" s="451"/>
      <c r="J2804" s="23" t="e">
        <f>H2804*J2819/H2819</f>
        <v>#DIV/0!</v>
      </c>
      <c r="L2804" s="41">
        <f t="shared" si="418"/>
        <v>19</v>
      </c>
      <c r="M2804" s="39">
        <f t="shared" si="417"/>
        <v>6</v>
      </c>
      <c r="N2804" s="39" t="str">
        <f t="shared" si="419"/>
        <v>Хлеб пшеничный 50</v>
      </c>
    </row>
    <row r="2805" spans="1:14" s="1" customFormat="1" ht="11.5" hidden="1" customHeight="1" x14ac:dyDescent="0.35">
      <c r="A2805" s="17"/>
      <c r="B2805" s="18"/>
      <c r="C2805" s="18"/>
      <c r="D2805" s="19"/>
      <c r="E2805" s="17"/>
      <c r="F2805" s="20"/>
      <c r="G2805" s="21"/>
      <c r="H2805" s="451"/>
      <c r="J2805" s="23" t="e">
        <f>H2805*J2819/H2819</f>
        <v>#DIV/0!</v>
      </c>
      <c r="L2805" s="41">
        <f t="shared" si="418"/>
        <v>19</v>
      </c>
      <c r="M2805" s="39">
        <f t="shared" si="417"/>
        <v>6</v>
      </c>
      <c r="N2805" s="39">
        <f t="shared" si="419"/>
        <v>0</v>
      </c>
    </row>
    <row r="2806" spans="1:14" s="1" customFormat="1" ht="11.5" hidden="1" customHeight="1" x14ac:dyDescent="0.35">
      <c r="A2806" s="17"/>
      <c r="B2806" s="18"/>
      <c r="C2806" s="18"/>
      <c r="D2806" s="18"/>
      <c r="E2806" s="17"/>
      <c r="F2806" s="20"/>
      <c r="G2806" s="21"/>
      <c r="H2806" s="451"/>
      <c r="J2806" s="23" t="e">
        <f>H2806*J2819/H2819</f>
        <v>#DIV/0!</v>
      </c>
      <c r="L2806" s="41">
        <f t="shared" si="418"/>
        <v>19</v>
      </c>
      <c r="M2806" s="39">
        <f t="shared" si="417"/>
        <v>6</v>
      </c>
      <c r="N2806" s="39">
        <f t="shared" si="419"/>
        <v>0</v>
      </c>
    </row>
    <row r="2807" spans="1:14" s="1" customFormat="1" ht="11.5" hidden="1" customHeight="1" x14ac:dyDescent="0.35">
      <c r="A2807" s="17"/>
      <c r="B2807" s="18"/>
      <c r="C2807" s="18"/>
      <c r="D2807" s="18"/>
      <c r="E2807" s="17"/>
      <c r="F2807" s="20"/>
      <c r="G2807" s="24"/>
      <c r="H2807" s="451"/>
      <c r="J2807" s="23" t="e">
        <f>H2807*J2819/H2819</f>
        <v>#DIV/0!</v>
      </c>
      <c r="L2807" s="41">
        <f t="shared" si="418"/>
        <v>19</v>
      </c>
      <c r="M2807" s="39">
        <f t="shared" si="417"/>
        <v>6</v>
      </c>
      <c r="N2807" s="39">
        <f t="shared" si="419"/>
        <v>0</v>
      </c>
    </row>
    <row r="2808" spans="1:14" s="1" customFormat="1" ht="11.5" hidden="1" customHeight="1" x14ac:dyDescent="0.35">
      <c r="A2808" s="19"/>
      <c r="B2808" s="18"/>
      <c r="C2808" s="18"/>
      <c r="D2808" s="18"/>
      <c r="E2808" s="17"/>
      <c r="F2808" s="20"/>
      <c r="G2808" s="21"/>
      <c r="H2808" s="451"/>
      <c r="J2808" s="23" t="e">
        <f>H2808*J2819/H2819</f>
        <v>#DIV/0!</v>
      </c>
      <c r="L2808" s="41">
        <f t="shared" si="418"/>
        <v>19</v>
      </c>
      <c r="M2808" s="39">
        <f t="shared" si="417"/>
        <v>6</v>
      </c>
      <c r="N2808" s="39">
        <f t="shared" si="419"/>
        <v>0</v>
      </c>
    </row>
    <row r="2809" spans="1:14" s="1" customFormat="1" ht="11.5" hidden="1" customHeight="1" x14ac:dyDescent="0.35">
      <c r="A2809" s="19"/>
      <c r="B2809" s="25"/>
      <c r="C2809" s="25"/>
      <c r="D2809" s="25"/>
      <c r="E2809" s="26"/>
      <c r="F2809" s="112"/>
      <c r="G2809" s="112"/>
      <c r="H2809" s="451"/>
      <c r="J2809" s="23" t="e">
        <f>H2809*J2819/H2819</f>
        <v>#DIV/0!</v>
      </c>
      <c r="L2809" s="41">
        <f t="shared" si="418"/>
        <v>19</v>
      </c>
      <c r="M2809" s="39">
        <f t="shared" si="417"/>
        <v>6</v>
      </c>
      <c r="N2809" s="39">
        <f t="shared" si="419"/>
        <v>0</v>
      </c>
    </row>
    <row r="2810" spans="1:14" s="1" customFormat="1" ht="11.5" hidden="1" customHeight="1" x14ac:dyDescent="0.35">
      <c r="A2810" s="17"/>
      <c r="B2810" s="18"/>
      <c r="C2810" s="18"/>
      <c r="D2810" s="18"/>
      <c r="E2810" s="17"/>
      <c r="F2810" s="20"/>
      <c r="G2810" s="21"/>
      <c r="H2810" s="451"/>
      <c r="J2810" s="23" t="e">
        <f>H2810*J2819/H2819</f>
        <v>#DIV/0!</v>
      </c>
      <c r="L2810" s="41">
        <f t="shared" si="418"/>
        <v>19</v>
      </c>
      <c r="M2810" s="39">
        <f t="shared" si="417"/>
        <v>6</v>
      </c>
      <c r="N2810" s="39">
        <f t="shared" si="419"/>
        <v>0</v>
      </c>
    </row>
    <row r="2811" spans="1:14" s="1" customFormat="1" ht="11.5" hidden="1" customHeight="1" x14ac:dyDescent="0.35">
      <c r="A2811" s="17"/>
      <c r="B2811" s="18"/>
      <c r="C2811" s="18"/>
      <c r="D2811" s="18"/>
      <c r="E2811" s="17"/>
      <c r="F2811" s="20"/>
      <c r="G2811" s="24"/>
      <c r="H2811" s="451"/>
      <c r="J2811" s="23" t="e">
        <f>H2811*J2819/H2819</f>
        <v>#DIV/0!</v>
      </c>
      <c r="L2811" s="41">
        <f t="shared" si="418"/>
        <v>19</v>
      </c>
      <c r="M2811" s="39">
        <f t="shared" si="417"/>
        <v>6</v>
      </c>
      <c r="N2811" s="39">
        <f t="shared" si="419"/>
        <v>0</v>
      </c>
    </row>
    <row r="2812" spans="1:14" s="1" customFormat="1" ht="11.5" hidden="1" customHeight="1" x14ac:dyDescent="0.35">
      <c r="A2812" s="17"/>
      <c r="B2812" s="18"/>
      <c r="C2812" s="18"/>
      <c r="D2812" s="18"/>
      <c r="E2812" s="17"/>
      <c r="F2812" s="20"/>
      <c r="G2812" s="24"/>
      <c r="H2812" s="451"/>
      <c r="J2812" s="23" t="e">
        <f>H2812*J2819/H2819</f>
        <v>#DIV/0!</v>
      </c>
      <c r="L2812" s="41">
        <f t="shared" si="418"/>
        <v>19</v>
      </c>
      <c r="M2812" s="39">
        <f t="shared" si="417"/>
        <v>6</v>
      </c>
      <c r="N2812" s="39">
        <f t="shared" si="419"/>
        <v>0</v>
      </c>
    </row>
    <row r="2813" spans="1:14" s="1" customFormat="1" ht="11.5" hidden="1" customHeight="1" x14ac:dyDescent="0.35">
      <c r="A2813" s="19"/>
      <c r="B2813" s="18"/>
      <c r="C2813" s="18"/>
      <c r="D2813" s="18"/>
      <c r="E2813" s="17"/>
      <c r="F2813" s="20"/>
      <c r="G2813" s="21"/>
      <c r="H2813" s="451"/>
      <c r="J2813" s="23" t="e">
        <f>H2813*J2819/H2819</f>
        <v>#DIV/0!</v>
      </c>
      <c r="L2813" s="41">
        <f t="shared" si="418"/>
        <v>19</v>
      </c>
      <c r="M2813" s="39">
        <f t="shared" si="417"/>
        <v>6</v>
      </c>
      <c r="N2813" s="39">
        <f t="shared" si="419"/>
        <v>0</v>
      </c>
    </row>
    <row r="2814" spans="1:14" s="1" customFormat="1" ht="11.5" hidden="1" customHeight="1" x14ac:dyDescent="0.25">
      <c r="A2814" s="17"/>
      <c r="B2814" s="18"/>
      <c r="C2814" s="18"/>
      <c r="D2814" s="18"/>
      <c r="E2814" s="17"/>
      <c r="F2814" s="28"/>
      <c r="G2814" s="21"/>
      <c r="H2814" s="451"/>
      <c r="J2814" s="23" t="e">
        <f>H2814*J2819/H2819</f>
        <v>#DIV/0!</v>
      </c>
      <c r="L2814" s="41">
        <f t="shared" si="418"/>
        <v>19</v>
      </c>
      <c r="M2814" s="39">
        <f t="shared" si="417"/>
        <v>6</v>
      </c>
      <c r="N2814" s="39">
        <f t="shared" si="419"/>
        <v>0</v>
      </c>
    </row>
    <row r="2815" spans="1:14" s="1" customFormat="1" ht="11.5" hidden="1" customHeight="1" x14ac:dyDescent="0.35">
      <c r="A2815" s="19"/>
      <c r="B2815" s="18"/>
      <c r="C2815" s="18"/>
      <c r="D2815" s="18"/>
      <c r="E2815" s="17"/>
      <c r="F2815" s="20"/>
      <c r="G2815" s="21"/>
      <c r="H2815" s="451"/>
      <c r="J2815" s="23" t="e">
        <f>H2815*J2819/H2819</f>
        <v>#DIV/0!</v>
      </c>
      <c r="L2815" s="41">
        <f t="shared" si="418"/>
        <v>19</v>
      </c>
      <c r="M2815" s="39">
        <f t="shared" si="417"/>
        <v>6</v>
      </c>
      <c r="N2815" s="39">
        <f t="shared" si="419"/>
        <v>0</v>
      </c>
    </row>
    <row r="2816" spans="1:14" s="1" customFormat="1" ht="11.5" hidden="1" customHeight="1" x14ac:dyDescent="0.25">
      <c r="A2816" s="17"/>
      <c r="B2816" s="18"/>
      <c r="C2816" s="18"/>
      <c r="D2816" s="18"/>
      <c r="E2816" s="17"/>
      <c r="F2816" s="28"/>
      <c r="G2816" s="21"/>
      <c r="H2816" s="451"/>
      <c r="J2816" s="23" t="e">
        <f>H2816*J2819/H2819</f>
        <v>#DIV/0!</v>
      </c>
      <c r="L2816" s="41">
        <f t="shared" si="418"/>
        <v>19</v>
      </c>
      <c r="M2816" s="39">
        <f t="shared" si="417"/>
        <v>6</v>
      </c>
      <c r="N2816" s="39">
        <f t="shared" si="419"/>
        <v>0</v>
      </c>
    </row>
    <row r="2817" spans="1:14" s="1" customFormat="1" ht="11.5" hidden="1" customHeight="1" x14ac:dyDescent="0.35">
      <c r="A2817" s="19"/>
      <c r="B2817" s="18"/>
      <c r="C2817" s="18"/>
      <c r="D2817" s="18"/>
      <c r="E2817" s="17"/>
      <c r="F2817" s="20"/>
      <c r="G2817" s="21"/>
      <c r="H2817" s="451"/>
      <c r="J2817" s="23" t="e">
        <f>H2817*J2819/H2819</f>
        <v>#DIV/0!</v>
      </c>
      <c r="L2817" s="41">
        <f t="shared" si="418"/>
        <v>19</v>
      </c>
      <c r="M2817" s="39">
        <f t="shared" si="417"/>
        <v>6</v>
      </c>
      <c r="N2817" s="39">
        <f t="shared" si="419"/>
        <v>0</v>
      </c>
    </row>
    <row r="2818" spans="1:14" s="1" customFormat="1" ht="11.5" hidden="1" customHeight="1" x14ac:dyDescent="0.35">
      <c r="A2818" s="19"/>
      <c r="B2818" s="18"/>
      <c r="C2818" s="18"/>
      <c r="D2818" s="18"/>
      <c r="E2818" s="17"/>
      <c r="F2818" s="20"/>
      <c r="G2818" s="21"/>
      <c r="H2818" s="451"/>
      <c r="J2818" s="23" t="e">
        <f>H2818*J2819/H2819</f>
        <v>#DIV/0!</v>
      </c>
      <c r="L2818" s="41">
        <f t="shared" si="418"/>
        <v>19</v>
      </c>
      <c r="M2818" s="39">
        <f t="shared" si="417"/>
        <v>6</v>
      </c>
      <c r="N2818" s="39">
        <f t="shared" si="419"/>
        <v>0</v>
      </c>
    </row>
    <row r="2819" spans="1:14" s="1" customFormat="1" ht="11.5" hidden="1" customHeight="1" x14ac:dyDescent="0.35">
      <c r="A2819" s="19"/>
      <c r="B2819" s="25">
        <f>SUBTOTAL(9,B2801:B2818)</f>
        <v>0</v>
      </c>
      <c r="C2819" s="25">
        <f t="shared" ref="C2819" si="420">SUBTOTAL(9,C2801:C2818)</f>
        <v>0</v>
      </c>
      <c r="D2819" s="25">
        <f t="shared" ref="D2819" si="421">SUBTOTAL(9,D2801:D2818)</f>
        <v>0</v>
      </c>
      <c r="E2819" s="26">
        <f t="shared" ref="E2819" si="422">SUBTOTAL(9,E2801:E2818)</f>
        <v>0</v>
      </c>
      <c r="F2819" s="29" t="s">
        <v>18</v>
      </c>
      <c r="G2819" s="112"/>
      <c r="H2819" s="454"/>
      <c r="J2819" s="32">
        <f>D2798</f>
        <v>64.739999999999995</v>
      </c>
      <c r="L2819" s="41">
        <f t="shared" si="418"/>
        <v>19</v>
      </c>
      <c r="M2819" s="39">
        <f t="shared" si="417"/>
        <v>6</v>
      </c>
      <c r="N2819" s="39">
        <v>1</v>
      </c>
    </row>
    <row r="2820" spans="1:14" s="1" customFormat="1" ht="11.5" hidden="1" customHeight="1" x14ac:dyDescent="0.35">
      <c r="A2820" s="33"/>
      <c r="B2820" s="34"/>
      <c r="C2820" s="34"/>
      <c r="D2820" s="34"/>
      <c r="E2820" s="35"/>
      <c r="F2820" s="36"/>
      <c r="G2820" s="37"/>
      <c r="H2820" s="38"/>
      <c r="J2820" s="38"/>
      <c r="L2820" s="41">
        <f t="shared" si="418"/>
        <v>19</v>
      </c>
      <c r="M2820" s="39">
        <f t="shared" si="417"/>
        <v>6</v>
      </c>
      <c r="N2820" s="39">
        <v>1</v>
      </c>
    </row>
    <row r="2821" spans="1:14" s="1" customFormat="1" ht="21" hidden="1" x14ac:dyDescent="0.35">
      <c r="A2821" s="14"/>
      <c r="B2821" s="14"/>
      <c r="C2821" s="14"/>
      <c r="D2821" s="427">
        <f>х!H$22</f>
        <v>64.739999999999995</v>
      </c>
      <c r="E2821" s="428"/>
      <c r="F2821" s="429" t="str">
        <f>х!I$22</f>
        <v>Абонемент платного питания №20 (ГПД Полдник 1-4)</v>
      </c>
      <c r="G2821" s="430"/>
      <c r="H2821" s="430"/>
      <c r="I2821" s="13"/>
      <c r="J2821" s="13"/>
      <c r="K2821" s="13"/>
      <c r="L2821" s="40">
        <f>L2798+1</f>
        <v>20</v>
      </c>
      <c r="M2821" s="39">
        <f t="shared" si="417"/>
        <v>6</v>
      </c>
      <c r="N2821" s="39">
        <v>1</v>
      </c>
    </row>
    <row r="2822" spans="1:14" s="1" customFormat="1" ht="11.5" hidden="1" customHeight="1" x14ac:dyDescent="0.35">
      <c r="A2822" s="431" t="s">
        <v>3</v>
      </c>
      <c r="B2822" s="432" t="s">
        <v>4</v>
      </c>
      <c r="C2822" s="432"/>
      <c r="D2822" s="432"/>
      <c r="E2822" s="433" t="s">
        <v>5</v>
      </c>
      <c r="F2822" s="434" t="s">
        <v>6</v>
      </c>
      <c r="G2822" s="435" t="s">
        <v>7</v>
      </c>
      <c r="H2822" s="436" t="s">
        <v>8</v>
      </c>
      <c r="L2822" s="41">
        <f>L2821</f>
        <v>20</v>
      </c>
      <c r="M2822" s="39">
        <f t="shared" si="417"/>
        <v>6</v>
      </c>
      <c r="N2822" s="39">
        <v>1</v>
      </c>
    </row>
    <row r="2823" spans="1:14" s="1" customFormat="1" ht="11.5" hidden="1" customHeight="1" x14ac:dyDescent="0.35">
      <c r="A2823" s="431"/>
      <c r="B2823" s="15" t="s">
        <v>9</v>
      </c>
      <c r="C2823" s="16" t="s">
        <v>10</v>
      </c>
      <c r="D2823" s="16" t="s">
        <v>11</v>
      </c>
      <c r="E2823" s="433"/>
      <c r="F2823" s="434"/>
      <c r="G2823" s="435"/>
      <c r="H2823" s="436"/>
      <c r="L2823" s="41">
        <f t="shared" ref="L2823:L2842" si="423">L2822</f>
        <v>20</v>
      </c>
      <c r="M2823" s="39">
        <f t="shared" si="417"/>
        <v>6</v>
      </c>
      <c r="N2823" s="39">
        <v>1</v>
      </c>
    </row>
    <row r="2824" spans="1:14" s="1" customFormat="1" ht="11.5" hidden="1" customHeight="1" x14ac:dyDescent="0.35">
      <c r="A2824" s="50">
        <v>22</v>
      </c>
      <c r="B2824" s="51">
        <v>0.05</v>
      </c>
      <c r="C2824" s="51">
        <v>8.25</v>
      </c>
      <c r="D2824" s="51">
        <v>0.08</v>
      </c>
      <c r="E2824" s="50">
        <v>75</v>
      </c>
      <c r="F2824" s="52" t="s">
        <v>187</v>
      </c>
      <c r="G2824" s="69">
        <v>10</v>
      </c>
      <c r="H2824" s="453">
        <f>D2821</f>
        <v>64.739999999999995</v>
      </c>
      <c r="J2824" s="23" t="e">
        <f>H2824*J2842/H2842</f>
        <v>#DIV/0!</v>
      </c>
      <c r="L2824" s="41">
        <f t="shared" si="423"/>
        <v>20</v>
      </c>
      <c r="M2824" s="39">
        <f t="shared" si="417"/>
        <v>6</v>
      </c>
      <c r="N2824" s="39" t="str">
        <f>F2824</f>
        <v>Масло сливочное</v>
      </c>
    </row>
    <row r="2825" spans="1:14" s="1" customFormat="1" ht="11.5" hidden="1" customHeight="1" x14ac:dyDescent="0.35">
      <c r="A2825" s="50">
        <v>257</v>
      </c>
      <c r="B2825" s="51">
        <v>6.54</v>
      </c>
      <c r="C2825" s="51">
        <v>11.89</v>
      </c>
      <c r="D2825" s="51">
        <v>33.03</v>
      </c>
      <c r="E2825" s="50">
        <v>266</v>
      </c>
      <c r="F2825" s="52" t="s">
        <v>186</v>
      </c>
      <c r="G2825" s="68" t="s">
        <v>182</v>
      </c>
      <c r="H2825" s="451"/>
      <c r="J2825" s="23" t="e">
        <f>H2825*J2842/H2842</f>
        <v>#DIV/0!</v>
      </c>
      <c r="L2825" s="41">
        <f t="shared" si="423"/>
        <v>20</v>
      </c>
      <c r="M2825" s="39">
        <f t="shared" si="417"/>
        <v>6</v>
      </c>
      <c r="N2825" s="39" t="str">
        <f t="shared" ref="N2825:N2841" si="424">F2825</f>
        <v>Каша молочная пшенная с маслом сливочным 150/10</v>
      </c>
    </row>
    <row r="2826" spans="1:14" s="1" customFormat="1" ht="11.5" hidden="1" customHeight="1" x14ac:dyDescent="0.35">
      <c r="A2826" s="50">
        <v>628</v>
      </c>
      <c r="B2826" s="51">
        <v>0.1</v>
      </c>
      <c r="C2826" s="51">
        <v>0.03</v>
      </c>
      <c r="D2826" s="51">
        <v>15.28</v>
      </c>
      <c r="E2826" s="50">
        <v>62</v>
      </c>
      <c r="F2826" s="52" t="s">
        <v>118</v>
      </c>
      <c r="G2826" s="68" t="s">
        <v>116</v>
      </c>
      <c r="H2826" s="451"/>
      <c r="J2826" s="23" t="e">
        <f>H2826*J2842/H2842</f>
        <v>#DIV/0!</v>
      </c>
      <c r="L2826" s="41">
        <f t="shared" si="423"/>
        <v>20</v>
      </c>
      <c r="M2826" s="39">
        <f t="shared" si="417"/>
        <v>6</v>
      </c>
      <c r="N2826" s="39" t="str">
        <f t="shared" si="424"/>
        <v>Чай с сахаром</v>
      </c>
    </row>
    <row r="2827" spans="1:14" s="1" customFormat="1" ht="11.5" hidden="1" customHeight="1" x14ac:dyDescent="0.35">
      <c r="A2827" s="54" t="s">
        <v>16</v>
      </c>
      <c r="B2827" s="51">
        <v>3.95</v>
      </c>
      <c r="C2827" s="51">
        <v>0.5</v>
      </c>
      <c r="D2827" s="51">
        <v>24.15</v>
      </c>
      <c r="E2827" s="50">
        <v>118</v>
      </c>
      <c r="F2827" s="52" t="s">
        <v>134</v>
      </c>
      <c r="G2827" s="69">
        <v>50</v>
      </c>
      <c r="H2827" s="451"/>
      <c r="J2827" s="23" t="e">
        <f>H2827*J2842/H2842</f>
        <v>#DIV/0!</v>
      </c>
      <c r="L2827" s="41">
        <f t="shared" si="423"/>
        <v>20</v>
      </c>
      <c r="M2827" s="39">
        <f t="shared" si="417"/>
        <v>6</v>
      </c>
      <c r="N2827" s="39" t="str">
        <f t="shared" si="424"/>
        <v>Хлеб пшеничный</v>
      </c>
    </row>
    <row r="2828" spans="1:14" s="1" customFormat="1" ht="11.5" hidden="1" customHeight="1" x14ac:dyDescent="0.35">
      <c r="A2828" s="17"/>
      <c r="B2828" s="18"/>
      <c r="C2828" s="18"/>
      <c r="D2828" s="19"/>
      <c r="E2828" s="17"/>
      <c r="F2828" s="20"/>
      <c r="G2828" s="21"/>
      <c r="H2828" s="451"/>
      <c r="J2828" s="23" t="e">
        <f>H2828*J2842/H2842</f>
        <v>#DIV/0!</v>
      </c>
      <c r="L2828" s="41">
        <f t="shared" si="423"/>
        <v>20</v>
      </c>
      <c r="M2828" s="39">
        <f t="shared" si="417"/>
        <v>6</v>
      </c>
      <c r="N2828" s="39">
        <f t="shared" si="424"/>
        <v>0</v>
      </c>
    </row>
    <row r="2829" spans="1:14" s="1" customFormat="1" ht="11.5" hidden="1" customHeight="1" x14ac:dyDescent="0.35">
      <c r="A2829" s="17"/>
      <c r="B2829" s="18"/>
      <c r="C2829" s="18"/>
      <c r="D2829" s="18"/>
      <c r="E2829" s="17"/>
      <c r="F2829" s="20"/>
      <c r="G2829" s="21"/>
      <c r="H2829" s="451"/>
      <c r="J2829" s="23" t="e">
        <f>H2829*J2842/H2842</f>
        <v>#DIV/0!</v>
      </c>
      <c r="L2829" s="41">
        <f t="shared" si="423"/>
        <v>20</v>
      </c>
      <c r="M2829" s="39">
        <f t="shared" si="417"/>
        <v>6</v>
      </c>
      <c r="N2829" s="39">
        <f t="shared" si="424"/>
        <v>0</v>
      </c>
    </row>
    <row r="2830" spans="1:14" s="1" customFormat="1" ht="11.5" hidden="1" customHeight="1" x14ac:dyDescent="0.35">
      <c r="A2830" s="17"/>
      <c r="B2830" s="18"/>
      <c r="C2830" s="18"/>
      <c r="D2830" s="18"/>
      <c r="E2830" s="17"/>
      <c r="F2830" s="20"/>
      <c r="G2830" s="24"/>
      <c r="H2830" s="451"/>
      <c r="J2830" s="23" t="e">
        <f>H2830*J2842/H2842</f>
        <v>#DIV/0!</v>
      </c>
      <c r="L2830" s="41">
        <f t="shared" si="423"/>
        <v>20</v>
      </c>
      <c r="M2830" s="39">
        <f t="shared" si="417"/>
        <v>6</v>
      </c>
      <c r="N2830" s="39">
        <f t="shared" si="424"/>
        <v>0</v>
      </c>
    </row>
    <row r="2831" spans="1:14" s="1" customFormat="1" ht="11.5" hidden="1" customHeight="1" x14ac:dyDescent="0.35">
      <c r="A2831" s="19"/>
      <c r="B2831" s="18"/>
      <c r="C2831" s="18"/>
      <c r="D2831" s="18"/>
      <c r="E2831" s="17"/>
      <c r="F2831" s="20"/>
      <c r="G2831" s="21"/>
      <c r="H2831" s="451"/>
      <c r="J2831" s="23" t="e">
        <f>H2831*J2842/H2842</f>
        <v>#DIV/0!</v>
      </c>
      <c r="L2831" s="41">
        <f t="shared" si="423"/>
        <v>20</v>
      </c>
      <c r="M2831" s="39">
        <f t="shared" si="417"/>
        <v>6</v>
      </c>
      <c r="N2831" s="39">
        <f t="shared" si="424"/>
        <v>0</v>
      </c>
    </row>
    <row r="2832" spans="1:14" s="1" customFormat="1" ht="11.5" hidden="1" customHeight="1" x14ac:dyDescent="0.35">
      <c r="A2832" s="19"/>
      <c r="B2832" s="25"/>
      <c r="C2832" s="25"/>
      <c r="D2832" s="25"/>
      <c r="E2832" s="26"/>
      <c r="F2832" s="112"/>
      <c r="G2832" s="112"/>
      <c r="H2832" s="451"/>
      <c r="J2832" s="23" t="e">
        <f>H2832*J2842/H2842</f>
        <v>#DIV/0!</v>
      </c>
      <c r="L2832" s="41">
        <f t="shared" si="423"/>
        <v>20</v>
      </c>
      <c r="M2832" s="39">
        <f t="shared" si="417"/>
        <v>6</v>
      </c>
      <c r="N2832" s="39">
        <f t="shared" si="424"/>
        <v>0</v>
      </c>
    </row>
    <row r="2833" spans="1:14" s="1" customFormat="1" ht="11.5" hidden="1" customHeight="1" x14ac:dyDescent="0.35">
      <c r="A2833" s="17"/>
      <c r="B2833" s="18"/>
      <c r="C2833" s="18"/>
      <c r="D2833" s="18"/>
      <c r="E2833" s="17"/>
      <c r="F2833" s="20"/>
      <c r="G2833" s="21"/>
      <c r="H2833" s="451"/>
      <c r="J2833" s="23" t="e">
        <f>H2833*J2842/H2842</f>
        <v>#DIV/0!</v>
      </c>
      <c r="L2833" s="41">
        <f t="shared" si="423"/>
        <v>20</v>
      </c>
      <c r="M2833" s="39">
        <f t="shared" si="417"/>
        <v>6</v>
      </c>
      <c r="N2833" s="39">
        <f t="shared" si="424"/>
        <v>0</v>
      </c>
    </row>
    <row r="2834" spans="1:14" s="1" customFormat="1" ht="11.5" hidden="1" customHeight="1" x14ac:dyDescent="0.35">
      <c r="A2834" s="17"/>
      <c r="B2834" s="18"/>
      <c r="C2834" s="18"/>
      <c r="D2834" s="18"/>
      <c r="E2834" s="17"/>
      <c r="F2834" s="20"/>
      <c r="G2834" s="24"/>
      <c r="H2834" s="451"/>
      <c r="J2834" s="23" t="e">
        <f>H2834*J2842/H2842</f>
        <v>#DIV/0!</v>
      </c>
      <c r="L2834" s="41">
        <f t="shared" si="423"/>
        <v>20</v>
      </c>
      <c r="M2834" s="39">
        <f t="shared" si="417"/>
        <v>6</v>
      </c>
      <c r="N2834" s="39">
        <f t="shared" si="424"/>
        <v>0</v>
      </c>
    </row>
    <row r="2835" spans="1:14" s="1" customFormat="1" ht="11.5" hidden="1" customHeight="1" x14ac:dyDescent="0.35">
      <c r="A2835" s="17"/>
      <c r="B2835" s="18"/>
      <c r="C2835" s="18"/>
      <c r="D2835" s="18"/>
      <c r="E2835" s="17"/>
      <c r="F2835" s="20"/>
      <c r="G2835" s="24"/>
      <c r="H2835" s="451"/>
      <c r="J2835" s="23" t="e">
        <f>H2835*J2842/H2842</f>
        <v>#DIV/0!</v>
      </c>
      <c r="L2835" s="41">
        <f t="shared" si="423"/>
        <v>20</v>
      </c>
      <c r="M2835" s="39">
        <f t="shared" si="417"/>
        <v>6</v>
      </c>
      <c r="N2835" s="39">
        <f t="shared" si="424"/>
        <v>0</v>
      </c>
    </row>
    <row r="2836" spans="1:14" s="1" customFormat="1" ht="11.5" hidden="1" customHeight="1" x14ac:dyDescent="0.35">
      <c r="A2836" s="19"/>
      <c r="B2836" s="18"/>
      <c r="C2836" s="18"/>
      <c r="D2836" s="18"/>
      <c r="E2836" s="17"/>
      <c r="F2836" s="20"/>
      <c r="G2836" s="21"/>
      <c r="H2836" s="451"/>
      <c r="J2836" s="23" t="e">
        <f>H2836*J2842/H2842</f>
        <v>#DIV/0!</v>
      </c>
      <c r="L2836" s="41">
        <f t="shared" si="423"/>
        <v>20</v>
      </c>
      <c r="M2836" s="39">
        <f t="shared" si="417"/>
        <v>6</v>
      </c>
      <c r="N2836" s="39">
        <f t="shared" si="424"/>
        <v>0</v>
      </c>
    </row>
    <row r="2837" spans="1:14" s="1" customFormat="1" ht="11.5" hidden="1" customHeight="1" x14ac:dyDescent="0.25">
      <c r="A2837" s="17"/>
      <c r="B2837" s="18"/>
      <c r="C2837" s="18"/>
      <c r="D2837" s="18"/>
      <c r="E2837" s="17"/>
      <c r="F2837" s="28"/>
      <c r="G2837" s="21"/>
      <c r="H2837" s="451"/>
      <c r="J2837" s="23" t="e">
        <f>H2837*J2842/H2842</f>
        <v>#DIV/0!</v>
      </c>
      <c r="L2837" s="41">
        <f t="shared" si="423"/>
        <v>20</v>
      </c>
      <c r="M2837" s="39">
        <f t="shared" si="417"/>
        <v>6</v>
      </c>
      <c r="N2837" s="39">
        <f t="shared" si="424"/>
        <v>0</v>
      </c>
    </row>
    <row r="2838" spans="1:14" s="1" customFormat="1" ht="11.5" hidden="1" customHeight="1" x14ac:dyDescent="0.35">
      <c r="A2838" s="19"/>
      <c r="B2838" s="18"/>
      <c r="C2838" s="18"/>
      <c r="D2838" s="18"/>
      <c r="E2838" s="17"/>
      <c r="F2838" s="20"/>
      <c r="G2838" s="21"/>
      <c r="H2838" s="451"/>
      <c r="J2838" s="23" t="e">
        <f>H2838*J2842/H2842</f>
        <v>#DIV/0!</v>
      </c>
      <c r="L2838" s="41">
        <f t="shared" si="423"/>
        <v>20</v>
      </c>
      <c r="M2838" s="39">
        <f t="shared" si="417"/>
        <v>6</v>
      </c>
      <c r="N2838" s="39">
        <f t="shared" si="424"/>
        <v>0</v>
      </c>
    </row>
    <row r="2839" spans="1:14" s="1" customFormat="1" ht="11.5" hidden="1" customHeight="1" x14ac:dyDescent="0.25">
      <c r="A2839" s="17"/>
      <c r="B2839" s="18"/>
      <c r="C2839" s="18"/>
      <c r="D2839" s="18"/>
      <c r="E2839" s="17"/>
      <c r="F2839" s="28"/>
      <c r="G2839" s="21"/>
      <c r="H2839" s="451"/>
      <c r="J2839" s="23" t="e">
        <f>H2839*J2842/H2842</f>
        <v>#DIV/0!</v>
      </c>
      <c r="L2839" s="41">
        <f t="shared" si="423"/>
        <v>20</v>
      </c>
      <c r="M2839" s="39">
        <f t="shared" si="417"/>
        <v>6</v>
      </c>
      <c r="N2839" s="39">
        <f t="shared" si="424"/>
        <v>0</v>
      </c>
    </row>
    <row r="2840" spans="1:14" s="1" customFormat="1" ht="11.5" hidden="1" customHeight="1" x14ac:dyDescent="0.35">
      <c r="A2840" s="19"/>
      <c r="B2840" s="18"/>
      <c r="C2840" s="18"/>
      <c r="D2840" s="18"/>
      <c r="E2840" s="17"/>
      <c r="F2840" s="20"/>
      <c r="G2840" s="21"/>
      <c r="H2840" s="451"/>
      <c r="J2840" s="23" t="e">
        <f>H2840*J2842/H2842</f>
        <v>#DIV/0!</v>
      </c>
      <c r="L2840" s="41">
        <f t="shared" si="423"/>
        <v>20</v>
      </c>
      <c r="M2840" s="39">
        <f t="shared" si="417"/>
        <v>6</v>
      </c>
      <c r="N2840" s="39">
        <f t="shared" si="424"/>
        <v>0</v>
      </c>
    </row>
    <row r="2841" spans="1:14" s="1" customFormat="1" ht="11.5" hidden="1" customHeight="1" x14ac:dyDescent="0.35">
      <c r="A2841" s="19"/>
      <c r="B2841" s="18"/>
      <c r="C2841" s="18"/>
      <c r="D2841" s="18"/>
      <c r="E2841" s="17"/>
      <c r="F2841" s="20"/>
      <c r="G2841" s="21"/>
      <c r="H2841" s="451"/>
      <c r="J2841" s="23" t="e">
        <f>H2841*J2842/H2842</f>
        <v>#DIV/0!</v>
      </c>
      <c r="L2841" s="41">
        <f t="shared" si="423"/>
        <v>20</v>
      </c>
      <c r="M2841" s="39">
        <f t="shared" si="417"/>
        <v>6</v>
      </c>
      <c r="N2841" s="39">
        <f t="shared" si="424"/>
        <v>0</v>
      </c>
    </row>
    <row r="2842" spans="1:14" s="1" customFormat="1" ht="11.5" hidden="1" customHeight="1" x14ac:dyDescent="0.35">
      <c r="A2842" s="19"/>
      <c r="B2842" s="25">
        <f>SUBTOTAL(9,B2824:B2841)</f>
        <v>0</v>
      </c>
      <c r="C2842" s="25">
        <f t="shared" ref="C2842" si="425">SUBTOTAL(9,C2824:C2841)</f>
        <v>0</v>
      </c>
      <c r="D2842" s="25">
        <f t="shared" ref="D2842" si="426">SUBTOTAL(9,D2824:D2841)</f>
        <v>0</v>
      </c>
      <c r="E2842" s="26">
        <f t="shared" ref="E2842" si="427">SUBTOTAL(9,E2824:E2841)</f>
        <v>0</v>
      </c>
      <c r="F2842" s="29" t="s">
        <v>18</v>
      </c>
      <c r="G2842" s="112"/>
      <c r="H2842" s="454"/>
      <c r="J2842" s="32">
        <f>D2821</f>
        <v>64.739999999999995</v>
      </c>
      <c r="L2842" s="41">
        <f t="shared" si="423"/>
        <v>20</v>
      </c>
      <c r="M2842" s="39">
        <f t="shared" si="417"/>
        <v>6</v>
      </c>
      <c r="N2842" s="39">
        <v>1</v>
      </c>
    </row>
    <row r="2843" spans="1:14" ht="0.75" hidden="1" customHeight="1" x14ac:dyDescent="0.35">
      <c r="L2843" s="290">
        <v>0</v>
      </c>
      <c r="M2843" s="287">
        <f t="shared" si="417"/>
        <v>6</v>
      </c>
      <c r="N2843" s="287">
        <v>1</v>
      </c>
    </row>
    <row r="2844" spans="1:14" ht="11.5" hidden="1" customHeight="1" x14ac:dyDescent="0.35">
      <c r="L2844" s="290">
        <v>0</v>
      </c>
      <c r="M2844" s="287">
        <f t="shared" si="417"/>
        <v>6</v>
      </c>
      <c r="N2844" s="287">
        <v>1</v>
      </c>
    </row>
    <row r="2845" spans="1:14" ht="11.5" hidden="1" customHeight="1" x14ac:dyDescent="0.35">
      <c r="A2845" s="309" t="s">
        <v>23</v>
      </c>
      <c r="B2845" s="310"/>
      <c r="C2845" s="310"/>
      <c r="D2845" s="311"/>
      <c r="E2845" s="311"/>
      <c r="F2845" s="312"/>
      <c r="G2845" s="313"/>
      <c r="H2845" s="314"/>
      <c r="L2845" s="290">
        <v>0</v>
      </c>
      <c r="M2845" s="287">
        <f t="shared" si="417"/>
        <v>6</v>
      </c>
      <c r="N2845" s="287">
        <v>1</v>
      </c>
    </row>
    <row r="2846" spans="1:14" ht="11.5" hidden="1" customHeight="1" x14ac:dyDescent="0.35">
      <c r="A2846" s="309"/>
      <c r="B2846" s="310"/>
      <c r="C2846" s="310"/>
      <c r="D2846" s="311"/>
      <c r="E2846" s="311"/>
      <c r="F2846" s="315"/>
      <c r="G2846" s="313"/>
      <c r="H2846" s="314"/>
      <c r="L2846" s="290">
        <v>0</v>
      </c>
      <c r="M2846" s="287">
        <f t="shared" si="417"/>
        <v>6</v>
      </c>
      <c r="N2846" s="287">
        <v>1</v>
      </c>
    </row>
    <row r="2847" spans="1:14" ht="11.5" hidden="1" customHeight="1" x14ac:dyDescent="0.35">
      <c r="A2847" s="309"/>
      <c r="B2847" s="310"/>
      <c r="C2847" s="310"/>
      <c r="D2847" s="311"/>
      <c r="E2847" s="311"/>
      <c r="F2847" s="315"/>
      <c r="G2847" s="313"/>
      <c r="H2847" s="314"/>
      <c r="L2847" s="290">
        <v>0</v>
      </c>
      <c r="M2847" s="287">
        <f t="shared" si="417"/>
        <v>6</v>
      </c>
      <c r="N2847" s="287">
        <v>1</v>
      </c>
    </row>
    <row r="2848" spans="1:14" ht="11.5" hidden="1" customHeight="1" x14ac:dyDescent="0.35">
      <c r="A2848" s="309" t="s">
        <v>24</v>
      </c>
      <c r="B2848" s="310"/>
      <c r="C2848" s="310"/>
      <c r="D2848" s="311"/>
      <c r="E2848" s="311"/>
      <c r="F2848" s="312"/>
      <c r="G2848" s="313"/>
      <c r="H2848" s="314"/>
      <c r="L2848" s="290">
        <v>0</v>
      </c>
      <c r="M2848" s="287">
        <f t="shared" si="417"/>
        <v>6</v>
      </c>
      <c r="N2848" s="287">
        <v>1</v>
      </c>
    </row>
    <row r="2849" spans="1:14" ht="11.5" hidden="1" customHeight="1" x14ac:dyDescent="0.35">
      <c r="A2849" s="309"/>
      <c r="B2849" s="310"/>
      <c r="C2849" s="310"/>
      <c r="D2849" s="311"/>
      <c r="E2849" s="311"/>
      <c r="F2849" s="315"/>
      <c r="G2849" s="313"/>
      <c r="H2849" s="314"/>
      <c r="L2849" s="290">
        <v>0</v>
      </c>
      <c r="M2849" s="287">
        <f t="shared" si="417"/>
        <v>6</v>
      </c>
      <c r="N2849" s="287">
        <v>1</v>
      </c>
    </row>
    <row r="2850" spans="1:14" ht="11.5" hidden="1" customHeight="1" x14ac:dyDescent="0.35">
      <c r="A2850" s="309"/>
      <c r="B2850" s="310"/>
      <c r="C2850" s="310"/>
      <c r="D2850" s="311"/>
      <c r="E2850" s="311"/>
      <c r="F2850" s="315"/>
      <c r="G2850" s="313"/>
      <c r="H2850" s="314"/>
      <c r="L2850" s="290">
        <v>0</v>
      </c>
      <c r="M2850" s="287">
        <f t="shared" si="417"/>
        <v>6</v>
      </c>
      <c r="N2850" s="287">
        <v>1</v>
      </c>
    </row>
    <row r="2851" spans="1:14" ht="11.5" hidden="1" customHeight="1" x14ac:dyDescent="0.35">
      <c r="A2851" s="424" t="s">
        <v>25</v>
      </c>
      <c r="B2851" s="424"/>
      <c r="C2851" s="424"/>
      <c r="D2851" s="424"/>
      <c r="E2851" s="424"/>
      <c r="F2851" s="312"/>
      <c r="G2851" s="313"/>
      <c r="H2851" s="314"/>
      <c r="L2851" s="290">
        <v>0</v>
      </c>
      <c r="M2851" s="287">
        <f t="shared" si="417"/>
        <v>6</v>
      </c>
      <c r="N2851" s="287">
        <v>1</v>
      </c>
    </row>
    <row r="2852" spans="1:14" ht="11.5" hidden="1" customHeight="1" x14ac:dyDescent="0.35">
      <c r="A2852" s="316"/>
      <c r="B2852" s="316"/>
      <c r="C2852" s="316"/>
      <c r="D2852" s="316"/>
      <c r="E2852" s="316"/>
      <c r="F2852" s="315"/>
      <c r="G2852" s="313"/>
      <c r="H2852" s="314"/>
      <c r="L2852" s="290">
        <v>0</v>
      </c>
      <c r="M2852" s="287">
        <f t="shared" si="417"/>
        <v>6</v>
      </c>
      <c r="N2852" s="287">
        <v>1</v>
      </c>
    </row>
    <row r="2853" spans="1:14" ht="11.5" hidden="1" customHeight="1" x14ac:dyDescent="0.35">
      <c r="A2853" s="316"/>
      <c r="B2853" s="316"/>
      <c r="C2853" s="316"/>
      <c r="D2853" s="316"/>
      <c r="E2853" s="316"/>
      <c r="F2853" s="315"/>
      <c r="G2853" s="313"/>
      <c r="H2853" s="314"/>
      <c r="L2853" s="290">
        <v>0</v>
      </c>
      <c r="M2853" s="287">
        <f t="shared" si="417"/>
        <v>6</v>
      </c>
      <c r="N2853" s="287">
        <v>1</v>
      </c>
    </row>
    <row r="2854" spans="1:14" ht="11.5" hidden="1" customHeight="1" x14ac:dyDescent="0.35">
      <c r="A2854" s="425" t="s">
        <v>26</v>
      </c>
      <c r="B2854" s="425"/>
      <c r="C2854" s="425"/>
      <c r="D2854" s="425"/>
      <c r="E2854" s="425"/>
      <c r="F2854" s="425"/>
      <c r="G2854" s="425"/>
      <c r="H2854" s="425"/>
      <c r="L2854" s="290">
        <v>0</v>
      </c>
      <c r="M2854" s="287">
        <f t="shared" si="417"/>
        <v>6</v>
      </c>
      <c r="N2854" s="287">
        <v>1</v>
      </c>
    </row>
    <row r="2855" spans="1:14" ht="11.5" hidden="1" customHeight="1" x14ac:dyDescent="0.35">
      <c r="A2855" s="426"/>
      <c r="B2855" s="426"/>
      <c r="C2855" s="426"/>
      <c r="D2855" s="426"/>
      <c r="E2855" s="426"/>
      <c r="F2855" s="426"/>
      <c r="G2855" s="426"/>
      <c r="H2855" s="426"/>
      <c r="L2855" s="290">
        <v>0</v>
      </c>
      <c r="M2855" s="287">
        <f t="shared" si="417"/>
        <v>6</v>
      </c>
      <c r="N2855" s="287">
        <v>1</v>
      </c>
    </row>
    <row r="2856" spans="1:14" ht="11.5" hidden="1" customHeight="1" x14ac:dyDescent="0.35">
      <c r="A2856" s="426"/>
      <c r="B2856" s="426"/>
      <c r="C2856" s="426"/>
      <c r="D2856" s="426"/>
      <c r="E2856" s="426"/>
      <c r="F2856" s="426"/>
      <c r="G2856" s="426"/>
      <c r="H2856" s="426"/>
      <c r="L2856" s="290">
        <v>0</v>
      </c>
      <c r="M2856" s="287">
        <f t="shared" si="417"/>
        <v>6</v>
      </c>
      <c r="N2856" s="287">
        <v>1</v>
      </c>
    </row>
    <row r="2857" spans="1:14" ht="11.5" hidden="1" customHeight="1" x14ac:dyDescent="0.35">
      <c r="L2857" s="290">
        <v>0</v>
      </c>
      <c r="M2857" s="287">
        <f t="shared" si="417"/>
        <v>6</v>
      </c>
      <c r="N2857" s="287">
        <v>1</v>
      </c>
    </row>
    <row r="2858" spans="1:14" ht="11.5" hidden="1" customHeight="1" x14ac:dyDescent="0.35">
      <c r="N2858" s="276">
        <v>0</v>
      </c>
    </row>
  </sheetData>
  <autoFilter ref="L2:N2858" xr:uid="{299FB46E-C9C5-4C50-BEF1-BE9F29529213}">
    <filterColumn colId="0">
      <filters>
        <filter val="0"/>
        <filter val="1"/>
        <filter val="15"/>
        <filter val="2"/>
        <filter val="3"/>
        <filter val="4"/>
        <filter val="5"/>
        <filter val="6"/>
        <filter val="9"/>
      </filters>
    </filterColumn>
    <filterColumn colId="1">
      <filters>
        <filter val="1"/>
        <filter val="2"/>
        <filter val="3"/>
        <filter val="4"/>
        <filter val="5"/>
      </filters>
    </filterColumn>
    <filterColumn colId="2">
      <filters>
        <filter val="1"/>
        <filter val="Батон витаминизированный"/>
        <filter val="Борщ с капустой и  картофелем со сметаной 250/5"/>
        <filter val="Борщ с капустой и картофелем со сметаной 200/5"/>
        <filter val="Булочка Домашняя 50"/>
        <filter val="Булочка Дорожная 100 Тагил (80 шк)"/>
        <filter val="Горбуша, тушеная в томате с овощами 100"/>
        <filter val="Горбуша, тушеная в томате с овощами 90"/>
        <filter val="Запеканка (суфле) из печени с рисом с соусом сметанным с луком 60/30 (СОШ_2018)"/>
        <filter val="Запеканка (суфле) из печени с рисом с соусом сметанным с луком 70/30 (СОШ_2018)"/>
        <filter val="Икра овощная закусочная"/>
        <filter val="Итого"/>
        <filter val="Какао с молоком"/>
        <filter val="Картофельное пюре"/>
        <filter val="Каша гречневая рассыпчатая"/>
        <filter val="Каша молочная манная  с маслом сливочным 200/10"/>
        <filter val="Каша молочная манная  с маслом сливочным 250/10"/>
        <filter val="Каша молочная пшенная с маслом сливочным 200/10"/>
        <filter val="Каша молочная пшенная с маслом сливочным 250/10"/>
        <filter val="Каша молочная рисовая  с маслом сливочным 200/10"/>
        <filter val="Каша молочная рисовая  с маслом сливочным 250/10"/>
        <filter val="Компот из кураги"/>
        <filter val="Компот из свежих яблок"/>
        <filter val="Компот из сухофруктов"/>
        <filter val="Коржик молочный 60 Тагил (80 шк.)"/>
        <filter val="Котлета особая из кур с соусом сметанно-томатным 60/30 (кура)"/>
        <filter val="Котлета особая из кур с соусом сметанно-томатным 70/30 (кура)"/>
        <filter val="Котлета, запеченная в тесте 50/50 Тагил (80 шк)"/>
        <filter val="Кулебяка с капустой 100 Тагил (80 шк) (очищенные)"/>
        <filter val="Макароны отварные"/>
        <filter val="Макароны отварные с овощами"/>
        <filter val="Мандарины 100 (СОШ_2018)"/>
        <filter val="Маринад овощной со свеклой 100 (СОШ_2018)"/>
        <filter val="Маринад овощной со свеклой 60 (СОШ_2018)"/>
        <filter val="Масло сливочное"/>
        <filter val="Напиток Валетек витаминный"/>
        <filter val="Напиток из шиповника"/>
        <filter val="Овощи натуральные свежие (огурец) 100 (СОШ_2018)"/>
        <filter val="Овощи натуральные свежие (огурец) 60 (СОШ_2018)"/>
        <filter val="Овощи натуральные свежие (помидор) 100 (СОШ_2018)"/>
        <filter val="Овощи натуральные свежие (помидор) 60 (СОШ_2018)"/>
        <filter val="Омлет натуральный 150 (СОШ_2018)"/>
        <filter val="Омлет натуральный 200 (СОШ_2018)"/>
        <filter val="Пирожок с капустой 75"/>
        <filter val="Пирожок с рисом и яйцом 75 Тагил (80 шк)"/>
        <filter val="Пицца с картофелем по-тагильски 125 Тагил (80 шк) (очищенные)"/>
        <filter val="Плов (СОШ_2018)"/>
        <filter val="Пудинг из творога с яблоками с молоком сгущенным 130/20 (СОШ_2018)"/>
        <filter val="Пудинг из творога с яблоками с молоком сгущенным 160/40 (СОШ_2018)"/>
        <filter val="Рассольник ленинградский со сметаной 200/5"/>
        <filter val="Рассольник ленинградский со сметаной 250/5"/>
        <filter val="Салат картофельный с капустой квашеной 100"/>
        <filter val="Салат картофельный с капустой квашеной 60"/>
        <filter val="Сок в ассортименте"/>
        <filter val="Суп из овощей со сметаной 200/5"/>
        <filter val="Суп из овощей со сметаной 250/5"/>
        <filter val="Суп картофельный с бобовыми с гренками 200/20"/>
        <filter val="Суп картофельный с бобовыми с гренками 250/20"/>
        <filter val="Суп-лапша домашняя с птицей 200/10 (СОШ_2018)"/>
        <filter val="Суп-лапша домашняя с птицей 250/10 (СОШ_2018)"/>
        <filter val="Сыр (порциями) 20 (СОШ_2018)"/>
        <filter val="Фрикадельки мясные в сметанно-томатном соусе 60/30 (СОШ_2018)"/>
        <filter val="Фрикадельки мясные в сметанно-томатном соусе 70/30 (СОШ_2018)"/>
        <filter val="Хлеб ржаной"/>
        <filter val="Чай с клюквой и сахаром 200 (СОШ_2022)"/>
        <filter val="Чай с молоком 150/50/15"/>
        <filter val="Чай с сахаром 200/15"/>
        <filter val="Чай с сахаром 200/15 (СОШ_2018)"/>
        <filter val="Чай с сахаром с лимоном 200/15/7"/>
        <filter val="Шанежка с наливкой 75 Тагил (80 шк)"/>
        <filter val="Яблоко"/>
        <filter val="Яблоко 100 (СОШ_2018)"/>
        <filter val="Яйцо вареное 1шт."/>
      </filters>
    </filterColumn>
  </autoFilter>
  <mergeCells count="1062">
    <mergeCell ref="H2778:H2796"/>
    <mergeCell ref="H2801:H2819"/>
    <mergeCell ref="H2824:H2842"/>
    <mergeCell ref="H2302:H2320"/>
    <mergeCell ref="H2325:H2343"/>
    <mergeCell ref="H2348:H2366"/>
    <mergeCell ref="H2525:H2543"/>
    <mergeCell ref="H2548:H2566"/>
    <mergeCell ref="H2571:H2589"/>
    <mergeCell ref="H2594:H2612"/>
    <mergeCell ref="H2617:H2635"/>
    <mergeCell ref="H2640:H2658"/>
    <mergeCell ref="H2210:H2228"/>
    <mergeCell ref="H2233:H2251"/>
    <mergeCell ref="H2256:H2274"/>
    <mergeCell ref="H1711:H1729"/>
    <mergeCell ref="H1734:H1752"/>
    <mergeCell ref="H1757:H1775"/>
    <mergeCell ref="H1780:H1798"/>
    <mergeCell ref="H1803:H1821"/>
    <mergeCell ref="H1826:H1844"/>
    <mergeCell ref="H1849:H1867"/>
    <mergeCell ref="H1872:H1890"/>
    <mergeCell ref="H2049:H2067"/>
    <mergeCell ref="H2663:H2681"/>
    <mergeCell ref="H2686:H2704"/>
    <mergeCell ref="H2709:H2727"/>
    <mergeCell ref="H2732:H2750"/>
    <mergeCell ref="H2755:H2773"/>
    <mergeCell ref="H1573:H1591"/>
    <mergeCell ref="H1596:H1614"/>
    <mergeCell ref="H1619:H1637"/>
    <mergeCell ref="H1642:H1660"/>
    <mergeCell ref="H1665:H1683"/>
    <mergeCell ref="H1688:H1706"/>
    <mergeCell ref="H1120:H1138"/>
    <mergeCell ref="H1143:H1161"/>
    <mergeCell ref="H1166:H1184"/>
    <mergeCell ref="H1189:H1207"/>
    <mergeCell ref="H1212:H1230"/>
    <mergeCell ref="H1235:H1253"/>
    <mergeCell ref="H1258:H1276"/>
    <mergeCell ref="H1281:H1299"/>
    <mergeCell ref="H1304:H1322"/>
    <mergeCell ref="H2072:H2090"/>
    <mergeCell ref="H2095:H2113"/>
    <mergeCell ref="H759:H777"/>
    <mergeCell ref="H782:H800"/>
    <mergeCell ref="H805:H823"/>
    <mergeCell ref="H828:H846"/>
    <mergeCell ref="H851:H869"/>
    <mergeCell ref="H874:H892"/>
    <mergeCell ref="H897:H915"/>
    <mergeCell ref="H920:H938"/>
    <mergeCell ref="H1097:H1115"/>
    <mergeCell ref="H398:H416"/>
    <mergeCell ref="H421:H439"/>
    <mergeCell ref="H444:H462"/>
    <mergeCell ref="H621:H639"/>
    <mergeCell ref="H644:H662"/>
    <mergeCell ref="H667:H685"/>
    <mergeCell ref="H690:H708"/>
    <mergeCell ref="H713:H731"/>
    <mergeCell ref="H736:H754"/>
    <mergeCell ref="H168:H186"/>
    <mergeCell ref="H191:H209"/>
    <mergeCell ref="H214:H232"/>
    <mergeCell ref="H237:H255"/>
    <mergeCell ref="H260:H278"/>
    <mergeCell ref="H283:H301"/>
    <mergeCell ref="H306:H324"/>
    <mergeCell ref="H329:H347"/>
    <mergeCell ref="H352:H370"/>
    <mergeCell ref="D27:E27"/>
    <mergeCell ref="F27:H27"/>
    <mergeCell ref="A28:A29"/>
    <mergeCell ref="B28:D28"/>
    <mergeCell ref="E28:E29"/>
    <mergeCell ref="F28:F29"/>
    <mergeCell ref="G28:G29"/>
    <mergeCell ref="H28:H29"/>
    <mergeCell ref="D119:E119"/>
    <mergeCell ref="F119:H119"/>
    <mergeCell ref="A120:A121"/>
    <mergeCell ref="B120:D120"/>
    <mergeCell ref="E120:E121"/>
    <mergeCell ref="F120:F121"/>
    <mergeCell ref="G120:G121"/>
    <mergeCell ref="H120:H121"/>
    <mergeCell ref="D96:E96"/>
    <mergeCell ref="F96:H96"/>
    <mergeCell ref="A97:A98"/>
    <mergeCell ref="B97:D97"/>
    <mergeCell ref="E97:E98"/>
    <mergeCell ref="F97:F98"/>
    <mergeCell ref="G97:G98"/>
    <mergeCell ref="A2:F2"/>
    <mergeCell ref="G2:H2"/>
    <mergeCell ref="D4:E4"/>
    <mergeCell ref="F4:H4"/>
    <mergeCell ref="A5:A6"/>
    <mergeCell ref="B5:D5"/>
    <mergeCell ref="E5:E6"/>
    <mergeCell ref="F5:F6"/>
    <mergeCell ref="G5:G6"/>
    <mergeCell ref="H5:H6"/>
    <mergeCell ref="D73:E73"/>
    <mergeCell ref="F73:H73"/>
    <mergeCell ref="A74:A75"/>
    <mergeCell ref="B74:D74"/>
    <mergeCell ref="E74:E75"/>
    <mergeCell ref="F74:F75"/>
    <mergeCell ref="G74:G75"/>
    <mergeCell ref="H74:H75"/>
    <mergeCell ref="D50:E50"/>
    <mergeCell ref="F50:H50"/>
    <mergeCell ref="A51:A52"/>
    <mergeCell ref="B51:D51"/>
    <mergeCell ref="E51:E52"/>
    <mergeCell ref="F51:F52"/>
    <mergeCell ref="G51:G52"/>
    <mergeCell ref="H51:H52"/>
    <mergeCell ref="H97:H98"/>
    <mergeCell ref="D165:E165"/>
    <mergeCell ref="F165:H165"/>
    <mergeCell ref="A166:A167"/>
    <mergeCell ref="B166:D166"/>
    <mergeCell ref="E166:E167"/>
    <mergeCell ref="F166:F167"/>
    <mergeCell ref="G166:G167"/>
    <mergeCell ref="H166:H167"/>
    <mergeCell ref="D142:E142"/>
    <mergeCell ref="F142:H142"/>
    <mergeCell ref="A143:A144"/>
    <mergeCell ref="B143:D143"/>
    <mergeCell ref="E143:E144"/>
    <mergeCell ref="F143:F144"/>
    <mergeCell ref="G143:G144"/>
    <mergeCell ref="H143:H144"/>
    <mergeCell ref="H145:H163"/>
    <mergeCell ref="D211:E211"/>
    <mergeCell ref="F211:H211"/>
    <mergeCell ref="A212:A213"/>
    <mergeCell ref="B212:D212"/>
    <mergeCell ref="E212:E213"/>
    <mergeCell ref="F212:F213"/>
    <mergeCell ref="G212:G213"/>
    <mergeCell ref="H212:H213"/>
    <mergeCell ref="D188:E188"/>
    <mergeCell ref="F188:H188"/>
    <mergeCell ref="A189:A190"/>
    <mergeCell ref="B189:D189"/>
    <mergeCell ref="E189:E190"/>
    <mergeCell ref="F189:F190"/>
    <mergeCell ref="G189:G190"/>
    <mergeCell ref="H189:H190"/>
    <mergeCell ref="D257:E257"/>
    <mergeCell ref="F257:H257"/>
    <mergeCell ref="A258:A259"/>
    <mergeCell ref="B258:D258"/>
    <mergeCell ref="E258:E259"/>
    <mergeCell ref="F258:F259"/>
    <mergeCell ref="G258:G259"/>
    <mergeCell ref="H258:H259"/>
    <mergeCell ref="D234:E234"/>
    <mergeCell ref="F234:H234"/>
    <mergeCell ref="A235:A236"/>
    <mergeCell ref="B235:D235"/>
    <mergeCell ref="E235:E236"/>
    <mergeCell ref="F235:F236"/>
    <mergeCell ref="G235:G236"/>
    <mergeCell ref="H235:H236"/>
    <mergeCell ref="D303:E303"/>
    <mergeCell ref="F303:H303"/>
    <mergeCell ref="A304:A305"/>
    <mergeCell ref="B304:D304"/>
    <mergeCell ref="E304:E305"/>
    <mergeCell ref="F304:F305"/>
    <mergeCell ref="G304:G305"/>
    <mergeCell ref="H304:H305"/>
    <mergeCell ref="D280:E280"/>
    <mergeCell ref="F280:H280"/>
    <mergeCell ref="A281:A282"/>
    <mergeCell ref="B281:D281"/>
    <mergeCell ref="E281:E282"/>
    <mergeCell ref="F281:F282"/>
    <mergeCell ref="G281:G282"/>
    <mergeCell ref="H281:H282"/>
    <mergeCell ref="D349:E349"/>
    <mergeCell ref="F349:H349"/>
    <mergeCell ref="A350:A351"/>
    <mergeCell ref="B350:D350"/>
    <mergeCell ref="E350:E351"/>
    <mergeCell ref="F350:F351"/>
    <mergeCell ref="G350:G351"/>
    <mergeCell ref="H350:H351"/>
    <mergeCell ref="D326:E326"/>
    <mergeCell ref="A327:A328"/>
    <mergeCell ref="B327:D327"/>
    <mergeCell ref="E327:E328"/>
    <mergeCell ref="F327:F328"/>
    <mergeCell ref="G327:G328"/>
    <mergeCell ref="H327:H328"/>
    <mergeCell ref="D395:E395"/>
    <mergeCell ref="F395:H395"/>
    <mergeCell ref="A396:A397"/>
    <mergeCell ref="B396:D396"/>
    <mergeCell ref="E396:E397"/>
    <mergeCell ref="F396:F397"/>
    <mergeCell ref="G396:G397"/>
    <mergeCell ref="H396:H397"/>
    <mergeCell ref="D372:E372"/>
    <mergeCell ref="F372:H372"/>
    <mergeCell ref="A373:A374"/>
    <mergeCell ref="B373:D373"/>
    <mergeCell ref="E373:E374"/>
    <mergeCell ref="F373:F374"/>
    <mergeCell ref="G373:G374"/>
    <mergeCell ref="H373:H374"/>
    <mergeCell ref="H375:H393"/>
    <mergeCell ref="D441:E441"/>
    <mergeCell ref="F441:H441"/>
    <mergeCell ref="A442:A443"/>
    <mergeCell ref="B442:D442"/>
    <mergeCell ref="E442:E443"/>
    <mergeCell ref="F442:F443"/>
    <mergeCell ref="G442:G443"/>
    <mergeCell ref="H442:H443"/>
    <mergeCell ref="D418:E418"/>
    <mergeCell ref="F418:H418"/>
    <mergeCell ref="A419:A420"/>
    <mergeCell ref="B419:D419"/>
    <mergeCell ref="E419:E420"/>
    <mergeCell ref="F419:F420"/>
    <mergeCell ref="G419:G420"/>
    <mergeCell ref="H419:H420"/>
    <mergeCell ref="A481:A482"/>
    <mergeCell ref="B481:D481"/>
    <mergeCell ref="E481:E482"/>
    <mergeCell ref="F481:F482"/>
    <mergeCell ref="G481:G482"/>
    <mergeCell ref="H481:H482"/>
    <mergeCell ref="A471:E471"/>
    <mergeCell ref="A474:H476"/>
    <mergeCell ref="A479:F479"/>
    <mergeCell ref="G479:H479"/>
    <mergeCell ref="D480:E480"/>
    <mergeCell ref="F480:H480"/>
    <mergeCell ref="D526:E526"/>
    <mergeCell ref="F526:H526"/>
    <mergeCell ref="A527:A528"/>
    <mergeCell ref="B527:D527"/>
    <mergeCell ref="E527:E528"/>
    <mergeCell ref="F527:F528"/>
    <mergeCell ref="G527:G528"/>
    <mergeCell ref="H527:H528"/>
    <mergeCell ref="D503:E503"/>
    <mergeCell ref="F503:H503"/>
    <mergeCell ref="A504:A505"/>
    <mergeCell ref="B504:D504"/>
    <mergeCell ref="E504:E505"/>
    <mergeCell ref="F504:F505"/>
    <mergeCell ref="G504:G505"/>
    <mergeCell ref="H504:H505"/>
    <mergeCell ref="D572:E572"/>
    <mergeCell ref="F572:H572"/>
    <mergeCell ref="A573:A574"/>
    <mergeCell ref="B573:D573"/>
    <mergeCell ref="E573:E574"/>
    <mergeCell ref="F573:F574"/>
    <mergeCell ref="G573:G574"/>
    <mergeCell ref="H573:H574"/>
    <mergeCell ref="D549:E549"/>
    <mergeCell ref="F549:H549"/>
    <mergeCell ref="A550:A551"/>
    <mergeCell ref="B550:D550"/>
    <mergeCell ref="E550:E551"/>
    <mergeCell ref="F550:F551"/>
    <mergeCell ref="G550:G551"/>
    <mergeCell ref="H550:H551"/>
    <mergeCell ref="D618:E618"/>
    <mergeCell ref="F618:H618"/>
    <mergeCell ref="A619:A620"/>
    <mergeCell ref="B619:D619"/>
    <mergeCell ref="E619:E620"/>
    <mergeCell ref="F619:F620"/>
    <mergeCell ref="G619:G620"/>
    <mergeCell ref="H619:H620"/>
    <mergeCell ref="D595:E595"/>
    <mergeCell ref="F595:H595"/>
    <mergeCell ref="A596:A597"/>
    <mergeCell ref="B596:D596"/>
    <mergeCell ref="E596:E597"/>
    <mergeCell ref="F596:F597"/>
    <mergeCell ref="G596:G597"/>
    <mergeCell ref="H596:H597"/>
    <mergeCell ref="D664:E664"/>
    <mergeCell ref="F664:H664"/>
    <mergeCell ref="A665:A666"/>
    <mergeCell ref="B665:D665"/>
    <mergeCell ref="E665:E666"/>
    <mergeCell ref="F665:F666"/>
    <mergeCell ref="G665:G666"/>
    <mergeCell ref="H665:H666"/>
    <mergeCell ref="D641:E641"/>
    <mergeCell ref="F641:H641"/>
    <mergeCell ref="A642:A643"/>
    <mergeCell ref="B642:D642"/>
    <mergeCell ref="E642:E643"/>
    <mergeCell ref="F642:F643"/>
    <mergeCell ref="G642:G643"/>
    <mergeCell ref="H642:H643"/>
    <mergeCell ref="D710:E710"/>
    <mergeCell ref="F710:H710"/>
    <mergeCell ref="A711:A712"/>
    <mergeCell ref="B711:D711"/>
    <mergeCell ref="E711:E712"/>
    <mergeCell ref="F711:F712"/>
    <mergeCell ref="G711:G712"/>
    <mergeCell ref="H711:H712"/>
    <mergeCell ref="D687:E687"/>
    <mergeCell ref="F687:H687"/>
    <mergeCell ref="A688:A689"/>
    <mergeCell ref="B688:D688"/>
    <mergeCell ref="E688:E689"/>
    <mergeCell ref="F688:F689"/>
    <mergeCell ref="G688:G689"/>
    <mergeCell ref="H688:H689"/>
    <mergeCell ref="D756:E756"/>
    <mergeCell ref="F756:H756"/>
    <mergeCell ref="A757:A758"/>
    <mergeCell ref="B757:D757"/>
    <mergeCell ref="E757:E758"/>
    <mergeCell ref="F757:F758"/>
    <mergeCell ref="G757:G758"/>
    <mergeCell ref="H757:H758"/>
    <mergeCell ref="D733:E733"/>
    <mergeCell ref="F733:H733"/>
    <mergeCell ref="A734:A735"/>
    <mergeCell ref="B734:D734"/>
    <mergeCell ref="E734:E735"/>
    <mergeCell ref="F734:F735"/>
    <mergeCell ref="G734:G735"/>
    <mergeCell ref="H734:H735"/>
    <mergeCell ref="D802:E802"/>
    <mergeCell ref="A803:A804"/>
    <mergeCell ref="B803:D803"/>
    <mergeCell ref="E803:E804"/>
    <mergeCell ref="F803:F804"/>
    <mergeCell ref="G803:G804"/>
    <mergeCell ref="H803:H804"/>
    <mergeCell ref="D779:E779"/>
    <mergeCell ref="F779:H779"/>
    <mergeCell ref="A780:A781"/>
    <mergeCell ref="B780:D780"/>
    <mergeCell ref="E780:E781"/>
    <mergeCell ref="F780:F781"/>
    <mergeCell ref="G780:G781"/>
    <mergeCell ref="H780:H781"/>
    <mergeCell ref="D848:E848"/>
    <mergeCell ref="F848:H848"/>
    <mergeCell ref="A849:A850"/>
    <mergeCell ref="B849:D849"/>
    <mergeCell ref="E849:E850"/>
    <mergeCell ref="F849:F850"/>
    <mergeCell ref="G849:G850"/>
    <mergeCell ref="H849:H850"/>
    <mergeCell ref="D825:E825"/>
    <mergeCell ref="F825:H825"/>
    <mergeCell ref="A826:A827"/>
    <mergeCell ref="B826:D826"/>
    <mergeCell ref="E826:E827"/>
    <mergeCell ref="F826:F827"/>
    <mergeCell ref="G826:G827"/>
    <mergeCell ref="H826:H827"/>
    <mergeCell ref="D894:E894"/>
    <mergeCell ref="F894:H894"/>
    <mergeCell ref="A895:A896"/>
    <mergeCell ref="B895:D895"/>
    <mergeCell ref="E895:E896"/>
    <mergeCell ref="F895:F896"/>
    <mergeCell ref="G895:G896"/>
    <mergeCell ref="H895:H896"/>
    <mergeCell ref="D871:E871"/>
    <mergeCell ref="F871:H871"/>
    <mergeCell ref="A872:A873"/>
    <mergeCell ref="B872:D872"/>
    <mergeCell ref="E872:E873"/>
    <mergeCell ref="F872:F873"/>
    <mergeCell ref="G872:G873"/>
    <mergeCell ref="H872:H873"/>
    <mergeCell ref="A947:E947"/>
    <mergeCell ref="A950:H952"/>
    <mergeCell ref="A955:F955"/>
    <mergeCell ref="G955:H955"/>
    <mergeCell ref="D956:E956"/>
    <mergeCell ref="F956:H956"/>
    <mergeCell ref="D917:E917"/>
    <mergeCell ref="F917:H917"/>
    <mergeCell ref="A918:A919"/>
    <mergeCell ref="B918:D918"/>
    <mergeCell ref="E918:E919"/>
    <mergeCell ref="F918:F919"/>
    <mergeCell ref="G918:G919"/>
    <mergeCell ref="H918:H919"/>
    <mergeCell ref="D979:E979"/>
    <mergeCell ref="F979:H979"/>
    <mergeCell ref="A980:A981"/>
    <mergeCell ref="B980:D980"/>
    <mergeCell ref="E980:E981"/>
    <mergeCell ref="F980:F981"/>
    <mergeCell ref="G980:G981"/>
    <mergeCell ref="H980:H981"/>
    <mergeCell ref="A957:A958"/>
    <mergeCell ref="B957:D957"/>
    <mergeCell ref="E957:E958"/>
    <mergeCell ref="F957:F958"/>
    <mergeCell ref="G957:G958"/>
    <mergeCell ref="H957:H958"/>
    <mergeCell ref="D1025:E1025"/>
    <mergeCell ref="F1025:H1025"/>
    <mergeCell ref="A1026:A1027"/>
    <mergeCell ref="B1026:D1026"/>
    <mergeCell ref="E1026:E1027"/>
    <mergeCell ref="F1026:F1027"/>
    <mergeCell ref="G1026:G1027"/>
    <mergeCell ref="H1026:H1027"/>
    <mergeCell ref="D1002:E1002"/>
    <mergeCell ref="F1002:H1002"/>
    <mergeCell ref="A1003:A1004"/>
    <mergeCell ref="B1003:D1003"/>
    <mergeCell ref="E1003:E1004"/>
    <mergeCell ref="F1003:F1004"/>
    <mergeCell ref="G1003:G1004"/>
    <mergeCell ref="H1003:H1004"/>
    <mergeCell ref="D1071:E1071"/>
    <mergeCell ref="F1071:H1071"/>
    <mergeCell ref="A1072:A1073"/>
    <mergeCell ref="B1072:D1072"/>
    <mergeCell ref="E1072:E1073"/>
    <mergeCell ref="F1072:F1073"/>
    <mergeCell ref="G1072:G1073"/>
    <mergeCell ref="H1072:H1073"/>
    <mergeCell ref="D1048:E1048"/>
    <mergeCell ref="F1048:H1048"/>
    <mergeCell ref="A1049:A1050"/>
    <mergeCell ref="B1049:D1049"/>
    <mergeCell ref="E1049:E1050"/>
    <mergeCell ref="F1049:F1050"/>
    <mergeCell ref="G1049:G1050"/>
    <mergeCell ref="H1049:H1050"/>
    <mergeCell ref="D1117:E1117"/>
    <mergeCell ref="F1117:H1117"/>
    <mergeCell ref="A1118:A1119"/>
    <mergeCell ref="B1118:D1118"/>
    <mergeCell ref="E1118:E1119"/>
    <mergeCell ref="F1118:F1119"/>
    <mergeCell ref="G1118:G1119"/>
    <mergeCell ref="H1118:H1119"/>
    <mergeCell ref="D1094:E1094"/>
    <mergeCell ref="F1094:H1094"/>
    <mergeCell ref="A1095:A1096"/>
    <mergeCell ref="B1095:D1095"/>
    <mergeCell ref="E1095:E1096"/>
    <mergeCell ref="F1095:F1096"/>
    <mergeCell ref="G1095:G1096"/>
    <mergeCell ref="H1095:H1096"/>
    <mergeCell ref="D1163:E1163"/>
    <mergeCell ref="F1163:H1163"/>
    <mergeCell ref="A1164:A1165"/>
    <mergeCell ref="B1164:D1164"/>
    <mergeCell ref="E1164:E1165"/>
    <mergeCell ref="F1164:F1165"/>
    <mergeCell ref="G1164:G1165"/>
    <mergeCell ref="H1164:H1165"/>
    <mergeCell ref="D1140:E1140"/>
    <mergeCell ref="F1140:H1140"/>
    <mergeCell ref="A1141:A1142"/>
    <mergeCell ref="B1141:D1141"/>
    <mergeCell ref="E1141:E1142"/>
    <mergeCell ref="F1141:F1142"/>
    <mergeCell ref="G1141:G1142"/>
    <mergeCell ref="H1141:H1142"/>
    <mergeCell ref="D1209:E1209"/>
    <mergeCell ref="F1209:H1209"/>
    <mergeCell ref="A1210:A1211"/>
    <mergeCell ref="B1210:D1210"/>
    <mergeCell ref="E1210:E1211"/>
    <mergeCell ref="F1210:F1211"/>
    <mergeCell ref="G1210:G1211"/>
    <mergeCell ref="H1210:H1211"/>
    <mergeCell ref="D1186:E1186"/>
    <mergeCell ref="F1186:H1186"/>
    <mergeCell ref="A1187:A1188"/>
    <mergeCell ref="B1187:D1187"/>
    <mergeCell ref="E1187:E1188"/>
    <mergeCell ref="F1187:F1188"/>
    <mergeCell ref="G1187:G1188"/>
    <mergeCell ref="H1187:H1188"/>
    <mergeCell ref="D1255:E1255"/>
    <mergeCell ref="F1255:H1255"/>
    <mergeCell ref="A1256:A1257"/>
    <mergeCell ref="B1256:D1256"/>
    <mergeCell ref="E1256:E1257"/>
    <mergeCell ref="F1256:F1257"/>
    <mergeCell ref="G1256:G1257"/>
    <mergeCell ref="H1256:H1257"/>
    <mergeCell ref="D1232:E1232"/>
    <mergeCell ref="F1232:H1232"/>
    <mergeCell ref="A1233:A1234"/>
    <mergeCell ref="B1233:D1233"/>
    <mergeCell ref="E1233:E1234"/>
    <mergeCell ref="F1233:F1234"/>
    <mergeCell ref="G1233:G1234"/>
    <mergeCell ref="H1233:H1234"/>
    <mergeCell ref="D1301:E1301"/>
    <mergeCell ref="F1301:H1301"/>
    <mergeCell ref="A1302:A1303"/>
    <mergeCell ref="B1302:D1302"/>
    <mergeCell ref="E1302:E1303"/>
    <mergeCell ref="F1302:F1303"/>
    <mergeCell ref="G1302:G1303"/>
    <mergeCell ref="H1302:H1303"/>
    <mergeCell ref="D1278:E1278"/>
    <mergeCell ref="A1279:A1280"/>
    <mergeCell ref="B1279:D1279"/>
    <mergeCell ref="E1279:E1280"/>
    <mergeCell ref="F1279:F1280"/>
    <mergeCell ref="G1279:G1280"/>
    <mergeCell ref="H1279:H1280"/>
    <mergeCell ref="D1347:E1347"/>
    <mergeCell ref="F1347:H1347"/>
    <mergeCell ref="A1348:A1349"/>
    <mergeCell ref="B1348:D1348"/>
    <mergeCell ref="E1348:E1349"/>
    <mergeCell ref="F1348:F1349"/>
    <mergeCell ref="G1348:G1349"/>
    <mergeCell ref="H1348:H1349"/>
    <mergeCell ref="D1324:E1324"/>
    <mergeCell ref="F1324:H1324"/>
    <mergeCell ref="A1325:A1326"/>
    <mergeCell ref="B1325:D1325"/>
    <mergeCell ref="E1325:E1326"/>
    <mergeCell ref="F1325:F1326"/>
    <mergeCell ref="G1325:G1326"/>
    <mergeCell ref="H1325:H1326"/>
    <mergeCell ref="H1327:H1345"/>
    <mergeCell ref="D1393:E1393"/>
    <mergeCell ref="F1393:H1393"/>
    <mergeCell ref="H1350:H1368"/>
    <mergeCell ref="H1373:H1391"/>
    <mergeCell ref="A1394:A1395"/>
    <mergeCell ref="B1394:D1394"/>
    <mergeCell ref="E1394:E1395"/>
    <mergeCell ref="F1394:F1395"/>
    <mergeCell ref="G1394:G1395"/>
    <mergeCell ref="H1394:H1395"/>
    <mergeCell ref="D1370:E1370"/>
    <mergeCell ref="F1370:H1370"/>
    <mergeCell ref="A1371:A1372"/>
    <mergeCell ref="B1371:D1371"/>
    <mergeCell ref="E1371:E1372"/>
    <mergeCell ref="F1371:F1372"/>
    <mergeCell ref="G1371:G1372"/>
    <mergeCell ref="H1371:H1372"/>
    <mergeCell ref="A1433:A1434"/>
    <mergeCell ref="B1433:D1433"/>
    <mergeCell ref="E1433:E1434"/>
    <mergeCell ref="F1433:F1434"/>
    <mergeCell ref="G1433:G1434"/>
    <mergeCell ref="H1433:H1434"/>
    <mergeCell ref="A1423:E1423"/>
    <mergeCell ref="A1426:H1428"/>
    <mergeCell ref="A1431:F1431"/>
    <mergeCell ref="G1431:H1431"/>
    <mergeCell ref="D1432:E1432"/>
    <mergeCell ref="F1432:H1432"/>
    <mergeCell ref="H1396:H1414"/>
    <mergeCell ref="D1478:E1478"/>
    <mergeCell ref="F1478:H1478"/>
    <mergeCell ref="A1479:A1480"/>
    <mergeCell ref="B1479:D1479"/>
    <mergeCell ref="E1479:E1480"/>
    <mergeCell ref="F1479:F1480"/>
    <mergeCell ref="G1479:G1480"/>
    <mergeCell ref="H1479:H1480"/>
    <mergeCell ref="D1455:E1455"/>
    <mergeCell ref="F1455:H1455"/>
    <mergeCell ref="A1456:A1457"/>
    <mergeCell ref="B1456:D1456"/>
    <mergeCell ref="E1456:E1457"/>
    <mergeCell ref="F1456:F1457"/>
    <mergeCell ref="G1456:G1457"/>
    <mergeCell ref="H1456:H1457"/>
    <mergeCell ref="D1524:E1524"/>
    <mergeCell ref="F1524:H1524"/>
    <mergeCell ref="A1525:A1526"/>
    <mergeCell ref="B1525:D1525"/>
    <mergeCell ref="E1525:E1526"/>
    <mergeCell ref="F1525:F1526"/>
    <mergeCell ref="G1525:G1526"/>
    <mergeCell ref="H1525:H1526"/>
    <mergeCell ref="D1501:E1501"/>
    <mergeCell ref="F1501:H1501"/>
    <mergeCell ref="A1502:A1503"/>
    <mergeCell ref="B1502:D1502"/>
    <mergeCell ref="E1502:E1503"/>
    <mergeCell ref="F1502:F1503"/>
    <mergeCell ref="G1502:G1503"/>
    <mergeCell ref="H1502:H1503"/>
    <mergeCell ref="D1570:E1570"/>
    <mergeCell ref="F1570:H1570"/>
    <mergeCell ref="A1571:A1572"/>
    <mergeCell ref="B1571:D1571"/>
    <mergeCell ref="E1571:E1572"/>
    <mergeCell ref="F1571:F1572"/>
    <mergeCell ref="G1571:G1572"/>
    <mergeCell ref="H1571:H1572"/>
    <mergeCell ref="D1547:E1547"/>
    <mergeCell ref="F1547:H1547"/>
    <mergeCell ref="A1548:A1549"/>
    <mergeCell ref="B1548:D1548"/>
    <mergeCell ref="E1548:E1549"/>
    <mergeCell ref="F1548:F1549"/>
    <mergeCell ref="G1548:G1549"/>
    <mergeCell ref="H1548:H1549"/>
    <mergeCell ref="D1616:E1616"/>
    <mergeCell ref="F1616:H1616"/>
    <mergeCell ref="A1617:A1618"/>
    <mergeCell ref="B1617:D1617"/>
    <mergeCell ref="E1617:E1618"/>
    <mergeCell ref="F1617:F1618"/>
    <mergeCell ref="G1617:G1618"/>
    <mergeCell ref="H1617:H1618"/>
    <mergeCell ref="D1593:E1593"/>
    <mergeCell ref="F1593:H1593"/>
    <mergeCell ref="A1594:A1595"/>
    <mergeCell ref="B1594:D1594"/>
    <mergeCell ref="E1594:E1595"/>
    <mergeCell ref="F1594:F1595"/>
    <mergeCell ref="G1594:G1595"/>
    <mergeCell ref="H1594:H1595"/>
    <mergeCell ref="D1662:E1662"/>
    <mergeCell ref="F1662:H1662"/>
    <mergeCell ref="A1663:A1664"/>
    <mergeCell ref="B1663:D1663"/>
    <mergeCell ref="E1663:E1664"/>
    <mergeCell ref="F1663:F1664"/>
    <mergeCell ref="G1663:G1664"/>
    <mergeCell ref="H1663:H1664"/>
    <mergeCell ref="D1639:E1639"/>
    <mergeCell ref="F1639:H1639"/>
    <mergeCell ref="A1640:A1641"/>
    <mergeCell ref="B1640:D1640"/>
    <mergeCell ref="E1640:E1641"/>
    <mergeCell ref="F1640:F1641"/>
    <mergeCell ref="G1640:G1641"/>
    <mergeCell ref="H1640:H1641"/>
    <mergeCell ref="D1708:E1708"/>
    <mergeCell ref="F1708:H1708"/>
    <mergeCell ref="A1709:A1710"/>
    <mergeCell ref="B1709:D1709"/>
    <mergeCell ref="E1709:E1710"/>
    <mergeCell ref="F1709:F1710"/>
    <mergeCell ref="G1709:G1710"/>
    <mergeCell ref="H1709:H1710"/>
    <mergeCell ref="D1685:E1685"/>
    <mergeCell ref="F1685:H1685"/>
    <mergeCell ref="A1686:A1687"/>
    <mergeCell ref="B1686:D1686"/>
    <mergeCell ref="E1686:E1687"/>
    <mergeCell ref="F1686:F1687"/>
    <mergeCell ref="G1686:G1687"/>
    <mergeCell ref="H1686:H1687"/>
    <mergeCell ref="D1754:E1754"/>
    <mergeCell ref="A1755:A1756"/>
    <mergeCell ref="B1755:D1755"/>
    <mergeCell ref="E1755:E1756"/>
    <mergeCell ref="F1755:F1756"/>
    <mergeCell ref="G1755:G1756"/>
    <mergeCell ref="H1755:H1756"/>
    <mergeCell ref="D1731:E1731"/>
    <mergeCell ref="F1731:H1731"/>
    <mergeCell ref="A1732:A1733"/>
    <mergeCell ref="B1732:D1732"/>
    <mergeCell ref="E1732:E1733"/>
    <mergeCell ref="F1732:F1733"/>
    <mergeCell ref="G1732:G1733"/>
    <mergeCell ref="H1732:H1733"/>
    <mergeCell ref="D1800:E1800"/>
    <mergeCell ref="F1800:H1800"/>
    <mergeCell ref="A1801:A1802"/>
    <mergeCell ref="B1801:D1801"/>
    <mergeCell ref="E1801:E1802"/>
    <mergeCell ref="F1801:F1802"/>
    <mergeCell ref="G1801:G1802"/>
    <mergeCell ref="H1801:H1802"/>
    <mergeCell ref="D1777:E1777"/>
    <mergeCell ref="F1777:H1777"/>
    <mergeCell ref="A1778:A1779"/>
    <mergeCell ref="B1778:D1778"/>
    <mergeCell ref="E1778:E1779"/>
    <mergeCell ref="F1778:F1779"/>
    <mergeCell ref="G1778:G1779"/>
    <mergeCell ref="H1778:H1779"/>
    <mergeCell ref="D1846:E1846"/>
    <mergeCell ref="F1846:H1846"/>
    <mergeCell ref="A1847:A1848"/>
    <mergeCell ref="B1847:D1847"/>
    <mergeCell ref="E1847:E1848"/>
    <mergeCell ref="F1847:F1848"/>
    <mergeCell ref="G1847:G1848"/>
    <mergeCell ref="H1847:H1848"/>
    <mergeCell ref="D1823:E1823"/>
    <mergeCell ref="F1823:H1823"/>
    <mergeCell ref="A1824:A1825"/>
    <mergeCell ref="B1824:D1824"/>
    <mergeCell ref="E1824:E1825"/>
    <mergeCell ref="F1824:F1825"/>
    <mergeCell ref="G1824:G1825"/>
    <mergeCell ref="H1824:H1825"/>
    <mergeCell ref="A1899:E1899"/>
    <mergeCell ref="A1902:H1904"/>
    <mergeCell ref="A1907:F1907"/>
    <mergeCell ref="G1907:H1907"/>
    <mergeCell ref="D1908:E1908"/>
    <mergeCell ref="F1908:H1908"/>
    <mergeCell ref="D1869:E1869"/>
    <mergeCell ref="F1869:H1869"/>
    <mergeCell ref="A1870:A1871"/>
    <mergeCell ref="B1870:D1870"/>
    <mergeCell ref="E1870:E1871"/>
    <mergeCell ref="F1870:F1871"/>
    <mergeCell ref="G1870:G1871"/>
    <mergeCell ref="H1870:H1871"/>
    <mergeCell ref="D1931:E1931"/>
    <mergeCell ref="F1931:H1931"/>
    <mergeCell ref="A1932:A1933"/>
    <mergeCell ref="B1932:D1932"/>
    <mergeCell ref="E1932:E1933"/>
    <mergeCell ref="F1932:F1933"/>
    <mergeCell ref="G1932:G1933"/>
    <mergeCell ref="H1932:H1933"/>
    <mergeCell ref="A1909:A1910"/>
    <mergeCell ref="B1909:D1909"/>
    <mergeCell ref="E1909:E1910"/>
    <mergeCell ref="F1909:F1910"/>
    <mergeCell ref="G1909:G1910"/>
    <mergeCell ref="H1909:H1910"/>
    <mergeCell ref="D1977:E1977"/>
    <mergeCell ref="F1977:H1977"/>
    <mergeCell ref="A1978:A1979"/>
    <mergeCell ref="B1978:D1978"/>
    <mergeCell ref="E1978:E1979"/>
    <mergeCell ref="F1978:F1979"/>
    <mergeCell ref="G1978:G1979"/>
    <mergeCell ref="H1978:H1979"/>
    <mergeCell ref="D1954:E1954"/>
    <mergeCell ref="F1954:H1954"/>
    <mergeCell ref="A1955:A1956"/>
    <mergeCell ref="B1955:D1955"/>
    <mergeCell ref="E1955:E1956"/>
    <mergeCell ref="F1955:F1956"/>
    <mergeCell ref="G1955:G1956"/>
    <mergeCell ref="H1955:H1956"/>
    <mergeCell ref="D2023:E2023"/>
    <mergeCell ref="F2023:H2023"/>
    <mergeCell ref="A2024:A2025"/>
    <mergeCell ref="B2024:D2024"/>
    <mergeCell ref="E2024:E2025"/>
    <mergeCell ref="F2024:F2025"/>
    <mergeCell ref="G2024:G2025"/>
    <mergeCell ref="H2024:H2025"/>
    <mergeCell ref="D2000:E2000"/>
    <mergeCell ref="F2000:H2000"/>
    <mergeCell ref="A2001:A2002"/>
    <mergeCell ref="B2001:D2001"/>
    <mergeCell ref="E2001:E2002"/>
    <mergeCell ref="F2001:F2002"/>
    <mergeCell ref="G2001:G2002"/>
    <mergeCell ref="H2001:H2002"/>
    <mergeCell ref="D2069:E2069"/>
    <mergeCell ref="F2069:H2069"/>
    <mergeCell ref="A2070:A2071"/>
    <mergeCell ref="B2070:D2070"/>
    <mergeCell ref="E2070:E2071"/>
    <mergeCell ref="F2070:F2071"/>
    <mergeCell ref="G2070:G2071"/>
    <mergeCell ref="H2070:H2071"/>
    <mergeCell ref="D2046:E2046"/>
    <mergeCell ref="F2046:H2046"/>
    <mergeCell ref="A2047:A2048"/>
    <mergeCell ref="B2047:D2047"/>
    <mergeCell ref="E2047:E2048"/>
    <mergeCell ref="F2047:F2048"/>
    <mergeCell ref="G2047:G2048"/>
    <mergeCell ref="H2047:H2048"/>
    <mergeCell ref="D2115:E2115"/>
    <mergeCell ref="F2115:H2115"/>
    <mergeCell ref="A2116:A2117"/>
    <mergeCell ref="B2116:D2116"/>
    <mergeCell ref="E2116:E2117"/>
    <mergeCell ref="F2116:F2117"/>
    <mergeCell ref="G2116:G2117"/>
    <mergeCell ref="H2116:H2117"/>
    <mergeCell ref="D2092:E2092"/>
    <mergeCell ref="F2092:H2092"/>
    <mergeCell ref="A2093:A2094"/>
    <mergeCell ref="B2093:D2093"/>
    <mergeCell ref="E2093:E2094"/>
    <mergeCell ref="F2093:F2094"/>
    <mergeCell ref="G2093:G2094"/>
    <mergeCell ref="H2093:H2094"/>
    <mergeCell ref="D2161:E2161"/>
    <mergeCell ref="F2161:H2161"/>
    <mergeCell ref="H2118:H2136"/>
    <mergeCell ref="H2141:H2159"/>
    <mergeCell ref="A2162:A2163"/>
    <mergeCell ref="B2162:D2162"/>
    <mergeCell ref="E2162:E2163"/>
    <mergeCell ref="F2162:F2163"/>
    <mergeCell ref="G2162:G2163"/>
    <mergeCell ref="H2162:H2163"/>
    <mergeCell ref="D2138:E2138"/>
    <mergeCell ref="F2138:H2138"/>
    <mergeCell ref="A2139:A2140"/>
    <mergeCell ref="B2139:D2139"/>
    <mergeCell ref="E2139:E2140"/>
    <mergeCell ref="F2139:F2140"/>
    <mergeCell ref="G2139:G2140"/>
    <mergeCell ref="H2139:H2140"/>
    <mergeCell ref="D2207:E2207"/>
    <mergeCell ref="F2207:H2207"/>
    <mergeCell ref="A2208:A2209"/>
    <mergeCell ref="B2208:D2208"/>
    <mergeCell ref="E2208:E2209"/>
    <mergeCell ref="F2208:F2209"/>
    <mergeCell ref="G2208:G2209"/>
    <mergeCell ref="H2208:H2209"/>
    <mergeCell ref="D2184:E2184"/>
    <mergeCell ref="F2184:H2184"/>
    <mergeCell ref="A2185:A2186"/>
    <mergeCell ref="B2185:D2185"/>
    <mergeCell ref="E2185:E2186"/>
    <mergeCell ref="F2185:F2186"/>
    <mergeCell ref="G2185:G2186"/>
    <mergeCell ref="H2185:H2186"/>
    <mergeCell ref="H2164:H2182"/>
    <mergeCell ref="H2187:H2205"/>
    <mergeCell ref="D2253:E2253"/>
    <mergeCell ref="F2253:H2253"/>
    <mergeCell ref="A2254:A2255"/>
    <mergeCell ref="B2254:D2254"/>
    <mergeCell ref="E2254:E2255"/>
    <mergeCell ref="F2254:F2255"/>
    <mergeCell ref="G2254:G2255"/>
    <mergeCell ref="H2254:H2255"/>
    <mergeCell ref="D2230:E2230"/>
    <mergeCell ref="A2231:A2232"/>
    <mergeCell ref="B2231:D2231"/>
    <mergeCell ref="E2231:E2232"/>
    <mergeCell ref="F2231:F2232"/>
    <mergeCell ref="G2231:G2232"/>
    <mergeCell ref="H2231:H2232"/>
    <mergeCell ref="D2299:E2299"/>
    <mergeCell ref="F2299:H2299"/>
    <mergeCell ref="A2300:A2301"/>
    <mergeCell ref="B2300:D2300"/>
    <mergeCell ref="E2300:E2301"/>
    <mergeCell ref="F2300:F2301"/>
    <mergeCell ref="G2300:G2301"/>
    <mergeCell ref="H2300:H2301"/>
    <mergeCell ref="D2276:E2276"/>
    <mergeCell ref="F2276:H2276"/>
    <mergeCell ref="A2277:A2278"/>
    <mergeCell ref="B2277:D2277"/>
    <mergeCell ref="E2277:E2278"/>
    <mergeCell ref="F2277:F2278"/>
    <mergeCell ref="G2277:G2278"/>
    <mergeCell ref="H2277:H2278"/>
    <mergeCell ref="H2279:H2297"/>
    <mergeCell ref="D2345:E2345"/>
    <mergeCell ref="F2345:H2345"/>
    <mergeCell ref="A2346:A2347"/>
    <mergeCell ref="B2346:D2346"/>
    <mergeCell ref="E2346:E2347"/>
    <mergeCell ref="F2346:F2347"/>
    <mergeCell ref="G2346:G2347"/>
    <mergeCell ref="H2346:H2347"/>
    <mergeCell ref="D2322:E2322"/>
    <mergeCell ref="F2322:H2322"/>
    <mergeCell ref="A2323:A2324"/>
    <mergeCell ref="B2323:D2323"/>
    <mergeCell ref="E2323:E2324"/>
    <mergeCell ref="F2323:F2324"/>
    <mergeCell ref="G2323:G2324"/>
    <mergeCell ref="H2323:H2324"/>
    <mergeCell ref="A2385:A2386"/>
    <mergeCell ref="B2385:D2385"/>
    <mergeCell ref="E2385:E2386"/>
    <mergeCell ref="F2385:F2386"/>
    <mergeCell ref="G2385:G2386"/>
    <mergeCell ref="H2385:H2386"/>
    <mergeCell ref="A2375:E2375"/>
    <mergeCell ref="A2378:H2380"/>
    <mergeCell ref="A2383:F2383"/>
    <mergeCell ref="G2383:H2383"/>
    <mergeCell ref="D2384:E2384"/>
    <mergeCell ref="F2384:H2384"/>
    <mergeCell ref="D2430:E2430"/>
    <mergeCell ref="F2430:H2430"/>
    <mergeCell ref="A2431:A2432"/>
    <mergeCell ref="B2431:D2431"/>
    <mergeCell ref="E2431:E2432"/>
    <mergeCell ref="F2431:F2432"/>
    <mergeCell ref="G2431:G2432"/>
    <mergeCell ref="H2431:H2432"/>
    <mergeCell ref="D2407:E2407"/>
    <mergeCell ref="F2407:H2407"/>
    <mergeCell ref="A2408:A2409"/>
    <mergeCell ref="B2408:D2408"/>
    <mergeCell ref="E2408:E2409"/>
    <mergeCell ref="F2408:F2409"/>
    <mergeCell ref="G2408:G2409"/>
    <mergeCell ref="H2408:H2409"/>
    <mergeCell ref="D2476:E2476"/>
    <mergeCell ref="F2476:H2476"/>
    <mergeCell ref="A2477:A2478"/>
    <mergeCell ref="B2477:D2477"/>
    <mergeCell ref="E2477:E2478"/>
    <mergeCell ref="F2477:F2478"/>
    <mergeCell ref="G2477:G2478"/>
    <mergeCell ref="H2477:H2478"/>
    <mergeCell ref="D2453:E2453"/>
    <mergeCell ref="F2453:H2453"/>
    <mergeCell ref="A2454:A2455"/>
    <mergeCell ref="B2454:D2454"/>
    <mergeCell ref="E2454:E2455"/>
    <mergeCell ref="F2454:F2455"/>
    <mergeCell ref="G2454:G2455"/>
    <mergeCell ref="H2454:H2455"/>
    <mergeCell ref="D2522:E2522"/>
    <mergeCell ref="F2522:H2522"/>
    <mergeCell ref="A2523:A2524"/>
    <mergeCell ref="B2523:D2523"/>
    <mergeCell ref="E2523:E2524"/>
    <mergeCell ref="F2523:F2524"/>
    <mergeCell ref="G2523:G2524"/>
    <mergeCell ref="H2523:H2524"/>
    <mergeCell ref="D2499:E2499"/>
    <mergeCell ref="F2499:H2499"/>
    <mergeCell ref="A2500:A2501"/>
    <mergeCell ref="B2500:D2500"/>
    <mergeCell ref="E2500:E2501"/>
    <mergeCell ref="F2500:F2501"/>
    <mergeCell ref="G2500:G2501"/>
    <mergeCell ref="H2500:H2501"/>
    <mergeCell ref="D2568:E2568"/>
    <mergeCell ref="F2568:H2568"/>
    <mergeCell ref="A2569:A2570"/>
    <mergeCell ref="B2569:D2569"/>
    <mergeCell ref="E2569:E2570"/>
    <mergeCell ref="F2569:F2570"/>
    <mergeCell ref="G2569:G2570"/>
    <mergeCell ref="H2569:H2570"/>
    <mergeCell ref="D2545:E2545"/>
    <mergeCell ref="F2545:H2545"/>
    <mergeCell ref="A2546:A2547"/>
    <mergeCell ref="B2546:D2546"/>
    <mergeCell ref="E2546:E2547"/>
    <mergeCell ref="F2546:F2547"/>
    <mergeCell ref="G2546:G2547"/>
    <mergeCell ref="H2546:H2547"/>
    <mergeCell ref="D2614:E2614"/>
    <mergeCell ref="F2614:H2614"/>
    <mergeCell ref="A2615:A2616"/>
    <mergeCell ref="B2615:D2615"/>
    <mergeCell ref="E2615:E2616"/>
    <mergeCell ref="F2615:F2616"/>
    <mergeCell ref="G2615:G2616"/>
    <mergeCell ref="H2615:H2616"/>
    <mergeCell ref="D2591:E2591"/>
    <mergeCell ref="F2591:H2591"/>
    <mergeCell ref="A2592:A2593"/>
    <mergeCell ref="B2592:D2592"/>
    <mergeCell ref="E2592:E2593"/>
    <mergeCell ref="F2592:F2593"/>
    <mergeCell ref="G2592:G2593"/>
    <mergeCell ref="H2592:H2593"/>
    <mergeCell ref="D2660:E2660"/>
    <mergeCell ref="F2660:H2660"/>
    <mergeCell ref="A2661:A2662"/>
    <mergeCell ref="B2661:D2661"/>
    <mergeCell ref="E2661:E2662"/>
    <mergeCell ref="F2661:F2662"/>
    <mergeCell ref="G2661:G2662"/>
    <mergeCell ref="H2661:H2662"/>
    <mergeCell ref="D2637:E2637"/>
    <mergeCell ref="F2637:H2637"/>
    <mergeCell ref="A2638:A2639"/>
    <mergeCell ref="B2638:D2638"/>
    <mergeCell ref="E2638:E2639"/>
    <mergeCell ref="F2638:F2639"/>
    <mergeCell ref="G2638:G2639"/>
    <mergeCell ref="H2638:H2639"/>
    <mergeCell ref="D2775:E2775"/>
    <mergeCell ref="F2775:H2775"/>
    <mergeCell ref="A2776:A2777"/>
    <mergeCell ref="B2776:D2776"/>
    <mergeCell ref="E2776:E2777"/>
    <mergeCell ref="F2776:F2777"/>
    <mergeCell ref="G2776:G2777"/>
    <mergeCell ref="H2776:H2777"/>
    <mergeCell ref="D2706:E2706"/>
    <mergeCell ref="A2707:A2708"/>
    <mergeCell ref="B2707:D2707"/>
    <mergeCell ref="E2707:E2708"/>
    <mergeCell ref="F2707:F2708"/>
    <mergeCell ref="G2707:G2708"/>
    <mergeCell ref="H2707:H2708"/>
    <mergeCell ref="D2683:E2683"/>
    <mergeCell ref="F2683:H2683"/>
    <mergeCell ref="A2684:A2685"/>
    <mergeCell ref="B2684:D2684"/>
    <mergeCell ref="E2684:E2685"/>
    <mergeCell ref="F2684:F2685"/>
    <mergeCell ref="G2684:G2685"/>
    <mergeCell ref="H2684:H2685"/>
    <mergeCell ref="D2752:E2752"/>
    <mergeCell ref="F2752:H2752"/>
    <mergeCell ref="A2851:E2851"/>
    <mergeCell ref="A2854:H2856"/>
    <mergeCell ref="D2821:E2821"/>
    <mergeCell ref="F2821:H2821"/>
    <mergeCell ref="A2822:A2823"/>
    <mergeCell ref="B2822:D2822"/>
    <mergeCell ref="E2822:E2823"/>
    <mergeCell ref="F2822:F2823"/>
    <mergeCell ref="G2822:G2823"/>
    <mergeCell ref="H2822:H2823"/>
    <mergeCell ref="A2753:A2754"/>
    <mergeCell ref="B2753:D2753"/>
    <mergeCell ref="E2753:E2754"/>
    <mergeCell ref="F2753:F2754"/>
    <mergeCell ref="G2753:G2754"/>
    <mergeCell ref="H2753:H2754"/>
    <mergeCell ref="D2729:E2729"/>
    <mergeCell ref="F2729:H2729"/>
    <mergeCell ref="A2730:A2731"/>
    <mergeCell ref="B2730:D2730"/>
    <mergeCell ref="E2730:E2731"/>
    <mergeCell ref="F2730:F2731"/>
    <mergeCell ref="G2730:G2731"/>
    <mergeCell ref="H2730:H2731"/>
    <mergeCell ref="D2798:E2798"/>
    <mergeCell ref="F2798:H2798"/>
    <mergeCell ref="A2799:A2800"/>
    <mergeCell ref="B2799:D2799"/>
    <mergeCell ref="E2799:E2800"/>
    <mergeCell ref="F2799:F2800"/>
    <mergeCell ref="G2799:G2800"/>
    <mergeCell ref="H2799:H2800"/>
  </mergeCells>
  <conditionalFormatting sqref="A2858:H1048576 A1:H6 A164:H167 A187:H190 A210:H213 A233:H236 A256:H259 A279:H282 A302:H305 A325:H328 A348:H351 A371:H374 A394:H397 A417:H420 A398:G416 A440:H443 A463:H464 A14:H29 A49:H52 H37:H48 A72:H75 H66:H71 H89:H94 A219:G232 A168:G170 A145:G163 A95:H98 A283:G301 A313:G324 A425:G439 A444:G462 A104:H121 A103:G103 A126:H144 A472:H479 G465:H471 A172:G186 F330:G330 A332:G347">
    <cfRule type="cellIs" dxfId="532" priority="822" operator="equal">
      <formula>0</formula>
    </cfRule>
  </conditionalFormatting>
  <conditionalFormatting sqref="A480:H480 A502:H503 A481:D482 F481:H482 A525:H526 A504:D505 F504:H505 A548:H549 A527:D528 F527:H528 A571:H572 A550:D551 F550:H551 A573:D574 F573:H574 A596:D597 F596:H597 A640:H641 A619:D620 F619:H620 A663:H664 A642:D643 F642:H643 A686:H687 A665:D666 F665:H666 A709:H710 A688:D689 F688:H689 A732:H733 A711:D712 F711:H712 A755:H756 A734:D735 F734:H735 A778:H779 A757:D758 F757:H758 A801:H802 A780:D781 F780:H781 A824:H825 A803:D804 F803:H804 A847:H848 A826:D827 F826:H827 A870:H871 A849:D850 F849:H850 A893:H894 A872:D873 F872:H873 A916:H917 A895:D896 F895:H896 A939:H940 A918:D919 F918:H919 A874:G892 H490:H501 H513:H524 H542:H547 H565:H570 A695:G708 A644:G646 A621:G639 A603:H618 A580:H595 A759:G777 A789:G800 A948:H953 G941:H947 A648:G662 A808:G823">
    <cfRule type="cellIs" dxfId="531" priority="821" operator="equal">
      <formula>0</formula>
    </cfRule>
  </conditionalFormatting>
  <conditionalFormatting sqref="E481:E482">
    <cfRule type="cellIs" dxfId="530" priority="820" operator="equal">
      <formula>0</formula>
    </cfRule>
  </conditionalFormatting>
  <conditionalFormatting sqref="E504:E505">
    <cfRule type="cellIs" dxfId="529" priority="819" operator="equal">
      <formula>0</formula>
    </cfRule>
  </conditionalFormatting>
  <conditionalFormatting sqref="E527:E528">
    <cfRule type="cellIs" dxfId="528" priority="818" operator="equal">
      <formula>0</formula>
    </cfRule>
  </conditionalFormatting>
  <conditionalFormatting sqref="E550:E551">
    <cfRule type="cellIs" dxfId="527" priority="817" operator="equal">
      <formula>0</formula>
    </cfRule>
  </conditionalFormatting>
  <conditionalFormatting sqref="E573:E574">
    <cfRule type="cellIs" dxfId="526" priority="816" operator="equal">
      <formula>0</formula>
    </cfRule>
  </conditionalFormatting>
  <conditionalFormatting sqref="E596:E597">
    <cfRule type="cellIs" dxfId="525" priority="815" operator="equal">
      <formula>0</formula>
    </cfRule>
  </conditionalFormatting>
  <conditionalFormatting sqref="E619:E620">
    <cfRule type="cellIs" dxfId="524" priority="814" operator="equal">
      <formula>0</formula>
    </cfRule>
  </conditionalFormatting>
  <conditionalFormatting sqref="E642:E643">
    <cfRule type="cellIs" dxfId="523" priority="813" operator="equal">
      <formula>0</formula>
    </cfRule>
  </conditionalFormatting>
  <conditionalFormatting sqref="E665:E666">
    <cfRule type="cellIs" dxfId="522" priority="812" operator="equal">
      <formula>0</formula>
    </cfRule>
  </conditionalFormatting>
  <conditionalFormatting sqref="E688:E689">
    <cfRule type="cellIs" dxfId="521" priority="811" operator="equal">
      <formula>0</formula>
    </cfRule>
  </conditionalFormatting>
  <conditionalFormatting sqref="E711:E712">
    <cfRule type="cellIs" dxfId="520" priority="810" operator="equal">
      <formula>0</formula>
    </cfRule>
  </conditionalFormatting>
  <conditionalFormatting sqref="E734:E735">
    <cfRule type="cellIs" dxfId="519" priority="809" operator="equal">
      <formula>0</formula>
    </cfRule>
  </conditionalFormatting>
  <conditionalFormatting sqref="E757:E758">
    <cfRule type="cellIs" dxfId="518" priority="808" operator="equal">
      <formula>0</formula>
    </cfRule>
  </conditionalFormatting>
  <conditionalFormatting sqref="E780:E781">
    <cfRule type="cellIs" dxfId="517" priority="807" operator="equal">
      <formula>0</formula>
    </cfRule>
  </conditionalFormatting>
  <conditionalFormatting sqref="E803:E804">
    <cfRule type="cellIs" dxfId="516" priority="806" operator="equal">
      <formula>0</formula>
    </cfRule>
  </conditionalFormatting>
  <conditionalFormatting sqref="E826:E827">
    <cfRule type="cellIs" dxfId="515" priority="805" operator="equal">
      <formula>0</formula>
    </cfRule>
  </conditionalFormatting>
  <conditionalFormatting sqref="E849:E850">
    <cfRule type="cellIs" dxfId="514" priority="804" operator="equal">
      <formula>0</formula>
    </cfRule>
  </conditionalFormatting>
  <conditionalFormatting sqref="E872:E873">
    <cfRule type="cellIs" dxfId="513" priority="803" operator="equal">
      <formula>0</formula>
    </cfRule>
  </conditionalFormatting>
  <conditionalFormatting sqref="E895:E896">
    <cfRule type="cellIs" dxfId="512" priority="802" operator="equal">
      <formula>0</formula>
    </cfRule>
  </conditionalFormatting>
  <conditionalFormatting sqref="E918:E919">
    <cfRule type="cellIs" dxfId="511" priority="801" operator="equal">
      <formula>0</formula>
    </cfRule>
  </conditionalFormatting>
  <conditionalFormatting sqref="A954:H954 G955:H955">
    <cfRule type="cellIs" dxfId="510" priority="800" operator="equal">
      <formula>0</formula>
    </cfRule>
  </conditionalFormatting>
  <conditionalFormatting sqref="A956:H956 A978:H979 A957:D958 F957:H958 A1001:H1002 A980:D981 F980:H981 A1024:H1025 A1003:D1004 F1003:H1004 A1047:H1048 A1026:D1027 F1026:H1027 A1049:D1050 F1049:H1050 A1072:D1073 F1072:H1073 A1116:H1117 A1095:D1096 F1095:H1096 A1139:H1140 A1118:D1119 F1118:H1119 A1162:H1163 A1141:D1142 F1141:H1142 A1185:H1186 A1164:D1165 F1164:H1165 A1208:H1209 A1187:D1188 F1187:H1188 A1231:H1232 A1210:D1211 F1210:H1211 A1254:H1255 A1233:D1234 F1233:H1234 A1277:H1278 A1256:D1257 F1256:H1257 A1300:H1301 A1279:D1280 F1279:H1280 A1323:H1324 A1302:D1303 F1302:H1303 A1346:H1347 A1325:D1326 F1325:H1326 A1369:H1370 A1348:D1349 F1348:H1349 A1392:H1393 A1371:D1372 F1371:H1372 A1415:H1416 A1394:D1395 F1394:H1395 A1350:G1368 H966:H977 H989:H1000 H1018:H1023 H1041:H1046 A1171:G1184 A1120:G1122 A1097:G1115 A1079:H1094 A1056:H1071 A1235:G1253 A1265:G1276 A1281:G1281 A1055:G1055 A1078:G1078 A1424:H1429 G1417:H1423 A1124:G1138 A1284:G1299 F1282:G1282">
    <cfRule type="cellIs" dxfId="509" priority="799" operator="equal">
      <formula>0</formula>
    </cfRule>
  </conditionalFormatting>
  <conditionalFormatting sqref="E957:E958">
    <cfRule type="cellIs" dxfId="508" priority="798" operator="equal">
      <formula>0</formula>
    </cfRule>
  </conditionalFormatting>
  <conditionalFormatting sqref="E980:E981">
    <cfRule type="cellIs" dxfId="507" priority="797" operator="equal">
      <formula>0</formula>
    </cfRule>
  </conditionalFormatting>
  <conditionalFormatting sqref="E1003:E1004">
    <cfRule type="cellIs" dxfId="506" priority="796" operator="equal">
      <formula>0</formula>
    </cfRule>
  </conditionalFormatting>
  <conditionalFormatting sqref="E1026:E1027">
    <cfRule type="cellIs" dxfId="505" priority="795" operator="equal">
      <formula>0</formula>
    </cfRule>
  </conditionalFormatting>
  <conditionalFormatting sqref="E1049:E1050">
    <cfRule type="cellIs" dxfId="504" priority="794" operator="equal">
      <formula>0</formula>
    </cfRule>
  </conditionalFormatting>
  <conditionalFormatting sqref="E1072:E1073">
    <cfRule type="cellIs" dxfId="503" priority="793" operator="equal">
      <formula>0</formula>
    </cfRule>
  </conditionalFormatting>
  <conditionalFormatting sqref="E1095:E1096">
    <cfRule type="cellIs" dxfId="502" priority="792" operator="equal">
      <formula>0</formula>
    </cfRule>
  </conditionalFormatting>
  <conditionalFormatting sqref="E1118:E1119">
    <cfRule type="cellIs" dxfId="501" priority="791" operator="equal">
      <formula>0</formula>
    </cfRule>
  </conditionalFormatting>
  <conditionalFormatting sqref="E1141:E1142">
    <cfRule type="cellIs" dxfId="500" priority="790" operator="equal">
      <formula>0</formula>
    </cfRule>
  </conditionalFormatting>
  <conditionalFormatting sqref="E1164:E1165">
    <cfRule type="cellIs" dxfId="499" priority="789" operator="equal">
      <formula>0</formula>
    </cfRule>
  </conditionalFormatting>
  <conditionalFormatting sqref="E1187:E1188">
    <cfRule type="cellIs" dxfId="498" priority="788" operator="equal">
      <formula>0</formula>
    </cfRule>
  </conditionalFormatting>
  <conditionalFormatting sqref="E1210:E1211">
    <cfRule type="cellIs" dxfId="497" priority="787" operator="equal">
      <formula>0</formula>
    </cfRule>
  </conditionalFormatting>
  <conditionalFormatting sqref="E1233:E1234">
    <cfRule type="cellIs" dxfId="496" priority="786" operator="equal">
      <formula>0</formula>
    </cfRule>
  </conditionalFormatting>
  <conditionalFormatting sqref="E1256:E1257">
    <cfRule type="cellIs" dxfId="495" priority="785" operator="equal">
      <formula>0</formula>
    </cfRule>
  </conditionalFormatting>
  <conditionalFormatting sqref="E1279:E1280">
    <cfRule type="cellIs" dxfId="494" priority="784" operator="equal">
      <formula>0</formula>
    </cfRule>
  </conditionalFormatting>
  <conditionalFormatting sqref="E1302:E1303">
    <cfRule type="cellIs" dxfId="493" priority="783" operator="equal">
      <formula>0</formula>
    </cfRule>
  </conditionalFormatting>
  <conditionalFormatting sqref="E1325:E1326">
    <cfRule type="cellIs" dxfId="492" priority="782" operator="equal">
      <formula>0</formula>
    </cfRule>
  </conditionalFormatting>
  <conditionalFormatting sqref="E1348:E1349">
    <cfRule type="cellIs" dxfId="491" priority="781" operator="equal">
      <formula>0</formula>
    </cfRule>
  </conditionalFormatting>
  <conditionalFormatting sqref="E1371:E1372">
    <cfRule type="cellIs" dxfId="490" priority="780" operator="equal">
      <formula>0</formula>
    </cfRule>
  </conditionalFormatting>
  <conditionalFormatting sqref="E1394:E1395">
    <cfRule type="cellIs" dxfId="489" priority="779" operator="equal">
      <formula>0</formula>
    </cfRule>
  </conditionalFormatting>
  <conditionalFormatting sqref="A1430:H1430 G1431:H1431">
    <cfRule type="cellIs" dxfId="488" priority="778" operator="equal">
      <formula>0</formula>
    </cfRule>
  </conditionalFormatting>
  <conditionalFormatting sqref="A1432:H1432 A1454:H1455 A1433:D1434 F1433:H1434 A1477:H1478 A1456:D1457 F1456:H1457 A1500:H1501 A1479:D1480 F1479:H1480 A1523:H1524 A1502:D1503 F1502:H1503 A1525:D1526 F1525:H1526 A1548:D1549 F1548:H1549 A1592:H1593 A1571:D1572 F1571:H1572 A1615:H1616 A1594:D1595 F1594:H1595 A1638:H1639 A1617:D1618 F1617:H1618 A1661:H1662 A1640:D1641 F1640:H1641 A1684:H1685 A1663:D1664 F1663:H1664 A1707:H1708 A1686:D1687 F1686:H1687 A1730:H1731 A1709:D1710 F1709:H1710 A1753:H1754 A1732:D1733 F1732:H1733 A1776:H1777 A1755:D1756 F1755:H1756 A1799:H1800 A1778:D1779 F1778:H1779 A1822:H1823 A1801:D1802 F1801:H1802 A1845:H1846 A1824:D1825 F1824:H1825 A1868:H1869 A1847:D1848 F1847:H1848 A1891:H1892 A1870:D1871 F1870:H1871 A1826:G1844 H1442:H1453 H1465:H1476 H1494:H1499 H1517:H1522 A1596:G1598 A1573:G1591 A1554:H1570 A1532:H1547 A1711:G1729 A1740:G1752 F1758:G1758 A1531:G1531 A1900:H1905 G1893:H1899 A1647:G1660 A1600:G1614 A1760:G1775">
    <cfRule type="cellIs" dxfId="487" priority="777" operator="equal">
      <formula>0</formula>
    </cfRule>
  </conditionalFormatting>
  <conditionalFormatting sqref="E1433:E1434">
    <cfRule type="cellIs" dxfId="486" priority="776" operator="equal">
      <formula>0</formula>
    </cfRule>
  </conditionalFormatting>
  <conditionalFormatting sqref="E1456:E1457">
    <cfRule type="cellIs" dxfId="485" priority="775" operator="equal">
      <formula>0</formula>
    </cfRule>
  </conditionalFormatting>
  <conditionalFormatting sqref="E1479:E1480">
    <cfRule type="cellIs" dxfId="484" priority="774" operator="equal">
      <formula>0</formula>
    </cfRule>
  </conditionalFormatting>
  <conditionalFormatting sqref="E1502:E1503">
    <cfRule type="cellIs" dxfId="483" priority="773" operator="equal">
      <formula>0</formula>
    </cfRule>
  </conditionalFormatting>
  <conditionalFormatting sqref="E1525:E1526">
    <cfRule type="cellIs" dxfId="482" priority="772" operator="equal">
      <formula>0</formula>
    </cfRule>
  </conditionalFormatting>
  <conditionalFormatting sqref="E1548:E1549">
    <cfRule type="cellIs" dxfId="481" priority="771" operator="equal">
      <formula>0</formula>
    </cfRule>
  </conditionalFormatting>
  <conditionalFormatting sqref="E1571:E1572">
    <cfRule type="cellIs" dxfId="480" priority="770" operator="equal">
      <formula>0</formula>
    </cfRule>
  </conditionalFormatting>
  <conditionalFormatting sqref="E1594:E1595">
    <cfRule type="cellIs" dxfId="479" priority="769" operator="equal">
      <formula>0</formula>
    </cfRule>
  </conditionalFormatting>
  <conditionalFormatting sqref="E1617:E1618">
    <cfRule type="cellIs" dxfId="478" priority="768" operator="equal">
      <formula>0</formula>
    </cfRule>
  </conditionalFormatting>
  <conditionalFormatting sqref="E1640:E1641">
    <cfRule type="cellIs" dxfId="477" priority="767" operator="equal">
      <formula>0</formula>
    </cfRule>
  </conditionalFormatting>
  <conditionalFormatting sqref="E1663:E1664">
    <cfRule type="cellIs" dxfId="476" priority="766" operator="equal">
      <formula>0</formula>
    </cfRule>
  </conditionalFormatting>
  <conditionalFormatting sqref="E1686:E1687">
    <cfRule type="cellIs" dxfId="475" priority="765" operator="equal">
      <formula>0</formula>
    </cfRule>
  </conditionalFormatting>
  <conditionalFormatting sqref="E1709:E1710">
    <cfRule type="cellIs" dxfId="474" priority="764" operator="equal">
      <formula>0</formula>
    </cfRule>
  </conditionalFormatting>
  <conditionalFormatting sqref="E1732:E1733">
    <cfRule type="cellIs" dxfId="473" priority="763" operator="equal">
      <formula>0</formula>
    </cfRule>
  </conditionalFormatting>
  <conditionalFormatting sqref="E1755:E1756">
    <cfRule type="cellIs" dxfId="472" priority="762" operator="equal">
      <formula>0</formula>
    </cfRule>
  </conditionalFormatting>
  <conditionalFormatting sqref="E1778:E1779">
    <cfRule type="cellIs" dxfId="471" priority="761" operator="equal">
      <formula>0</formula>
    </cfRule>
  </conditionalFormatting>
  <conditionalFormatting sqref="E1801:E1802">
    <cfRule type="cellIs" dxfId="470" priority="760" operator="equal">
      <formula>0</formula>
    </cfRule>
  </conditionalFormatting>
  <conditionalFormatting sqref="E1824:E1825">
    <cfRule type="cellIs" dxfId="469" priority="759" operator="equal">
      <formula>0</formula>
    </cfRule>
  </conditionalFormatting>
  <conditionalFormatting sqref="E1847:E1848">
    <cfRule type="cellIs" dxfId="468" priority="758" operator="equal">
      <formula>0</formula>
    </cfRule>
  </conditionalFormatting>
  <conditionalFormatting sqref="E1870:E1871">
    <cfRule type="cellIs" dxfId="467" priority="757" operator="equal">
      <formula>0</formula>
    </cfRule>
  </conditionalFormatting>
  <conditionalFormatting sqref="A1906:H1906 G1907:H1907">
    <cfRule type="cellIs" dxfId="466" priority="756" operator="equal">
      <formula>0</formula>
    </cfRule>
  </conditionalFormatting>
  <conditionalFormatting sqref="A1908:H1908 A1930:H1931 A1909:D1910 F1909:H1910 A1953:H1954 A1932:D1933 F1932:H1933 A1976:H1977 A1955:D1956 F1955:H1956 A1999:H2000 A1978:D1979 F1978:H1979 A2001:D2002 F2001:H2002 A2024:D2025 F2024:H2025 A2068:H2069 A2047:D2048 F2047:H2048 A2091:H2092 A2070:D2071 F2070:H2071 A2114:H2115 A2093:D2094 F2093:H2094 A2137:H2138 A2116:D2117 F2116:H2117 A2160:H2161 A2139:D2140 F2139:H2140 A2183:H2184 A2162:D2163 F2162:H2163 A2206:H2207 A2185:D2186 F2185:H2186 A2229:H2230 A2208:D2209 F2208:H2209 A2252:H2253 A2231:D2232 F2231:H2232 A2275:H2276 A2254:D2255 F2254:H2255 A2298:H2299 A2277:D2278 F2277:H2278 A2321:H2322 A2300:D2301 F2300:H2301 A2344:H2345 A2323:D2324 F2323:H2324 A2367:H2368 A2346:D2347 F2346:H2347 A2302:G2320 H1918:H1929 H1941:H1952 H1970:H1975 H1993:H1998 A2073:G2074 A2031:H2046 A2008:H2023 A2187:G2205 A2217:G2228 A2235:G2251 A2007:G2007 A2030:G2030 A2376:H2381 G2369:H2375 A2122:G2136 A2076:G2090 A2051:G2067 G2234">
    <cfRule type="cellIs" dxfId="465" priority="755" operator="equal">
      <formula>0</formula>
    </cfRule>
  </conditionalFormatting>
  <conditionalFormatting sqref="E1909:E1910">
    <cfRule type="cellIs" dxfId="464" priority="754" operator="equal">
      <formula>0</formula>
    </cfRule>
  </conditionalFormatting>
  <conditionalFormatting sqref="E1932:E1933">
    <cfRule type="cellIs" dxfId="463" priority="753" operator="equal">
      <formula>0</formula>
    </cfRule>
  </conditionalFormatting>
  <conditionalFormatting sqref="E1955:E1956">
    <cfRule type="cellIs" dxfId="462" priority="752" operator="equal">
      <formula>0</formula>
    </cfRule>
  </conditionalFormatting>
  <conditionalFormatting sqref="E1978:E1979">
    <cfRule type="cellIs" dxfId="461" priority="751" operator="equal">
      <formula>0</formula>
    </cfRule>
  </conditionalFormatting>
  <conditionalFormatting sqref="E2001:E2002">
    <cfRule type="cellIs" dxfId="460" priority="750" operator="equal">
      <formula>0</formula>
    </cfRule>
  </conditionalFormatting>
  <conditionalFormatting sqref="E2024:E2025">
    <cfRule type="cellIs" dxfId="459" priority="749" operator="equal">
      <formula>0</formula>
    </cfRule>
  </conditionalFormatting>
  <conditionalFormatting sqref="E2047:E2048">
    <cfRule type="cellIs" dxfId="458" priority="748" operator="equal">
      <formula>0</formula>
    </cfRule>
  </conditionalFormatting>
  <conditionalFormatting sqref="E2070:E2071">
    <cfRule type="cellIs" dxfId="457" priority="747" operator="equal">
      <formula>0</formula>
    </cfRule>
  </conditionalFormatting>
  <conditionalFormatting sqref="E2093:E2094">
    <cfRule type="cellIs" dxfId="456" priority="746" operator="equal">
      <formula>0</formula>
    </cfRule>
  </conditionalFormatting>
  <conditionalFormatting sqref="E2116:E2117">
    <cfRule type="cellIs" dxfId="455" priority="745" operator="equal">
      <formula>0</formula>
    </cfRule>
  </conditionalFormatting>
  <conditionalFormatting sqref="E2139:E2140">
    <cfRule type="cellIs" dxfId="454" priority="744" operator="equal">
      <formula>0</formula>
    </cfRule>
  </conditionalFormatting>
  <conditionalFormatting sqref="E2162:E2163">
    <cfRule type="cellIs" dxfId="453" priority="743" operator="equal">
      <formula>0</formula>
    </cfRule>
  </conditionalFormatting>
  <conditionalFormatting sqref="E2185:E2186">
    <cfRule type="cellIs" dxfId="452" priority="742" operator="equal">
      <formula>0</formula>
    </cfRule>
  </conditionalFormatting>
  <conditionalFormatting sqref="E2208:E2209">
    <cfRule type="cellIs" dxfId="451" priority="741" operator="equal">
      <formula>0</formula>
    </cfRule>
  </conditionalFormatting>
  <conditionalFormatting sqref="E2231:E2232">
    <cfRule type="cellIs" dxfId="450" priority="740" operator="equal">
      <formula>0</formula>
    </cfRule>
  </conditionalFormatting>
  <conditionalFormatting sqref="E2254:E2255">
    <cfRule type="cellIs" dxfId="449" priority="739" operator="equal">
      <formula>0</formula>
    </cfRule>
  </conditionalFormatting>
  <conditionalFormatting sqref="E2277:E2278">
    <cfRule type="cellIs" dxfId="448" priority="738" operator="equal">
      <formula>0</formula>
    </cfRule>
  </conditionalFormatting>
  <conditionalFormatting sqref="E2300:E2301">
    <cfRule type="cellIs" dxfId="447" priority="737" operator="equal">
      <formula>0</formula>
    </cfRule>
  </conditionalFormatting>
  <conditionalFormatting sqref="E2323:E2324">
    <cfRule type="cellIs" dxfId="446" priority="736" operator="equal">
      <formula>0</formula>
    </cfRule>
  </conditionalFormatting>
  <conditionalFormatting sqref="E2346:E2347">
    <cfRule type="cellIs" dxfId="445" priority="735" operator="equal">
      <formula>0</formula>
    </cfRule>
  </conditionalFormatting>
  <conditionalFormatting sqref="A2382:H2382 G2383:H2383">
    <cfRule type="cellIs" dxfId="444" priority="734" operator="equal">
      <formula>0</formula>
    </cfRule>
  </conditionalFormatting>
  <conditionalFormatting sqref="A2384:H2384 A2406:H2407 A2385:D2386 F2385:H2386 A2429:H2430 A2408:D2409 F2408:H2409 A2452:H2453 A2431:D2432 F2431:H2432 A2475:H2476 A2454:D2455 F2454:H2455 A2477:D2478 F2477:H2478 A2500:D2501 F2500:H2501 A2544:H2545 A2523:D2524 F2523:H2524 A2567:H2568 A2546:D2547 F2546:H2547 A2591:H2591 A2569:D2570 F2569:H2570 A2613:H2614 A2592:D2593 F2592:H2593 A2636:H2637 A2615:D2616 F2615:H2616 A2659:H2660 A2638:D2639 F2638:H2639 A2682:H2683 A2661:D2662 F2661:H2662 A2705:H2706 A2684:D2685 F2684:H2685 A2728:H2729 A2707:D2708 F2707:H2708 A2751:H2752 A2730:D2731 F2730:H2731 A2774:H2775 A2753:D2754 F2753:H2754 A2797:H2798 A2776:D2777 F2776:H2777 A2820:H2821 A2799:D2800 F2799:H2800 A2843:H2844 A2822:D2823 F2822:H2823 A2594:G2612 A2778:G2796 H2590 H2394:H2405 H2417:H2428 H2446:H2451 H2469:H2474 A2526:G2543 A2507:H2522 A2484:H2499 A2663:G2681 A2693:G2704 A2709:G2709 A2852:H2857 G2845:H2851 A2548:G2566 A2712:G2727 F2710:G2711">
    <cfRule type="cellIs" dxfId="443" priority="733" operator="equal">
      <formula>0</formula>
    </cfRule>
  </conditionalFormatting>
  <conditionalFormatting sqref="E2385:E2386">
    <cfRule type="cellIs" dxfId="442" priority="732" operator="equal">
      <formula>0</formula>
    </cfRule>
  </conditionalFormatting>
  <conditionalFormatting sqref="E2408:E2409">
    <cfRule type="cellIs" dxfId="441" priority="731" operator="equal">
      <formula>0</formula>
    </cfRule>
  </conditionalFormatting>
  <conditionalFormatting sqref="E2431:E2432">
    <cfRule type="cellIs" dxfId="440" priority="730" operator="equal">
      <formula>0</formula>
    </cfRule>
  </conditionalFormatting>
  <conditionalFormatting sqref="E2454:E2455">
    <cfRule type="cellIs" dxfId="439" priority="729" operator="equal">
      <formula>0</formula>
    </cfRule>
  </conditionalFormatting>
  <conditionalFormatting sqref="E2477:E2478">
    <cfRule type="cellIs" dxfId="438" priority="728" operator="equal">
      <formula>0</formula>
    </cfRule>
  </conditionalFormatting>
  <conditionalFormatting sqref="E2500:E2501">
    <cfRule type="cellIs" dxfId="437" priority="727" operator="equal">
      <formula>0</formula>
    </cfRule>
  </conditionalFormatting>
  <conditionalFormatting sqref="E2523:E2524">
    <cfRule type="cellIs" dxfId="436" priority="726" operator="equal">
      <formula>0</formula>
    </cfRule>
  </conditionalFormatting>
  <conditionalFormatting sqref="E2546:E2547">
    <cfRule type="cellIs" dxfId="435" priority="725" operator="equal">
      <formula>0</formula>
    </cfRule>
  </conditionalFormatting>
  <conditionalFormatting sqref="E2569:E2570">
    <cfRule type="cellIs" dxfId="434" priority="724" operator="equal">
      <formula>0</formula>
    </cfRule>
  </conditionalFormatting>
  <conditionalFormatting sqref="E2592:E2593">
    <cfRule type="cellIs" dxfId="433" priority="723" operator="equal">
      <formula>0</formula>
    </cfRule>
  </conditionalFormatting>
  <conditionalFormatting sqref="E2615:E2616">
    <cfRule type="cellIs" dxfId="432" priority="722" operator="equal">
      <formula>0</formula>
    </cfRule>
  </conditionalFormatting>
  <conditionalFormatting sqref="E2638:E2639">
    <cfRule type="cellIs" dxfId="431" priority="721" operator="equal">
      <formula>0</formula>
    </cfRule>
  </conditionalFormatting>
  <conditionalFormatting sqref="E2661:E2662">
    <cfRule type="cellIs" dxfId="430" priority="720" operator="equal">
      <formula>0</formula>
    </cfRule>
  </conditionalFormatting>
  <conditionalFormatting sqref="E2684:E2685">
    <cfRule type="cellIs" dxfId="429" priority="719" operator="equal">
      <formula>0</formula>
    </cfRule>
  </conditionalFormatting>
  <conditionalFormatting sqref="E2707:E2708">
    <cfRule type="cellIs" dxfId="428" priority="718" operator="equal">
      <formula>0</formula>
    </cfRule>
  </conditionalFormatting>
  <conditionalFormatting sqref="E2730:E2731">
    <cfRule type="cellIs" dxfId="427" priority="717" operator="equal">
      <formula>0</formula>
    </cfRule>
  </conditionalFormatting>
  <conditionalFormatting sqref="E2753:E2754">
    <cfRule type="cellIs" dxfId="426" priority="716" operator="equal">
      <formula>0</formula>
    </cfRule>
  </conditionalFormatting>
  <conditionalFormatting sqref="E2776:E2777">
    <cfRule type="cellIs" dxfId="425" priority="715" operator="equal">
      <formula>0</formula>
    </cfRule>
  </conditionalFormatting>
  <conditionalFormatting sqref="E2799:E2800">
    <cfRule type="cellIs" dxfId="424" priority="714" operator="equal">
      <formula>0</formula>
    </cfRule>
  </conditionalFormatting>
  <conditionalFormatting sqref="E2822:E2823">
    <cfRule type="cellIs" dxfId="423" priority="713" operator="equal">
      <formula>0</formula>
    </cfRule>
  </conditionalFormatting>
  <conditionalFormatting sqref="H145">
    <cfRule type="cellIs" dxfId="422" priority="712" operator="equal">
      <formula>0</formula>
    </cfRule>
  </conditionalFormatting>
  <conditionalFormatting sqref="H168">
    <cfRule type="cellIs" dxfId="421" priority="711" operator="equal">
      <formula>0</formula>
    </cfRule>
  </conditionalFormatting>
  <conditionalFormatting sqref="H191">
    <cfRule type="cellIs" dxfId="420" priority="710" operator="equal">
      <formula>0</formula>
    </cfRule>
  </conditionalFormatting>
  <conditionalFormatting sqref="H214">
    <cfRule type="cellIs" dxfId="419" priority="709" operator="equal">
      <formula>0</formula>
    </cfRule>
  </conditionalFormatting>
  <conditionalFormatting sqref="H237">
    <cfRule type="cellIs" dxfId="418" priority="708" operator="equal">
      <formula>0</formula>
    </cfRule>
  </conditionalFormatting>
  <conditionalFormatting sqref="H260">
    <cfRule type="cellIs" dxfId="417" priority="707" operator="equal">
      <formula>0</formula>
    </cfRule>
  </conditionalFormatting>
  <conditionalFormatting sqref="H283">
    <cfRule type="cellIs" dxfId="416" priority="706" operator="equal">
      <formula>0</formula>
    </cfRule>
  </conditionalFormatting>
  <conditionalFormatting sqref="H306">
    <cfRule type="cellIs" dxfId="415" priority="705" operator="equal">
      <formula>0</formula>
    </cfRule>
  </conditionalFormatting>
  <conditionalFormatting sqref="H329">
    <cfRule type="cellIs" dxfId="414" priority="704" operator="equal">
      <formula>0</formula>
    </cfRule>
  </conditionalFormatting>
  <conditionalFormatting sqref="H352">
    <cfRule type="cellIs" dxfId="413" priority="703" operator="equal">
      <formula>0</formula>
    </cfRule>
  </conditionalFormatting>
  <conditionalFormatting sqref="H375">
    <cfRule type="cellIs" dxfId="412" priority="702" operator="equal">
      <formula>0</formula>
    </cfRule>
  </conditionalFormatting>
  <conditionalFormatting sqref="H398">
    <cfRule type="cellIs" dxfId="411" priority="701" operator="equal">
      <formula>0</formula>
    </cfRule>
  </conditionalFormatting>
  <conditionalFormatting sqref="H421">
    <cfRule type="cellIs" dxfId="410" priority="700" operator="equal">
      <formula>0</formula>
    </cfRule>
  </conditionalFormatting>
  <conditionalFormatting sqref="H444">
    <cfRule type="cellIs" dxfId="409" priority="699" operator="equal">
      <formula>0</formula>
    </cfRule>
  </conditionalFormatting>
  <conditionalFormatting sqref="H621">
    <cfRule type="cellIs" dxfId="408" priority="698" operator="equal">
      <formula>0</formula>
    </cfRule>
  </conditionalFormatting>
  <conditionalFormatting sqref="H644">
    <cfRule type="cellIs" dxfId="407" priority="697" operator="equal">
      <formula>0</formula>
    </cfRule>
  </conditionalFormatting>
  <conditionalFormatting sqref="H667">
    <cfRule type="cellIs" dxfId="406" priority="696" operator="equal">
      <formula>0</formula>
    </cfRule>
  </conditionalFormatting>
  <conditionalFormatting sqref="H690">
    <cfRule type="cellIs" dxfId="405" priority="695" operator="equal">
      <formula>0</formula>
    </cfRule>
  </conditionalFormatting>
  <conditionalFormatting sqref="H713">
    <cfRule type="cellIs" dxfId="404" priority="694" operator="equal">
      <formula>0</formula>
    </cfRule>
  </conditionalFormatting>
  <conditionalFormatting sqref="H736">
    <cfRule type="cellIs" dxfId="403" priority="693" operator="equal">
      <formula>0</formula>
    </cfRule>
  </conditionalFormatting>
  <conditionalFormatting sqref="H759">
    <cfRule type="cellIs" dxfId="402" priority="692" operator="equal">
      <formula>0</formula>
    </cfRule>
  </conditionalFormatting>
  <conditionalFormatting sqref="H782">
    <cfRule type="cellIs" dxfId="401" priority="691" operator="equal">
      <formula>0</formula>
    </cfRule>
  </conditionalFormatting>
  <conditionalFormatting sqref="H805">
    <cfRule type="cellIs" dxfId="400" priority="690" operator="equal">
      <formula>0</formula>
    </cfRule>
  </conditionalFormatting>
  <conditionalFormatting sqref="H828">
    <cfRule type="cellIs" dxfId="399" priority="689" operator="equal">
      <formula>0</formula>
    </cfRule>
  </conditionalFormatting>
  <conditionalFormatting sqref="H851">
    <cfRule type="cellIs" dxfId="398" priority="688" operator="equal">
      <formula>0</formula>
    </cfRule>
  </conditionalFormatting>
  <conditionalFormatting sqref="H874">
    <cfRule type="cellIs" dxfId="397" priority="687" operator="equal">
      <formula>0</formula>
    </cfRule>
  </conditionalFormatting>
  <conditionalFormatting sqref="H897">
    <cfRule type="cellIs" dxfId="396" priority="686" operator="equal">
      <formula>0</formula>
    </cfRule>
  </conditionalFormatting>
  <conditionalFormatting sqref="H920">
    <cfRule type="cellIs" dxfId="395" priority="685" operator="equal">
      <formula>0</formula>
    </cfRule>
  </conditionalFormatting>
  <conditionalFormatting sqref="H1097">
    <cfRule type="cellIs" dxfId="394" priority="684" operator="equal">
      <formula>0</formula>
    </cfRule>
  </conditionalFormatting>
  <conditionalFormatting sqref="H1120">
    <cfRule type="cellIs" dxfId="393" priority="683" operator="equal">
      <formula>0</formula>
    </cfRule>
  </conditionalFormatting>
  <conditionalFormatting sqref="H1143">
    <cfRule type="cellIs" dxfId="392" priority="682" operator="equal">
      <formula>0</formula>
    </cfRule>
  </conditionalFormatting>
  <conditionalFormatting sqref="H1166">
    <cfRule type="cellIs" dxfId="391" priority="681" operator="equal">
      <formula>0</formula>
    </cfRule>
  </conditionalFormatting>
  <conditionalFormatting sqref="H1189">
    <cfRule type="cellIs" dxfId="390" priority="680" operator="equal">
      <formula>0</formula>
    </cfRule>
  </conditionalFormatting>
  <conditionalFormatting sqref="H1212">
    <cfRule type="cellIs" dxfId="389" priority="679" operator="equal">
      <formula>0</formula>
    </cfRule>
  </conditionalFormatting>
  <conditionalFormatting sqref="H1235">
    <cfRule type="cellIs" dxfId="388" priority="678" operator="equal">
      <formula>0</formula>
    </cfRule>
  </conditionalFormatting>
  <conditionalFormatting sqref="H1258">
    <cfRule type="cellIs" dxfId="387" priority="677" operator="equal">
      <formula>0</formula>
    </cfRule>
  </conditionalFormatting>
  <conditionalFormatting sqref="H1281">
    <cfRule type="cellIs" dxfId="386" priority="676" operator="equal">
      <formula>0</formula>
    </cfRule>
  </conditionalFormatting>
  <conditionalFormatting sqref="H1304">
    <cfRule type="cellIs" dxfId="385" priority="675" operator="equal">
      <formula>0</formula>
    </cfRule>
  </conditionalFormatting>
  <conditionalFormatting sqref="H1327">
    <cfRule type="cellIs" dxfId="384" priority="674" operator="equal">
      <formula>0</formula>
    </cfRule>
  </conditionalFormatting>
  <conditionalFormatting sqref="H1350">
    <cfRule type="cellIs" dxfId="383" priority="673" operator="equal">
      <formula>0</formula>
    </cfRule>
  </conditionalFormatting>
  <conditionalFormatting sqref="H1373">
    <cfRule type="cellIs" dxfId="382" priority="672" operator="equal">
      <formula>0</formula>
    </cfRule>
  </conditionalFormatting>
  <conditionalFormatting sqref="H1396">
    <cfRule type="cellIs" dxfId="381" priority="671" operator="equal">
      <formula>0</formula>
    </cfRule>
  </conditionalFormatting>
  <conditionalFormatting sqref="H1573">
    <cfRule type="cellIs" dxfId="380" priority="670" operator="equal">
      <formula>0</formula>
    </cfRule>
  </conditionalFormatting>
  <conditionalFormatting sqref="H1596">
    <cfRule type="cellIs" dxfId="379" priority="669" operator="equal">
      <formula>0</formula>
    </cfRule>
  </conditionalFormatting>
  <conditionalFormatting sqref="H1619">
    <cfRule type="cellIs" dxfId="378" priority="668" operator="equal">
      <formula>0</formula>
    </cfRule>
  </conditionalFormatting>
  <conditionalFormatting sqref="H1642">
    <cfRule type="cellIs" dxfId="377" priority="667" operator="equal">
      <formula>0</formula>
    </cfRule>
  </conditionalFormatting>
  <conditionalFormatting sqref="H1665">
    <cfRule type="cellIs" dxfId="376" priority="666" operator="equal">
      <formula>0</formula>
    </cfRule>
  </conditionalFormatting>
  <conditionalFormatting sqref="H1688">
    <cfRule type="cellIs" dxfId="375" priority="665" operator="equal">
      <formula>0</formula>
    </cfRule>
  </conditionalFormatting>
  <conditionalFormatting sqref="H1711">
    <cfRule type="cellIs" dxfId="374" priority="664" operator="equal">
      <formula>0</formula>
    </cfRule>
  </conditionalFormatting>
  <conditionalFormatting sqref="H1734">
    <cfRule type="cellIs" dxfId="373" priority="663" operator="equal">
      <formula>0</formula>
    </cfRule>
  </conditionalFormatting>
  <conditionalFormatting sqref="H1757">
    <cfRule type="cellIs" dxfId="372" priority="662" operator="equal">
      <formula>0</formula>
    </cfRule>
  </conditionalFormatting>
  <conditionalFormatting sqref="H1780">
    <cfRule type="cellIs" dxfId="371" priority="661" operator="equal">
      <formula>0</formula>
    </cfRule>
  </conditionalFormatting>
  <conditionalFormatting sqref="H1803">
    <cfRule type="cellIs" dxfId="370" priority="660" operator="equal">
      <formula>0</formula>
    </cfRule>
  </conditionalFormatting>
  <conditionalFormatting sqref="H1826">
    <cfRule type="cellIs" dxfId="369" priority="659" operator="equal">
      <formula>0</formula>
    </cfRule>
  </conditionalFormatting>
  <conditionalFormatting sqref="H1849">
    <cfRule type="cellIs" dxfId="368" priority="658" operator="equal">
      <formula>0</formula>
    </cfRule>
  </conditionalFormatting>
  <conditionalFormatting sqref="H1872">
    <cfRule type="cellIs" dxfId="367" priority="657" operator="equal">
      <formula>0</formula>
    </cfRule>
  </conditionalFormatting>
  <conditionalFormatting sqref="H2049">
    <cfRule type="cellIs" dxfId="366" priority="656" operator="equal">
      <formula>0</formula>
    </cfRule>
  </conditionalFormatting>
  <conditionalFormatting sqref="H2072">
    <cfRule type="cellIs" dxfId="365" priority="655" operator="equal">
      <formula>0</formula>
    </cfRule>
  </conditionalFormatting>
  <conditionalFormatting sqref="H2095">
    <cfRule type="cellIs" dxfId="364" priority="654" operator="equal">
      <formula>0</formula>
    </cfRule>
  </conditionalFormatting>
  <conditionalFormatting sqref="H2118">
    <cfRule type="cellIs" dxfId="363" priority="653" operator="equal">
      <formula>0</formula>
    </cfRule>
  </conditionalFormatting>
  <conditionalFormatting sqref="H2141">
    <cfRule type="cellIs" dxfId="362" priority="652" operator="equal">
      <formula>0</formula>
    </cfRule>
  </conditionalFormatting>
  <conditionalFormatting sqref="H2164">
    <cfRule type="cellIs" dxfId="361" priority="651" operator="equal">
      <formula>0</formula>
    </cfRule>
  </conditionalFormatting>
  <conditionalFormatting sqref="H2187">
    <cfRule type="cellIs" dxfId="360" priority="650" operator="equal">
      <formula>0</formula>
    </cfRule>
  </conditionalFormatting>
  <conditionalFormatting sqref="H2210">
    <cfRule type="cellIs" dxfId="359" priority="649" operator="equal">
      <formula>0</formula>
    </cfRule>
  </conditionalFormatting>
  <conditionalFormatting sqref="H2233">
    <cfRule type="cellIs" dxfId="358" priority="648" operator="equal">
      <formula>0</formula>
    </cfRule>
  </conditionalFormatting>
  <conditionalFormatting sqref="H2256">
    <cfRule type="cellIs" dxfId="357" priority="647" operator="equal">
      <formula>0</formula>
    </cfRule>
  </conditionalFormatting>
  <conditionalFormatting sqref="H2279">
    <cfRule type="cellIs" dxfId="356" priority="646" operator="equal">
      <formula>0</formula>
    </cfRule>
  </conditionalFormatting>
  <conditionalFormatting sqref="H2302">
    <cfRule type="cellIs" dxfId="355" priority="645" operator="equal">
      <formula>0</formula>
    </cfRule>
  </conditionalFormatting>
  <conditionalFormatting sqref="H2325">
    <cfRule type="cellIs" dxfId="354" priority="644" operator="equal">
      <formula>0</formula>
    </cfRule>
  </conditionalFormatting>
  <conditionalFormatting sqref="H2348">
    <cfRule type="cellIs" dxfId="353" priority="643" operator="equal">
      <formula>0</formula>
    </cfRule>
  </conditionalFormatting>
  <conditionalFormatting sqref="H2525">
    <cfRule type="cellIs" dxfId="352" priority="642" operator="equal">
      <formula>0</formula>
    </cfRule>
  </conditionalFormatting>
  <conditionalFormatting sqref="H2548">
    <cfRule type="cellIs" dxfId="351" priority="641" operator="equal">
      <formula>0</formula>
    </cfRule>
  </conditionalFormatting>
  <conditionalFormatting sqref="H2571">
    <cfRule type="cellIs" dxfId="350" priority="640" operator="equal">
      <formula>0</formula>
    </cfRule>
  </conditionalFormatting>
  <conditionalFormatting sqref="H2594">
    <cfRule type="cellIs" dxfId="349" priority="639" operator="equal">
      <formula>0</formula>
    </cfRule>
  </conditionalFormatting>
  <conditionalFormatting sqref="H2617">
    <cfRule type="cellIs" dxfId="348" priority="638" operator="equal">
      <formula>0</formula>
    </cfRule>
  </conditionalFormatting>
  <conditionalFormatting sqref="H2640">
    <cfRule type="cellIs" dxfId="347" priority="637" operator="equal">
      <formula>0</formula>
    </cfRule>
  </conditionalFormatting>
  <conditionalFormatting sqref="H2663">
    <cfRule type="cellIs" dxfId="346" priority="636" operator="equal">
      <formula>0</formula>
    </cfRule>
  </conditionalFormatting>
  <conditionalFormatting sqref="H2686">
    <cfRule type="cellIs" dxfId="345" priority="635" operator="equal">
      <formula>0</formula>
    </cfRule>
  </conditionalFormatting>
  <conditionalFormatting sqref="H2709">
    <cfRule type="cellIs" dxfId="344" priority="634" operator="equal">
      <formula>0</formula>
    </cfRule>
  </conditionalFormatting>
  <conditionalFormatting sqref="H2732">
    <cfRule type="cellIs" dxfId="343" priority="633" operator="equal">
      <formula>0</formula>
    </cfRule>
  </conditionalFormatting>
  <conditionalFormatting sqref="H2755">
    <cfRule type="cellIs" dxfId="342" priority="632" operator="equal">
      <formula>0</formula>
    </cfRule>
  </conditionalFormatting>
  <conditionalFormatting sqref="H2778">
    <cfRule type="cellIs" dxfId="341" priority="631" operator="equal">
      <formula>0</formula>
    </cfRule>
  </conditionalFormatting>
  <conditionalFormatting sqref="H2801">
    <cfRule type="cellIs" dxfId="340" priority="630" operator="equal">
      <formula>0</formula>
    </cfRule>
  </conditionalFormatting>
  <conditionalFormatting sqref="H2824">
    <cfRule type="cellIs" dxfId="339" priority="629" operator="equal">
      <formula>0</formula>
    </cfRule>
  </conditionalFormatting>
  <conditionalFormatting sqref="A382:G393">
    <cfRule type="cellIs" dxfId="338" priority="628" operator="equal">
      <formula>0</formula>
    </cfRule>
  </conditionalFormatting>
  <conditionalFormatting sqref="A858:G869">
    <cfRule type="cellIs" dxfId="337" priority="627" operator="equal">
      <formula>0</formula>
    </cfRule>
  </conditionalFormatting>
  <conditionalFormatting sqref="A1334:G1345">
    <cfRule type="cellIs" dxfId="336" priority="626" operator="equal">
      <formula>0</formula>
    </cfRule>
  </conditionalFormatting>
  <conditionalFormatting sqref="A1809:G1821">
    <cfRule type="cellIs" dxfId="335" priority="625" operator="equal">
      <formula>0</formula>
    </cfRule>
  </conditionalFormatting>
  <conditionalFormatting sqref="A2286:G2297">
    <cfRule type="cellIs" dxfId="334" priority="624" operator="equal">
      <formula>0</formula>
    </cfRule>
  </conditionalFormatting>
  <conditionalFormatting sqref="A2762:G2773">
    <cfRule type="cellIs" dxfId="333" priority="623" operator="equal">
      <formula>0</formula>
    </cfRule>
  </conditionalFormatting>
  <conditionalFormatting sqref="A198:G209">
    <cfRule type="cellIs" dxfId="332" priority="622" operator="equal">
      <formula>0</formula>
    </cfRule>
  </conditionalFormatting>
  <conditionalFormatting sqref="A674:G685">
    <cfRule type="cellIs" dxfId="331" priority="621" operator="equal">
      <formula>0</formula>
    </cfRule>
  </conditionalFormatting>
  <conditionalFormatting sqref="A1150:G1161">
    <cfRule type="cellIs" dxfId="330" priority="620" operator="equal">
      <formula>0</formula>
    </cfRule>
  </conditionalFormatting>
  <conditionalFormatting sqref="A1626:G1637 F1625:G1625">
    <cfRule type="cellIs" dxfId="329" priority="619" operator="equal">
      <formula>0</formula>
    </cfRule>
  </conditionalFormatting>
  <conditionalFormatting sqref="A2102:G2113">
    <cfRule type="cellIs" dxfId="328" priority="618" operator="equal">
      <formula>0</formula>
    </cfRule>
  </conditionalFormatting>
  <conditionalFormatting sqref="A2578:G2590">
    <cfRule type="cellIs" dxfId="327" priority="617" operator="equal">
      <formula>0</formula>
    </cfRule>
  </conditionalFormatting>
  <conditionalFormatting sqref="A37:G48">
    <cfRule type="cellIs" dxfId="326" priority="615" operator="equal">
      <formula>0</formula>
    </cfRule>
  </conditionalFormatting>
  <conditionalFormatting sqref="A57:G58 A66:G71">
    <cfRule type="cellIs" dxfId="325" priority="614" operator="equal">
      <formula>0</formula>
    </cfRule>
  </conditionalFormatting>
  <conditionalFormatting sqref="A80:G81 A89:G94">
    <cfRule type="cellIs" dxfId="324" priority="613" operator="equal">
      <formula>0</formula>
    </cfRule>
  </conditionalFormatting>
  <conditionalFormatting sqref="A490:G501">
    <cfRule type="cellIs" dxfId="323" priority="612" operator="equal">
      <formula>0</formula>
    </cfRule>
  </conditionalFormatting>
  <conditionalFormatting sqref="A513:G524">
    <cfRule type="cellIs" dxfId="322" priority="611" operator="equal">
      <formula>0</formula>
    </cfRule>
  </conditionalFormatting>
  <conditionalFormatting sqref="A534:G534 A542:G547">
    <cfRule type="cellIs" dxfId="321" priority="610" operator="equal">
      <formula>0</formula>
    </cfRule>
  </conditionalFormatting>
  <conditionalFormatting sqref="A557:G557 A565:G570">
    <cfRule type="cellIs" dxfId="320" priority="609" operator="equal">
      <formula>0</formula>
    </cfRule>
  </conditionalFormatting>
  <conditionalFormatting sqref="A966:G977">
    <cfRule type="cellIs" dxfId="319" priority="608" operator="equal">
      <formula>0</formula>
    </cfRule>
  </conditionalFormatting>
  <conditionalFormatting sqref="A989:G1000">
    <cfRule type="cellIs" dxfId="318" priority="607" operator="equal">
      <formula>0</formula>
    </cfRule>
  </conditionalFormatting>
  <conditionalFormatting sqref="A1009:G1010 A1018:G1023">
    <cfRule type="cellIs" dxfId="317" priority="606" operator="equal">
      <formula>0</formula>
    </cfRule>
  </conditionalFormatting>
  <conditionalFormatting sqref="A1032:G1033 A1041:G1046">
    <cfRule type="cellIs" dxfId="316" priority="605" operator="equal">
      <formula>0</formula>
    </cfRule>
  </conditionalFormatting>
  <conditionalFormatting sqref="A1442:G1453">
    <cfRule type="cellIs" dxfId="315" priority="604" operator="equal">
      <formula>0</formula>
    </cfRule>
  </conditionalFormatting>
  <conditionalFormatting sqref="A1465:G1476">
    <cfRule type="cellIs" dxfId="314" priority="603" operator="equal">
      <formula>0</formula>
    </cfRule>
  </conditionalFormatting>
  <conditionalFormatting sqref="A1485:G1486 A1493:G1499">
    <cfRule type="cellIs" dxfId="313" priority="602" operator="equal">
      <formula>0</formula>
    </cfRule>
  </conditionalFormatting>
  <conditionalFormatting sqref="A1508:G1509 A1516:G1522">
    <cfRule type="cellIs" dxfId="312" priority="601" operator="equal">
      <formula>0</formula>
    </cfRule>
  </conditionalFormatting>
  <conditionalFormatting sqref="A1918:G1929">
    <cfRule type="cellIs" dxfId="311" priority="600" operator="equal">
      <formula>0</formula>
    </cfRule>
  </conditionalFormatting>
  <conditionalFormatting sqref="A1941:G1952">
    <cfRule type="cellIs" dxfId="310" priority="599" operator="equal">
      <formula>0</formula>
    </cfRule>
  </conditionalFormatting>
  <conditionalFormatting sqref="A1961:G1962 A1970:G1975">
    <cfRule type="cellIs" dxfId="309" priority="598" operator="equal">
      <formula>0</formula>
    </cfRule>
  </conditionalFormatting>
  <conditionalFormatting sqref="A1984:G1985 A1993:G1998">
    <cfRule type="cellIs" dxfId="308" priority="597" operator="equal">
      <formula>0</formula>
    </cfRule>
  </conditionalFormatting>
  <conditionalFormatting sqref="A2394:G2405">
    <cfRule type="cellIs" dxfId="307" priority="596" operator="equal">
      <formula>0</formula>
    </cfRule>
  </conditionalFormatting>
  <conditionalFormatting sqref="A2417:G2428">
    <cfRule type="cellIs" dxfId="306" priority="595" operator="equal">
      <formula>0</formula>
    </cfRule>
  </conditionalFormatting>
  <conditionalFormatting sqref="A2438:G2438 A2446:G2451">
    <cfRule type="cellIs" dxfId="305" priority="594" operator="equal">
      <formula>0</formula>
    </cfRule>
  </conditionalFormatting>
  <conditionalFormatting sqref="A2461:G2461 A2469:G2474">
    <cfRule type="cellIs" dxfId="304" priority="593" operator="equal">
      <formula>0</formula>
    </cfRule>
  </conditionalFormatting>
  <conditionalFormatting sqref="Y77">
    <cfRule type="cellIs" dxfId="303" priority="592" operator="equal">
      <formula>0</formula>
    </cfRule>
  </conditionalFormatting>
  <conditionalFormatting sqref="R77:X77">
    <cfRule type="cellIs" dxfId="302" priority="591" operator="equal">
      <formula>0</formula>
    </cfRule>
  </conditionalFormatting>
  <conditionalFormatting sqref="O1504:U1504">
    <cfRule type="cellIs" dxfId="301" priority="589" operator="equal">
      <formula>0</formula>
    </cfRule>
  </conditionalFormatting>
  <conditionalFormatting sqref="A359:G370">
    <cfRule type="cellIs" dxfId="300" priority="587" operator="equal">
      <formula>0</formula>
    </cfRule>
  </conditionalFormatting>
  <conditionalFormatting sqref="A357:G358">
    <cfRule type="cellIs" dxfId="299" priority="586" operator="equal">
      <formula>0</formula>
    </cfRule>
  </conditionalFormatting>
  <conditionalFormatting sqref="A833:G846">
    <cfRule type="cellIs" dxfId="298" priority="585" operator="equal">
      <formula>0</formula>
    </cfRule>
  </conditionalFormatting>
  <conditionalFormatting sqref="A1309:G1322">
    <cfRule type="cellIs" dxfId="297" priority="584" operator="equal">
      <formula>0</formula>
    </cfRule>
  </conditionalFormatting>
  <conditionalFormatting sqref="A1784:G1798">
    <cfRule type="cellIs" dxfId="296" priority="583" operator="equal">
      <formula>0</formula>
    </cfRule>
  </conditionalFormatting>
  <conditionalFormatting sqref="A2261:G2274">
    <cfRule type="cellIs" dxfId="295" priority="582" operator="equal">
      <formula>0</formula>
    </cfRule>
  </conditionalFormatting>
  <conditionalFormatting sqref="A2737:G2750">
    <cfRule type="cellIs" dxfId="294" priority="581" operator="equal">
      <formula>0</formula>
    </cfRule>
  </conditionalFormatting>
  <conditionalFormatting sqref="A260:G278">
    <cfRule type="cellIs" dxfId="293" priority="580" operator="equal">
      <formula>0</formula>
    </cfRule>
  </conditionalFormatting>
  <conditionalFormatting sqref="A736:G754">
    <cfRule type="cellIs" dxfId="292" priority="579" operator="equal">
      <formula>0</formula>
    </cfRule>
  </conditionalFormatting>
  <conditionalFormatting sqref="A1212:G1230">
    <cfRule type="cellIs" dxfId="291" priority="578" operator="equal">
      <formula>0</formula>
    </cfRule>
  </conditionalFormatting>
  <conditionalFormatting sqref="A1688:G1706">
    <cfRule type="cellIs" dxfId="290" priority="577" operator="equal">
      <formula>0</formula>
    </cfRule>
  </conditionalFormatting>
  <conditionalFormatting sqref="A2164:G2182">
    <cfRule type="cellIs" dxfId="289" priority="576" operator="equal">
      <formula>0</formula>
    </cfRule>
  </conditionalFormatting>
  <conditionalFormatting sqref="A2640:G2658">
    <cfRule type="cellIs" dxfId="288" priority="575" operator="equal">
      <formula>0</formula>
    </cfRule>
  </conditionalFormatting>
  <conditionalFormatting sqref="A900:G915">
    <cfRule type="cellIs" dxfId="287" priority="574" operator="equal">
      <formula>0</formula>
    </cfRule>
  </conditionalFormatting>
  <conditionalFormatting sqref="A920:G938">
    <cfRule type="cellIs" dxfId="286" priority="573" operator="equal">
      <formula>0</formula>
    </cfRule>
  </conditionalFormatting>
  <conditionalFormatting sqref="A1376:G1391">
    <cfRule type="cellIs" dxfId="285" priority="572" operator="equal">
      <formula>0</formula>
    </cfRule>
  </conditionalFormatting>
  <conditionalFormatting sqref="A1396:G1414">
    <cfRule type="cellIs" dxfId="284" priority="571" operator="equal">
      <formula>0</formula>
    </cfRule>
  </conditionalFormatting>
  <conditionalFormatting sqref="A1853:G1867">
    <cfRule type="cellIs" dxfId="283" priority="570" operator="equal">
      <formula>0</formula>
    </cfRule>
  </conditionalFormatting>
  <conditionalFormatting sqref="A1872:G1890">
    <cfRule type="cellIs" dxfId="282" priority="569" operator="equal">
      <formula>0</formula>
    </cfRule>
  </conditionalFormatting>
  <conditionalFormatting sqref="A2328:G2343">
    <cfRule type="cellIs" dxfId="281" priority="568" operator="equal">
      <formula>0</formula>
    </cfRule>
  </conditionalFormatting>
  <conditionalFormatting sqref="A2351:G2366">
    <cfRule type="cellIs" dxfId="280" priority="567" operator="equal">
      <formula>0</formula>
    </cfRule>
  </conditionalFormatting>
  <conditionalFormatting sqref="A2805:G2819">
    <cfRule type="cellIs" dxfId="279" priority="566" operator="equal">
      <formula>0</formula>
    </cfRule>
  </conditionalFormatting>
  <conditionalFormatting sqref="A2826:G2842">
    <cfRule type="cellIs" dxfId="278" priority="565" operator="equal">
      <formula>0</formula>
    </cfRule>
  </conditionalFormatting>
  <conditionalFormatting sqref="A2348:G2350">
    <cfRule type="cellIs" dxfId="277" priority="564" operator="equal">
      <formula>0</formula>
    </cfRule>
  </conditionalFormatting>
  <conditionalFormatting sqref="A2824:G2824">
    <cfRule type="cellIs" dxfId="276" priority="562" operator="equal">
      <formula>0</formula>
    </cfRule>
  </conditionalFormatting>
  <conditionalFormatting sqref="A2825:G2825">
    <cfRule type="cellIs" dxfId="275" priority="560" operator="equal">
      <formula>0</formula>
    </cfRule>
  </conditionalFormatting>
  <conditionalFormatting sqref="H1485:H1486">
    <cfRule type="cellIs" dxfId="274" priority="547" operator="equal">
      <formula>0</formula>
    </cfRule>
  </conditionalFormatting>
  <conditionalFormatting sqref="H534">
    <cfRule type="cellIs" dxfId="273" priority="546" operator="equal">
      <formula>0</formula>
    </cfRule>
  </conditionalFormatting>
  <conditionalFormatting sqref="H1078">
    <cfRule type="cellIs" dxfId="272" priority="517" operator="equal">
      <formula>0</formula>
    </cfRule>
  </conditionalFormatting>
  <conditionalFormatting sqref="H1961:H1962">
    <cfRule type="cellIs" dxfId="271" priority="544" operator="equal">
      <formula>0</formula>
    </cfRule>
  </conditionalFormatting>
  <conditionalFormatting sqref="H1009:H1010">
    <cfRule type="cellIs" dxfId="270" priority="542" operator="equal">
      <formula>0</formula>
    </cfRule>
  </conditionalFormatting>
  <conditionalFormatting sqref="H2437:H2438">
    <cfRule type="cellIs" dxfId="269" priority="541" operator="equal">
      <formula>0</formula>
    </cfRule>
  </conditionalFormatting>
  <conditionalFormatting sqref="H80:H81">
    <cfRule type="cellIs" dxfId="268" priority="540" operator="equal">
      <formula>0</formula>
    </cfRule>
  </conditionalFormatting>
  <conditionalFormatting sqref="H1508:H1509">
    <cfRule type="cellIs" dxfId="267" priority="539" operator="equal">
      <formula>0</formula>
    </cfRule>
  </conditionalFormatting>
  <conditionalFormatting sqref="H556:H557">
    <cfRule type="cellIs" dxfId="266" priority="538" operator="equal">
      <formula>0</formula>
    </cfRule>
  </conditionalFormatting>
  <conditionalFormatting sqref="H1984:H1985">
    <cfRule type="cellIs" dxfId="265" priority="537" operator="equal">
      <formula>0</formula>
    </cfRule>
  </conditionalFormatting>
  <conditionalFormatting sqref="H1032:H1033">
    <cfRule type="cellIs" dxfId="264" priority="536" operator="equal">
      <formula>0</formula>
    </cfRule>
  </conditionalFormatting>
  <conditionalFormatting sqref="H2460:H2461">
    <cfRule type="cellIs" dxfId="263" priority="535" operator="equal">
      <formula>0</formula>
    </cfRule>
  </conditionalFormatting>
  <conditionalFormatting sqref="H103">
    <cfRule type="cellIs" dxfId="262" priority="534" operator="equal">
      <formula>0</formula>
    </cfRule>
  </conditionalFormatting>
  <conditionalFormatting sqref="H1531">
    <cfRule type="cellIs" dxfId="261" priority="531" operator="equal">
      <formula>0</formula>
    </cfRule>
  </conditionalFormatting>
  <conditionalFormatting sqref="H2030">
    <cfRule type="cellIs" dxfId="260" priority="519" operator="equal">
      <formula>0</formula>
    </cfRule>
  </conditionalFormatting>
  <conditionalFormatting sqref="H2007">
    <cfRule type="cellIs" dxfId="259" priority="527" operator="equal">
      <formula>0</formula>
    </cfRule>
  </conditionalFormatting>
  <conditionalFormatting sqref="H1055">
    <cfRule type="cellIs" dxfId="258" priority="526" operator="equal">
      <formula>0</formula>
    </cfRule>
  </conditionalFormatting>
  <conditionalFormatting sqref="A241:G255">
    <cfRule type="cellIs" dxfId="257" priority="516" operator="equal">
      <formula>0</formula>
    </cfRule>
  </conditionalFormatting>
  <conditionalFormatting sqref="A715:G715 A717:G731">
    <cfRule type="cellIs" dxfId="256" priority="515" operator="equal">
      <formula>0</formula>
    </cfRule>
  </conditionalFormatting>
  <conditionalFormatting sqref="A1189:G1191 A1193:G1207">
    <cfRule type="cellIs" dxfId="255" priority="514" operator="equal">
      <formula>0</formula>
    </cfRule>
  </conditionalFormatting>
  <conditionalFormatting sqref="A1666:G1667 A1669:G1683">
    <cfRule type="cellIs" dxfId="254" priority="513" operator="equal">
      <formula>0</formula>
    </cfRule>
  </conditionalFormatting>
  <conditionalFormatting sqref="A2141:G2141 A2145:G2159">
    <cfRule type="cellIs" dxfId="253" priority="512" operator="equal">
      <formula>0</formula>
    </cfRule>
  </conditionalFormatting>
  <conditionalFormatting sqref="A2617:G2617 A2621:G2635 A2619:G2619">
    <cfRule type="cellIs" dxfId="252" priority="511" operator="equal">
      <formula>0</formula>
    </cfRule>
  </conditionalFormatting>
  <conditionalFormatting sqref="A465:F471">
    <cfRule type="cellIs" dxfId="251" priority="510" operator="equal">
      <formula>0</formula>
    </cfRule>
  </conditionalFormatting>
  <conditionalFormatting sqref="A941:F947">
    <cfRule type="cellIs" dxfId="250" priority="509" operator="equal">
      <formula>0</formula>
    </cfRule>
  </conditionalFormatting>
  <conditionalFormatting sqref="A1417:F1423">
    <cfRule type="cellIs" dxfId="249" priority="508" operator="equal">
      <formula>0</formula>
    </cfRule>
  </conditionalFormatting>
  <conditionalFormatting sqref="A1893:F1899">
    <cfRule type="cellIs" dxfId="248" priority="507" operator="equal">
      <formula>0</formula>
    </cfRule>
  </conditionalFormatting>
  <conditionalFormatting sqref="A2369:F2375">
    <cfRule type="cellIs" dxfId="247" priority="506" operator="equal">
      <formula>0</formula>
    </cfRule>
  </conditionalFormatting>
  <conditionalFormatting sqref="A2845:F2851">
    <cfRule type="cellIs" dxfId="246" priority="505" operator="equal">
      <formula>0</formula>
    </cfRule>
  </conditionalFormatting>
  <conditionalFormatting sqref="A955:F955">
    <cfRule type="cellIs" dxfId="245" priority="504" operator="equal">
      <formula>0</formula>
    </cfRule>
  </conditionalFormatting>
  <conditionalFormatting sqref="A1431:F1431">
    <cfRule type="cellIs" dxfId="244" priority="503" operator="equal">
      <formula>0</formula>
    </cfRule>
  </conditionalFormatting>
  <conditionalFormatting sqref="A1907:F1907">
    <cfRule type="cellIs" dxfId="243" priority="502" operator="equal">
      <formula>0</formula>
    </cfRule>
  </conditionalFormatting>
  <conditionalFormatting sqref="A2383:F2383">
    <cfRule type="cellIs" dxfId="242" priority="501" operator="equal">
      <formula>0</formula>
    </cfRule>
  </conditionalFormatting>
  <conditionalFormatting sqref="A194:G194">
    <cfRule type="cellIs" dxfId="241" priority="488" operator="equal">
      <formula>0</formula>
    </cfRule>
  </conditionalFormatting>
  <conditionalFormatting sqref="A670:G670">
    <cfRule type="cellIs" dxfId="240" priority="487" operator="equal">
      <formula>0</formula>
    </cfRule>
  </conditionalFormatting>
  <conditionalFormatting sqref="A1146:G1146">
    <cfRule type="cellIs" dxfId="239" priority="485" operator="equal">
      <formula>0</formula>
    </cfRule>
  </conditionalFormatting>
  <conditionalFormatting sqref="A1622:G1623">
    <cfRule type="cellIs" dxfId="238" priority="484" operator="equal">
      <formula>0</formula>
    </cfRule>
  </conditionalFormatting>
  <conditionalFormatting sqref="A2098:G2098">
    <cfRule type="cellIs" dxfId="237" priority="483" operator="equal">
      <formula>0</formula>
    </cfRule>
  </conditionalFormatting>
  <conditionalFormatting sqref="A2574:G2574">
    <cfRule type="cellIs" dxfId="236" priority="482" operator="equal">
      <formula>0</formula>
    </cfRule>
  </conditionalFormatting>
  <conditionalFormatting sqref="A214:G218">
    <cfRule type="cellIs" dxfId="235" priority="481" operator="equal">
      <formula>0</formula>
    </cfRule>
  </conditionalFormatting>
  <conditionalFormatting sqref="A690:G694">
    <cfRule type="cellIs" dxfId="234" priority="480" operator="equal">
      <formula>0</formula>
    </cfRule>
  </conditionalFormatting>
  <conditionalFormatting sqref="A1166:G1167 A1169:G1170 A1168:E1168 G1168">
    <cfRule type="cellIs" dxfId="233" priority="479" operator="equal">
      <formula>0</formula>
    </cfRule>
  </conditionalFormatting>
  <conditionalFormatting sqref="F1168">
    <cfRule type="cellIs" dxfId="232" priority="478" operator="equal">
      <formula>0</formula>
    </cfRule>
  </conditionalFormatting>
  <conditionalFormatting sqref="A1642:G1646">
    <cfRule type="cellIs" dxfId="231" priority="477" operator="equal">
      <formula>0</formula>
    </cfRule>
  </conditionalFormatting>
  <conditionalFormatting sqref="A2118:G2121">
    <cfRule type="cellIs" dxfId="230" priority="476" operator="equal">
      <formula>0</formula>
    </cfRule>
  </conditionalFormatting>
  <conditionalFormatting sqref="A352:G356">
    <cfRule type="cellIs" dxfId="229" priority="475" operator="equal">
      <formula>0</formula>
    </cfRule>
  </conditionalFormatting>
  <conditionalFormatting sqref="A830:G832">
    <cfRule type="cellIs" dxfId="228" priority="474" operator="equal">
      <formula>0</formula>
    </cfRule>
  </conditionalFormatting>
  <conditionalFormatting sqref="A1305:G1308">
    <cfRule type="cellIs" dxfId="227" priority="473" operator="equal">
      <formula>0</formula>
    </cfRule>
  </conditionalFormatting>
  <conditionalFormatting sqref="A1782:G1784">
    <cfRule type="cellIs" dxfId="226" priority="472" operator="equal">
      <formula>0</formula>
    </cfRule>
  </conditionalFormatting>
  <conditionalFormatting sqref="A2257:G2260">
    <cfRule type="cellIs" dxfId="225" priority="471" operator="equal">
      <formula>0</formula>
    </cfRule>
  </conditionalFormatting>
  <conditionalFormatting sqref="A2733:G2736">
    <cfRule type="cellIs" dxfId="224" priority="470" operator="equal">
      <formula>0</formula>
    </cfRule>
  </conditionalFormatting>
  <conditionalFormatting sqref="A421:G424">
    <cfRule type="cellIs" dxfId="223" priority="469" operator="equal">
      <formula>0</formula>
    </cfRule>
  </conditionalFormatting>
  <conditionalFormatting sqref="A897:G899">
    <cfRule type="cellIs" dxfId="222" priority="468" operator="equal">
      <formula>0</formula>
    </cfRule>
  </conditionalFormatting>
  <conditionalFormatting sqref="A1373:G1375">
    <cfRule type="cellIs" dxfId="221" priority="467" operator="equal">
      <formula>0</formula>
    </cfRule>
  </conditionalFormatting>
  <conditionalFormatting sqref="A1849:G1852">
    <cfRule type="cellIs" dxfId="220" priority="466" operator="equal">
      <formula>0</formula>
    </cfRule>
  </conditionalFormatting>
  <conditionalFormatting sqref="A2325:G2327">
    <cfRule type="cellIs" dxfId="219" priority="465" operator="equal">
      <formula>0</formula>
    </cfRule>
  </conditionalFormatting>
  <conditionalFormatting sqref="A2803:G2804">
    <cfRule type="cellIs" dxfId="218" priority="464" operator="equal">
      <formula>0</formula>
    </cfRule>
  </conditionalFormatting>
  <conditionalFormatting sqref="A2801:G2801">
    <cfRule type="cellIs" dxfId="217" priority="463" operator="equal">
      <formula>0</formula>
    </cfRule>
  </conditionalFormatting>
  <conditionalFormatting sqref="A2802:G2802">
    <cfRule type="cellIs" dxfId="216" priority="462" operator="equal">
      <formula>0</formula>
    </cfRule>
  </conditionalFormatting>
  <conditionalFormatting sqref="A2075:G2075">
    <cfRule type="cellIs" dxfId="215" priority="461" operator="equal">
      <formula>0</formula>
    </cfRule>
  </conditionalFormatting>
  <conditionalFormatting sqref="A1599:G1599">
    <cfRule type="cellIs" dxfId="214" priority="460" operator="equal">
      <formula>0</formula>
    </cfRule>
  </conditionalFormatting>
  <conditionalFormatting sqref="A1123:G1123">
    <cfRule type="cellIs" dxfId="213" priority="459" operator="equal">
      <formula>0</formula>
    </cfRule>
  </conditionalFormatting>
  <conditionalFormatting sqref="A647:G647">
    <cfRule type="cellIs" dxfId="212" priority="458" operator="equal">
      <formula>0</formula>
    </cfRule>
  </conditionalFormatting>
  <conditionalFormatting sqref="A171:G171">
    <cfRule type="cellIs" dxfId="211" priority="457" operator="equal">
      <formula>0</formula>
    </cfRule>
  </conditionalFormatting>
  <conditionalFormatting sqref="A2620:G2620">
    <cfRule type="cellIs" dxfId="210" priority="456" operator="equal">
      <formula>0</formula>
    </cfRule>
  </conditionalFormatting>
  <conditionalFormatting sqref="A2144:G2144">
    <cfRule type="cellIs" dxfId="209" priority="455" operator="equal">
      <formula>0</formula>
    </cfRule>
  </conditionalFormatting>
  <conditionalFormatting sqref="A1668:G1668">
    <cfRule type="cellIs" dxfId="208" priority="454" operator="equal">
      <formula>0</formula>
    </cfRule>
  </conditionalFormatting>
  <conditionalFormatting sqref="A1192:G1192">
    <cfRule type="cellIs" dxfId="207" priority="453" operator="equal">
      <formula>0</formula>
    </cfRule>
  </conditionalFormatting>
  <conditionalFormatting sqref="A716:G716">
    <cfRule type="cellIs" dxfId="206" priority="452" operator="equal">
      <formula>0</formula>
    </cfRule>
  </conditionalFormatting>
  <conditionalFormatting sqref="A239:G239">
    <cfRule type="cellIs" dxfId="205" priority="450" operator="equal">
      <formula>0</formula>
    </cfRule>
  </conditionalFormatting>
  <conditionalFormatting sqref="A237:G237">
    <cfRule type="cellIs" dxfId="204" priority="449" operator="equal">
      <formula>0</formula>
    </cfRule>
  </conditionalFormatting>
  <conditionalFormatting sqref="A240:G240">
    <cfRule type="cellIs" dxfId="203" priority="448" operator="equal">
      <formula>0</formula>
    </cfRule>
  </conditionalFormatting>
  <conditionalFormatting sqref="A714:G714">
    <cfRule type="cellIs" dxfId="202" priority="447" operator="equal">
      <formula>0</formula>
    </cfRule>
  </conditionalFormatting>
  <conditionalFormatting sqref="A713:G713">
    <cfRule type="cellIs" dxfId="201" priority="446" operator="equal">
      <formula>0</formula>
    </cfRule>
  </conditionalFormatting>
  <conditionalFormatting sqref="A238:G238">
    <cfRule type="cellIs" dxfId="200" priority="445" operator="equal">
      <formula>0</formula>
    </cfRule>
  </conditionalFormatting>
  <conditionalFormatting sqref="A1665:G1665">
    <cfRule type="cellIs" dxfId="199" priority="444" operator="equal">
      <formula>0</formula>
    </cfRule>
  </conditionalFormatting>
  <conditionalFormatting sqref="A2142:G2142">
    <cfRule type="cellIs" dxfId="198" priority="443" operator="equal">
      <formula>0</formula>
    </cfRule>
  </conditionalFormatting>
  <conditionalFormatting sqref="A2143:G2143">
    <cfRule type="cellIs" dxfId="197" priority="442" operator="equal">
      <formula>0</formula>
    </cfRule>
  </conditionalFormatting>
  <conditionalFormatting sqref="A2618:G2618">
    <cfRule type="cellIs" dxfId="196" priority="441" operator="equal">
      <formula>0</formula>
    </cfRule>
  </conditionalFormatting>
  <conditionalFormatting sqref="A2233:G2233">
    <cfRule type="cellIs" dxfId="195" priority="440" operator="equal">
      <formula>0</formula>
    </cfRule>
  </conditionalFormatting>
  <conditionalFormatting sqref="A805:G805">
    <cfRule type="cellIs" dxfId="194" priority="439" operator="equal">
      <formula>0</formula>
    </cfRule>
  </conditionalFormatting>
  <conditionalFormatting sqref="A329:G329">
    <cfRule type="cellIs" dxfId="193" priority="438" operator="equal">
      <formula>0</formula>
    </cfRule>
  </conditionalFormatting>
  <conditionalFormatting sqref="A1757:G1757">
    <cfRule type="cellIs" dxfId="192" priority="437" operator="equal">
      <formula>0</formula>
    </cfRule>
  </conditionalFormatting>
  <conditionalFormatting sqref="H57:H58">
    <cfRule type="cellIs" dxfId="191" priority="436" operator="equal">
      <formula>0</formula>
    </cfRule>
  </conditionalFormatting>
  <conditionalFormatting sqref="H1917">
    <cfRule type="cellIs" dxfId="190" priority="405" operator="equal">
      <formula>0</formula>
    </cfRule>
  </conditionalFormatting>
  <conditionalFormatting sqref="H1940">
    <cfRule type="cellIs" dxfId="189" priority="404" operator="equal">
      <formula>0</formula>
    </cfRule>
  </conditionalFormatting>
  <conditionalFormatting sqref="H1992">
    <cfRule type="cellIs" dxfId="188" priority="403" operator="equal">
      <formula>0</formula>
    </cfRule>
  </conditionalFormatting>
  <conditionalFormatting sqref="H1969">
    <cfRule type="cellIs" dxfId="187" priority="402" operator="equal">
      <formula>0</formula>
    </cfRule>
  </conditionalFormatting>
  <conditionalFormatting sqref="H2506">
    <cfRule type="cellIs" dxfId="186" priority="395" operator="equal">
      <formula>0</formula>
    </cfRule>
  </conditionalFormatting>
  <conditionalFormatting sqref="H2483">
    <cfRule type="cellIs" dxfId="185" priority="394" operator="equal">
      <formula>0</formula>
    </cfRule>
  </conditionalFormatting>
  <conditionalFormatting sqref="A197:G197">
    <cfRule type="cellIs" dxfId="184" priority="393" operator="equal">
      <formula>0</formula>
    </cfRule>
  </conditionalFormatting>
  <conditionalFormatting sqref="F673:G673">
    <cfRule type="cellIs" dxfId="183" priority="392" operator="equal">
      <formula>0</formula>
    </cfRule>
  </conditionalFormatting>
  <conditionalFormatting sqref="A1624:E1624 G1624">
    <cfRule type="cellIs" dxfId="182" priority="390" operator="equal">
      <formula>0</formula>
    </cfRule>
  </conditionalFormatting>
  <conditionalFormatting sqref="A2101:G2101">
    <cfRule type="cellIs" dxfId="181" priority="389" operator="equal">
      <formula>0</formula>
    </cfRule>
  </conditionalFormatting>
  <conditionalFormatting sqref="F2577:G2577">
    <cfRule type="cellIs" dxfId="180" priority="388" operator="equal">
      <formula>0</formula>
    </cfRule>
  </conditionalFormatting>
  <conditionalFormatting sqref="A1759:G1759">
    <cfRule type="cellIs" dxfId="179" priority="382" operator="equal">
      <formula>0</formula>
    </cfRule>
  </conditionalFormatting>
  <conditionalFormatting sqref="A1464:G1464">
    <cfRule type="cellIs" dxfId="178" priority="377" operator="equal">
      <formula>0</formula>
    </cfRule>
  </conditionalFormatting>
  <conditionalFormatting sqref="A1441:G1441">
    <cfRule type="cellIs" dxfId="177" priority="374" operator="equal">
      <formula>0</formula>
    </cfRule>
  </conditionalFormatting>
  <conditionalFormatting sqref="G1625">
    <cfRule type="cellIs" dxfId="176" priority="371" operator="equal">
      <formula>0</formula>
    </cfRule>
  </conditionalFormatting>
  <conditionalFormatting sqref="A2097:G2097">
    <cfRule type="cellIs" dxfId="175" priority="369" operator="equal">
      <formula>0</formula>
    </cfRule>
  </conditionalFormatting>
  <conditionalFormatting sqref="A2100:G2100">
    <cfRule type="cellIs" dxfId="174" priority="368" operator="equal">
      <formula>0</formula>
    </cfRule>
  </conditionalFormatting>
  <conditionalFormatting sqref="F1958">
    <cfRule type="duplicateValues" dxfId="173" priority="365"/>
  </conditionalFormatting>
  <conditionalFormatting sqref="F1958">
    <cfRule type="duplicateValues" dxfId="172" priority="366"/>
  </conditionalFormatting>
  <conditionalFormatting sqref="F1958">
    <cfRule type="duplicateValues" dxfId="171" priority="364"/>
  </conditionalFormatting>
  <conditionalFormatting sqref="F2004">
    <cfRule type="duplicateValues" dxfId="170" priority="362"/>
  </conditionalFormatting>
  <conditionalFormatting sqref="F2004">
    <cfRule type="duplicateValues" dxfId="169" priority="363"/>
  </conditionalFormatting>
  <conditionalFormatting sqref="F2004">
    <cfRule type="duplicateValues" dxfId="168" priority="361"/>
  </conditionalFormatting>
  <conditionalFormatting sqref="F1981">
    <cfRule type="duplicateValues" dxfId="167" priority="359"/>
  </conditionalFormatting>
  <conditionalFormatting sqref="F1981">
    <cfRule type="duplicateValues" dxfId="166" priority="360"/>
  </conditionalFormatting>
  <conditionalFormatting sqref="F1981">
    <cfRule type="duplicateValues" dxfId="165" priority="358"/>
  </conditionalFormatting>
  <conditionalFormatting sqref="F2027">
    <cfRule type="duplicateValues" dxfId="164" priority="356"/>
  </conditionalFormatting>
  <conditionalFormatting sqref="F2027">
    <cfRule type="duplicateValues" dxfId="163" priority="357"/>
  </conditionalFormatting>
  <conditionalFormatting sqref="F2027">
    <cfRule type="duplicateValues" dxfId="162" priority="355"/>
  </conditionalFormatting>
  <conditionalFormatting sqref="G2050">
    <cfRule type="cellIs" dxfId="161" priority="352" operator="equal">
      <formula>0</formula>
    </cfRule>
  </conditionalFormatting>
  <conditionalFormatting sqref="F2050">
    <cfRule type="duplicateValues" dxfId="160" priority="350"/>
  </conditionalFormatting>
  <conditionalFormatting sqref="F2050">
    <cfRule type="duplicateValues" dxfId="159" priority="351"/>
  </conditionalFormatting>
  <conditionalFormatting sqref="F2050">
    <cfRule type="duplicateValues" dxfId="158" priority="349"/>
  </conditionalFormatting>
  <conditionalFormatting sqref="A2525:G2525">
    <cfRule type="cellIs" dxfId="157" priority="348" operator="equal">
      <formula>0</formula>
    </cfRule>
  </conditionalFormatting>
  <conditionalFormatting sqref="P806:V806">
    <cfRule type="cellIs" dxfId="156" priority="347" operator="equal">
      <formula>0</formula>
    </cfRule>
  </conditionalFormatting>
  <conditionalFormatting sqref="U1149:V1149">
    <cfRule type="cellIs" dxfId="155" priority="346" operator="equal">
      <formula>0</formula>
    </cfRule>
  </conditionalFormatting>
  <conditionalFormatting sqref="F1149:G1149">
    <cfRule type="cellIs" dxfId="154" priority="345" operator="equal">
      <formula>0</formula>
    </cfRule>
  </conditionalFormatting>
  <conditionalFormatting sqref="F806:G806">
    <cfRule type="cellIs" dxfId="153" priority="344" operator="equal">
      <formula>0</formula>
    </cfRule>
  </conditionalFormatting>
  <conditionalFormatting sqref="H79">
    <cfRule type="cellIs" dxfId="152" priority="333" operator="equal">
      <formula>0</formula>
    </cfRule>
  </conditionalFormatting>
  <conditionalFormatting sqref="H533">
    <cfRule type="cellIs" dxfId="151" priority="320" operator="equal">
      <formula>0</formula>
    </cfRule>
  </conditionalFormatting>
  <conditionalFormatting sqref="H1983">
    <cfRule type="cellIs" dxfId="150" priority="273" operator="equal">
      <formula>0</formula>
    </cfRule>
  </conditionalFormatting>
  <conditionalFormatting sqref="H13">
    <cfRule type="cellIs" dxfId="149" priority="249" operator="equal">
      <formula>0</formula>
    </cfRule>
  </conditionalFormatting>
  <conditionalFormatting sqref="H13">
    <cfRule type="cellIs" dxfId="148" priority="248" operator="equal">
      <formula>0</formula>
    </cfRule>
  </conditionalFormatting>
  <conditionalFormatting sqref="H7:H8 H10:H12">
    <cfRule type="cellIs" dxfId="147" priority="247" operator="equal">
      <formula>0</formula>
    </cfRule>
  </conditionalFormatting>
  <conditionalFormatting sqref="H36">
    <cfRule type="cellIs" dxfId="146" priority="245" operator="equal">
      <formula>0</formula>
    </cfRule>
  </conditionalFormatting>
  <conditionalFormatting sqref="H30:H31 H33:H35">
    <cfRule type="cellIs" dxfId="145" priority="244" operator="equal">
      <formula>0</formula>
    </cfRule>
  </conditionalFormatting>
  <conditionalFormatting sqref="H65">
    <cfRule type="cellIs" dxfId="144" priority="242" operator="equal">
      <formula>0</formula>
    </cfRule>
  </conditionalFormatting>
  <conditionalFormatting sqref="H65">
    <cfRule type="cellIs" dxfId="143" priority="241" operator="equal">
      <formula>0</formula>
    </cfRule>
  </conditionalFormatting>
  <conditionalFormatting sqref="H102">
    <cfRule type="cellIs" dxfId="142" priority="235" operator="equal">
      <formula>0</formula>
    </cfRule>
  </conditionalFormatting>
  <conditionalFormatting sqref="H99 H101">
    <cfRule type="cellIs" dxfId="141" priority="234" operator="equal">
      <formula>0</formula>
    </cfRule>
  </conditionalFormatting>
  <conditionalFormatting sqref="H125">
    <cfRule type="cellIs" dxfId="140" priority="232" operator="equal">
      <formula>0</formula>
    </cfRule>
  </conditionalFormatting>
  <conditionalFormatting sqref="H122 H124">
    <cfRule type="cellIs" dxfId="139" priority="231" operator="equal">
      <formula>0</formula>
    </cfRule>
  </conditionalFormatting>
  <conditionalFormatting sqref="H489">
    <cfRule type="cellIs" dxfId="138" priority="229" operator="equal">
      <formula>0</formula>
    </cfRule>
  </conditionalFormatting>
  <conditionalFormatting sqref="H488:H489">
    <cfRule type="cellIs" dxfId="137" priority="228" operator="equal">
      <formula>0</formula>
    </cfRule>
  </conditionalFormatting>
  <conditionalFormatting sqref="H484 H486:H487">
    <cfRule type="cellIs" dxfId="136" priority="227" operator="equal">
      <formula>0</formula>
    </cfRule>
  </conditionalFormatting>
  <conditionalFormatting sqref="H511:H512">
    <cfRule type="cellIs" dxfId="135" priority="225" operator="equal">
      <formula>0</formula>
    </cfRule>
  </conditionalFormatting>
  <conditionalFormatting sqref="H507 H509:H510">
    <cfRule type="cellIs" dxfId="134" priority="224" operator="equal">
      <formula>0</formula>
    </cfRule>
  </conditionalFormatting>
  <conditionalFormatting sqref="H579">
    <cfRule type="cellIs" dxfId="133" priority="217" operator="equal">
      <formula>0</formula>
    </cfRule>
  </conditionalFormatting>
  <conditionalFormatting sqref="H575:H576 H578">
    <cfRule type="cellIs" dxfId="132" priority="216" operator="equal">
      <formula>0</formula>
    </cfRule>
  </conditionalFormatting>
  <conditionalFormatting sqref="H602">
    <cfRule type="cellIs" dxfId="131" priority="214" operator="equal">
      <formula>0</formula>
    </cfRule>
  </conditionalFormatting>
  <conditionalFormatting sqref="H601">
    <cfRule type="cellIs" dxfId="130" priority="213" operator="equal">
      <formula>0</formula>
    </cfRule>
  </conditionalFormatting>
  <conditionalFormatting sqref="H598:H599">
    <cfRule type="cellIs" dxfId="129" priority="212" operator="equal">
      <formula>0</formula>
    </cfRule>
  </conditionalFormatting>
  <conditionalFormatting sqref="H965">
    <cfRule type="cellIs" dxfId="128" priority="210" operator="equal">
      <formula>0</formula>
    </cfRule>
  </conditionalFormatting>
  <conditionalFormatting sqref="H965">
    <cfRule type="cellIs" dxfId="127" priority="209" operator="equal">
      <formula>0</formula>
    </cfRule>
  </conditionalFormatting>
  <conditionalFormatting sqref="H960 H962:H964">
    <cfRule type="cellIs" dxfId="126" priority="208" operator="equal">
      <formula>0</formula>
    </cfRule>
  </conditionalFormatting>
  <conditionalFormatting sqref="H986:H988">
    <cfRule type="cellIs" dxfId="125" priority="206" operator="equal">
      <formula>0</formula>
    </cfRule>
  </conditionalFormatting>
  <conditionalFormatting sqref="H983 H985">
    <cfRule type="cellIs" dxfId="124" priority="205" operator="equal">
      <formula>0</formula>
    </cfRule>
  </conditionalFormatting>
  <conditionalFormatting sqref="H1017">
    <cfRule type="cellIs" dxfId="123" priority="203" operator="equal">
      <formula>0</formula>
    </cfRule>
  </conditionalFormatting>
  <conditionalFormatting sqref="H1017">
    <cfRule type="cellIs" dxfId="122" priority="202" operator="equal">
      <formula>0</formula>
    </cfRule>
  </conditionalFormatting>
  <conditionalFormatting sqref="H1040">
    <cfRule type="cellIs" dxfId="121" priority="199" operator="equal">
      <formula>0</formula>
    </cfRule>
  </conditionalFormatting>
  <conditionalFormatting sqref="H1054">
    <cfRule type="cellIs" dxfId="120" priority="196" operator="equal">
      <formula>0</formula>
    </cfRule>
  </conditionalFormatting>
  <conditionalFormatting sqref="H1051 H1053">
    <cfRule type="cellIs" dxfId="119" priority="195" operator="equal">
      <formula>0</formula>
    </cfRule>
  </conditionalFormatting>
  <conditionalFormatting sqref="H1077">
    <cfRule type="cellIs" dxfId="118" priority="193" operator="equal">
      <formula>0</formula>
    </cfRule>
  </conditionalFormatting>
  <conditionalFormatting sqref="H1074 H1076">
    <cfRule type="cellIs" dxfId="117" priority="192" operator="equal">
      <formula>0</formula>
    </cfRule>
  </conditionalFormatting>
  <conditionalFormatting sqref="H1915:H1916">
    <cfRule type="cellIs" dxfId="116" priority="168" operator="equal">
      <formula>0</formula>
    </cfRule>
  </conditionalFormatting>
  <conditionalFormatting sqref="H1911:H1912">
    <cfRule type="cellIs" dxfId="115" priority="167" operator="equal">
      <formula>0</formula>
    </cfRule>
  </conditionalFormatting>
  <conditionalFormatting sqref="H1914">
    <cfRule type="cellIs" dxfId="114" priority="166" operator="equal">
      <formula>0</formula>
    </cfRule>
  </conditionalFormatting>
  <conditionalFormatting sqref="H1938:H1939">
    <cfRule type="cellIs" dxfId="113" priority="165" operator="equal">
      <formula>0</formula>
    </cfRule>
  </conditionalFormatting>
  <conditionalFormatting sqref="H1934:H1935 H1937">
    <cfRule type="cellIs" dxfId="112" priority="164" operator="equal">
      <formula>0</formula>
    </cfRule>
  </conditionalFormatting>
  <conditionalFormatting sqref="H1968">
    <cfRule type="cellIs" dxfId="111" priority="162" operator="equal">
      <formula>0</formula>
    </cfRule>
  </conditionalFormatting>
  <conditionalFormatting sqref="H2003 H2005:H2006">
    <cfRule type="cellIs" dxfId="110" priority="156" operator="equal">
      <formula>0</formula>
    </cfRule>
  </conditionalFormatting>
  <conditionalFormatting sqref="H2029">
    <cfRule type="cellIs" dxfId="109" priority="155" operator="equal">
      <formula>0</formula>
    </cfRule>
  </conditionalFormatting>
  <conditionalFormatting sqref="H2026 H2028">
    <cfRule type="cellIs" dxfId="108" priority="154" operator="equal">
      <formula>0</formula>
    </cfRule>
  </conditionalFormatting>
  <conditionalFormatting sqref="H2392:H2393">
    <cfRule type="cellIs" dxfId="107" priority="153" operator="equal">
      <formula>0</formula>
    </cfRule>
  </conditionalFormatting>
  <conditionalFormatting sqref="H2387:H2388 H2390:H2391">
    <cfRule type="cellIs" dxfId="106" priority="152" operator="equal">
      <formula>0</formula>
    </cfRule>
  </conditionalFormatting>
  <conditionalFormatting sqref="H2389">
    <cfRule type="cellIs" dxfId="105" priority="151" operator="equal">
      <formula>0</formula>
    </cfRule>
  </conditionalFormatting>
  <conditionalFormatting sqref="H2416">
    <cfRule type="cellIs" dxfId="104" priority="150" operator="equal">
      <formula>0</formula>
    </cfRule>
  </conditionalFormatting>
  <conditionalFormatting sqref="H2414:H2415">
    <cfRule type="cellIs" dxfId="103" priority="149" operator="equal">
      <formula>0</formula>
    </cfRule>
  </conditionalFormatting>
  <conditionalFormatting sqref="H2410:H2413">
    <cfRule type="cellIs" dxfId="102" priority="148" operator="equal">
      <formula>0</formula>
    </cfRule>
  </conditionalFormatting>
  <conditionalFormatting sqref="H2445">
    <cfRule type="cellIs" dxfId="101" priority="142" operator="equal">
      <formula>0</formula>
    </cfRule>
  </conditionalFormatting>
  <conditionalFormatting sqref="H2468">
    <cfRule type="cellIs" dxfId="100" priority="139" operator="equal">
      <formula>0</formula>
    </cfRule>
  </conditionalFormatting>
  <conditionalFormatting sqref="H2482">
    <cfRule type="cellIs" dxfId="99" priority="136" operator="equal">
      <formula>0</formula>
    </cfRule>
  </conditionalFormatting>
  <conditionalFormatting sqref="H2479:H2481">
    <cfRule type="cellIs" dxfId="98" priority="135" operator="equal">
      <formula>0</formula>
    </cfRule>
  </conditionalFormatting>
  <conditionalFormatting sqref="H2505">
    <cfRule type="cellIs" dxfId="97" priority="134" operator="equal">
      <formula>0</formula>
    </cfRule>
  </conditionalFormatting>
  <conditionalFormatting sqref="H2502:H2504">
    <cfRule type="cellIs" dxfId="96" priority="133" operator="equal">
      <formula>0</formula>
    </cfRule>
  </conditionalFormatting>
  <conditionalFormatting sqref="H56">
    <cfRule type="cellIs" dxfId="95" priority="132" operator="equal">
      <formula>0</formula>
    </cfRule>
  </conditionalFormatting>
  <conditionalFormatting sqref="H53 H55">
    <cfRule type="cellIs" dxfId="94" priority="131" operator="equal">
      <formula>0</formula>
    </cfRule>
  </conditionalFormatting>
  <conditionalFormatting sqref="H59:H60 H62:H64">
    <cfRule type="cellIs" dxfId="93" priority="129" operator="equal">
      <formula>0</formula>
    </cfRule>
  </conditionalFormatting>
  <conditionalFormatting sqref="H76 H78">
    <cfRule type="cellIs" dxfId="92" priority="127" operator="equal">
      <formula>0</formula>
    </cfRule>
  </conditionalFormatting>
  <conditionalFormatting sqref="H88">
    <cfRule type="cellIs" dxfId="91" priority="125" operator="equal">
      <formula>0</formula>
    </cfRule>
  </conditionalFormatting>
  <conditionalFormatting sqref="H82:H83 H85:H87">
    <cfRule type="cellIs" dxfId="90" priority="124" operator="equal">
      <formula>0</formula>
    </cfRule>
  </conditionalFormatting>
  <conditionalFormatting sqref="H529:H530 H532">
    <cfRule type="cellIs" dxfId="89" priority="122" operator="equal">
      <formula>0</formula>
    </cfRule>
  </conditionalFormatting>
  <conditionalFormatting sqref="H541">
    <cfRule type="cellIs" dxfId="88" priority="120" operator="equal">
      <formula>0</formula>
    </cfRule>
  </conditionalFormatting>
  <conditionalFormatting sqref="H540:H541">
    <cfRule type="cellIs" dxfId="87" priority="119" operator="equal">
      <formula>0</formula>
    </cfRule>
  </conditionalFormatting>
  <conditionalFormatting sqref="H536 H538:H539">
    <cfRule type="cellIs" dxfId="86" priority="118" operator="equal">
      <formula>0</formula>
    </cfRule>
  </conditionalFormatting>
  <conditionalFormatting sqref="H555">
    <cfRule type="cellIs" dxfId="85" priority="116" operator="equal">
      <formula>0</formula>
    </cfRule>
  </conditionalFormatting>
  <conditionalFormatting sqref="H552:H553">
    <cfRule type="cellIs" dxfId="84" priority="115" operator="equal">
      <formula>0</formula>
    </cfRule>
  </conditionalFormatting>
  <conditionalFormatting sqref="H563:H564">
    <cfRule type="cellIs" dxfId="83" priority="113" operator="equal">
      <formula>0</formula>
    </cfRule>
  </conditionalFormatting>
  <conditionalFormatting sqref="H559 H561:H562">
    <cfRule type="cellIs" dxfId="82" priority="112" operator="equal">
      <formula>0</formula>
    </cfRule>
  </conditionalFormatting>
  <conditionalFormatting sqref="H1008">
    <cfRule type="cellIs" dxfId="81" priority="110" operator="equal">
      <formula>0</formula>
    </cfRule>
  </conditionalFormatting>
  <conditionalFormatting sqref="H1005 H1007">
    <cfRule type="cellIs" dxfId="80" priority="109" operator="equal">
      <formula>0</formula>
    </cfRule>
  </conditionalFormatting>
  <conditionalFormatting sqref="H1012 H1014:H1016">
    <cfRule type="cellIs" dxfId="79" priority="107" operator="equal">
      <formula>0</formula>
    </cfRule>
  </conditionalFormatting>
  <conditionalFormatting sqref="H1031">
    <cfRule type="cellIs" dxfId="78" priority="105" operator="equal">
      <formula>0</formula>
    </cfRule>
  </conditionalFormatting>
  <conditionalFormatting sqref="H1028 H1030">
    <cfRule type="cellIs" dxfId="77" priority="104" operator="equal">
      <formula>0</formula>
    </cfRule>
  </conditionalFormatting>
  <conditionalFormatting sqref="H1038:H1039">
    <cfRule type="cellIs" dxfId="76" priority="102" operator="equal">
      <formula>0</formula>
    </cfRule>
  </conditionalFormatting>
  <conditionalFormatting sqref="H1035 H1037">
    <cfRule type="cellIs" dxfId="75" priority="101" operator="equal">
      <formula>0</formula>
    </cfRule>
  </conditionalFormatting>
  <conditionalFormatting sqref="H1957 H1959:H1960">
    <cfRule type="cellIs" dxfId="74" priority="77" operator="equal">
      <formula>0</formula>
    </cfRule>
  </conditionalFormatting>
  <conditionalFormatting sqref="H1967">
    <cfRule type="cellIs" dxfId="73" priority="76" operator="equal">
      <formula>0</formula>
    </cfRule>
  </conditionalFormatting>
  <conditionalFormatting sqref="H1963:H1964">
    <cfRule type="cellIs" dxfId="72" priority="75" operator="equal">
      <formula>0</formula>
    </cfRule>
  </conditionalFormatting>
  <conditionalFormatting sqref="H1966">
    <cfRule type="cellIs" dxfId="71" priority="74" operator="equal">
      <formula>0</formula>
    </cfRule>
  </conditionalFormatting>
  <conditionalFormatting sqref="H1980 H1982">
    <cfRule type="cellIs" dxfId="70" priority="73" operator="equal">
      <formula>0</formula>
    </cfRule>
  </conditionalFormatting>
  <conditionalFormatting sqref="H1990:H1991">
    <cfRule type="cellIs" dxfId="69" priority="72" operator="equal">
      <formula>0</formula>
    </cfRule>
  </conditionalFormatting>
  <conditionalFormatting sqref="H1986:H1987 H1989">
    <cfRule type="cellIs" dxfId="68" priority="71" operator="equal">
      <formula>0</formula>
    </cfRule>
  </conditionalFormatting>
  <conditionalFormatting sqref="H2436">
    <cfRule type="cellIs" dxfId="67" priority="69" operator="equal">
      <formula>0</formula>
    </cfRule>
  </conditionalFormatting>
  <conditionalFormatting sqref="H2433:H2435">
    <cfRule type="cellIs" dxfId="66" priority="68" operator="equal">
      <formula>0</formula>
    </cfRule>
  </conditionalFormatting>
  <conditionalFormatting sqref="H2444">
    <cfRule type="cellIs" dxfId="65" priority="67" operator="equal">
      <formula>0</formula>
    </cfRule>
  </conditionalFormatting>
  <conditionalFormatting sqref="H2439:H2440 H2442:H2443">
    <cfRule type="cellIs" dxfId="64" priority="66" operator="equal">
      <formula>0</formula>
    </cfRule>
  </conditionalFormatting>
  <conditionalFormatting sqref="H2441">
    <cfRule type="cellIs" dxfId="63" priority="65" operator="equal">
      <formula>0</formula>
    </cfRule>
  </conditionalFormatting>
  <conditionalFormatting sqref="H2459">
    <cfRule type="cellIs" dxfId="62" priority="64" operator="equal">
      <formula>0</formula>
    </cfRule>
  </conditionalFormatting>
  <conditionalFormatting sqref="H2456:H2458">
    <cfRule type="cellIs" dxfId="61" priority="63" operator="equal">
      <formula>0</formula>
    </cfRule>
  </conditionalFormatting>
  <conditionalFormatting sqref="H2466:H2467">
    <cfRule type="cellIs" dxfId="60" priority="62" operator="equal">
      <formula>0</formula>
    </cfRule>
  </conditionalFormatting>
  <conditionalFormatting sqref="H2462:H2465">
    <cfRule type="cellIs" dxfId="59" priority="61" operator="equal">
      <formula>0</formula>
    </cfRule>
  </conditionalFormatting>
  <conditionalFormatting sqref="H9">
    <cfRule type="cellIs" dxfId="58" priority="60" operator="equal">
      <formula>0</formula>
    </cfRule>
  </conditionalFormatting>
  <conditionalFormatting sqref="H61">
    <cfRule type="cellIs" dxfId="57" priority="59" operator="equal">
      <formula>0</formula>
    </cfRule>
  </conditionalFormatting>
  <conditionalFormatting sqref="H32">
    <cfRule type="cellIs" dxfId="56" priority="58" operator="equal">
      <formula>0</formula>
    </cfRule>
  </conditionalFormatting>
  <conditionalFormatting sqref="H84">
    <cfRule type="cellIs" dxfId="55" priority="57" operator="equal">
      <formula>0</formula>
    </cfRule>
  </conditionalFormatting>
  <conditionalFormatting sqref="H54">
    <cfRule type="cellIs" dxfId="54" priority="56" operator="equal">
      <formula>0</formula>
    </cfRule>
  </conditionalFormatting>
  <conditionalFormatting sqref="H77">
    <cfRule type="cellIs" dxfId="53" priority="55" operator="equal">
      <formula>0</formula>
    </cfRule>
  </conditionalFormatting>
  <conditionalFormatting sqref="H100">
    <cfRule type="cellIs" dxfId="52" priority="54" operator="equal">
      <formula>0</formula>
    </cfRule>
  </conditionalFormatting>
  <conditionalFormatting sqref="H123">
    <cfRule type="cellIs" dxfId="51" priority="53" operator="equal">
      <formula>0</formula>
    </cfRule>
  </conditionalFormatting>
  <conditionalFormatting sqref="H485">
    <cfRule type="cellIs" dxfId="50" priority="52" operator="equal">
      <formula>0</formula>
    </cfRule>
  </conditionalFormatting>
  <conditionalFormatting sqref="H537">
    <cfRule type="cellIs" dxfId="49" priority="51" operator="equal">
      <formula>0</formula>
    </cfRule>
  </conditionalFormatting>
  <conditionalFormatting sqref="H508">
    <cfRule type="cellIs" dxfId="48" priority="50" operator="equal">
      <formula>0</formula>
    </cfRule>
  </conditionalFormatting>
  <conditionalFormatting sqref="H531">
    <cfRule type="cellIs" dxfId="47" priority="49" operator="equal">
      <formula>0</formula>
    </cfRule>
  </conditionalFormatting>
  <conditionalFormatting sqref="H554">
    <cfRule type="cellIs" dxfId="46" priority="48" operator="equal">
      <formula>0</formula>
    </cfRule>
  </conditionalFormatting>
  <conditionalFormatting sqref="H560">
    <cfRule type="cellIs" dxfId="45" priority="47" operator="equal">
      <formula>0</formula>
    </cfRule>
  </conditionalFormatting>
  <conditionalFormatting sqref="H577">
    <cfRule type="cellIs" dxfId="44" priority="46" operator="equal">
      <formula>0</formula>
    </cfRule>
  </conditionalFormatting>
  <conditionalFormatting sqref="H600">
    <cfRule type="cellIs" dxfId="43" priority="45" operator="equal">
      <formula>0</formula>
    </cfRule>
  </conditionalFormatting>
  <conditionalFormatting sqref="H961">
    <cfRule type="cellIs" dxfId="42" priority="44" operator="equal">
      <formula>0</formula>
    </cfRule>
  </conditionalFormatting>
  <conditionalFormatting sqref="H1013">
    <cfRule type="cellIs" dxfId="41" priority="43" operator="equal">
      <formula>0</formula>
    </cfRule>
  </conditionalFormatting>
  <conditionalFormatting sqref="H984">
    <cfRule type="cellIs" dxfId="40" priority="42" operator="equal">
      <formula>0</formula>
    </cfRule>
  </conditionalFormatting>
  <conditionalFormatting sqref="H1036">
    <cfRule type="cellIs" dxfId="39" priority="41" operator="equal">
      <formula>0</formula>
    </cfRule>
  </conditionalFormatting>
  <conditionalFormatting sqref="H1006">
    <cfRule type="cellIs" dxfId="38" priority="40" operator="equal">
      <formula>0</formula>
    </cfRule>
  </conditionalFormatting>
  <conditionalFormatting sqref="H1029">
    <cfRule type="cellIs" dxfId="37" priority="39" operator="equal">
      <formula>0</formula>
    </cfRule>
  </conditionalFormatting>
  <conditionalFormatting sqref="H1052">
    <cfRule type="cellIs" dxfId="36" priority="38" operator="equal">
      <formula>0</formula>
    </cfRule>
  </conditionalFormatting>
  <conditionalFormatting sqref="H1075">
    <cfRule type="cellIs" dxfId="35" priority="37" operator="equal">
      <formula>0</formula>
    </cfRule>
  </conditionalFormatting>
  <conditionalFormatting sqref="H1441">
    <cfRule type="cellIs" dxfId="34" priority="35" operator="equal">
      <formula>0</formula>
    </cfRule>
  </conditionalFormatting>
  <conditionalFormatting sqref="H1436:H1441">
    <cfRule type="cellIs" dxfId="33" priority="34" operator="equal">
      <formula>0</formula>
    </cfRule>
  </conditionalFormatting>
  <conditionalFormatting sqref="H1464">
    <cfRule type="cellIs" dxfId="32" priority="33" operator="equal">
      <formula>0</formula>
    </cfRule>
  </conditionalFormatting>
  <conditionalFormatting sqref="H1459:H1464">
    <cfRule type="cellIs" dxfId="31" priority="32" operator="equal">
      <formula>0</formula>
    </cfRule>
  </conditionalFormatting>
  <conditionalFormatting sqref="H1481 H1483:H1484">
    <cfRule type="cellIs" dxfId="30" priority="31" operator="equal">
      <formula>0</formula>
    </cfRule>
  </conditionalFormatting>
  <conditionalFormatting sqref="H1482">
    <cfRule type="cellIs" dxfId="29" priority="30" operator="equal">
      <formula>0</formula>
    </cfRule>
  </conditionalFormatting>
  <conditionalFormatting sqref="H1493">
    <cfRule type="cellIs" dxfId="28" priority="29" operator="equal">
      <formula>0</formula>
    </cfRule>
  </conditionalFormatting>
  <conditionalFormatting sqref="H1488:H1493">
    <cfRule type="cellIs" dxfId="27" priority="28" operator="equal">
      <formula>0</formula>
    </cfRule>
  </conditionalFormatting>
  <conditionalFormatting sqref="H1504 H1506:H1507">
    <cfRule type="cellIs" dxfId="26" priority="27" operator="equal">
      <formula>0</formula>
    </cfRule>
  </conditionalFormatting>
  <conditionalFormatting sqref="H1505">
    <cfRule type="cellIs" dxfId="25" priority="26" operator="equal">
      <formula>0</formula>
    </cfRule>
  </conditionalFormatting>
  <conditionalFormatting sqref="H1516">
    <cfRule type="cellIs" dxfId="24" priority="25" operator="equal">
      <formula>0</formula>
    </cfRule>
  </conditionalFormatting>
  <conditionalFormatting sqref="H1511:H1516">
    <cfRule type="cellIs" dxfId="23" priority="24" operator="equal">
      <formula>0</formula>
    </cfRule>
  </conditionalFormatting>
  <conditionalFormatting sqref="H1527 H1529:H1530">
    <cfRule type="cellIs" dxfId="22" priority="23" operator="equal">
      <formula>0</formula>
    </cfRule>
  </conditionalFormatting>
  <conditionalFormatting sqref="H1528">
    <cfRule type="cellIs" dxfId="21" priority="22" operator="equal">
      <formula>0</formula>
    </cfRule>
  </conditionalFormatting>
  <conditionalFormatting sqref="H1550:H1553">
    <cfRule type="cellIs" dxfId="20" priority="21" operator="equal">
      <formula>0</formula>
    </cfRule>
  </conditionalFormatting>
  <conditionalFormatting sqref="H1913">
    <cfRule type="cellIs" dxfId="19" priority="20" operator="equal">
      <formula>0</formula>
    </cfRule>
  </conditionalFormatting>
  <conditionalFormatting sqref="H1965">
    <cfRule type="cellIs" dxfId="18" priority="19" operator="equal">
      <formula>0</formula>
    </cfRule>
  </conditionalFormatting>
  <conditionalFormatting sqref="H1936">
    <cfRule type="cellIs" dxfId="17" priority="18" operator="equal">
      <formula>0</formula>
    </cfRule>
  </conditionalFormatting>
  <conditionalFormatting sqref="H1988">
    <cfRule type="cellIs" dxfId="16" priority="17" operator="equal">
      <formula>0</formula>
    </cfRule>
  </conditionalFormatting>
  <conditionalFormatting sqref="H1958">
    <cfRule type="cellIs" dxfId="15" priority="16" operator="equal">
      <formula>0</formula>
    </cfRule>
  </conditionalFormatting>
  <conditionalFormatting sqref="H1981">
    <cfRule type="cellIs" dxfId="14" priority="15" operator="equal">
      <formula>0</formula>
    </cfRule>
  </conditionalFormatting>
  <conditionalFormatting sqref="H2004">
    <cfRule type="cellIs" dxfId="13" priority="14" operator="equal">
      <formula>0</formula>
    </cfRule>
  </conditionalFormatting>
  <conditionalFormatting sqref="H2027">
    <cfRule type="cellIs" dxfId="12" priority="13" operator="equal">
      <formula>0</formula>
    </cfRule>
  </conditionalFormatting>
  <conditionalFormatting sqref="H483">
    <cfRule type="cellIs" dxfId="11" priority="12" operator="equal">
      <formula>0</formula>
    </cfRule>
  </conditionalFormatting>
  <conditionalFormatting sqref="H535">
    <cfRule type="cellIs" dxfId="10" priority="11" operator="equal">
      <formula>0</formula>
    </cfRule>
  </conditionalFormatting>
  <conditionalFormatting sqref="H506">
    <cfRule type="cellIs" dxfId="9" priority="10" operator="equal">
      <formula>0</formula>
    </cfRule>
  </conditionalFormatting>
  <conditionalFormatting sqref="H558">
    <cfRule type="cellIs" dxfId="8" priority="9" operator="equal">
      <formula>0</formula>
    </cfRule>
  </conditionalFormatting>
  <conditionalFormatting sqref="H959">
    <cfRule type="cellIs" dxfId="7" priority="8" operator="equal">
      <formula>0</formula>
    </cfRule>
  </conditionalFormatting>
  <conditionalFormatting sqref="H1011">
    <cfRule type="cellIs" dxfId="6" priority="7" operator="equal">
      <formula>0</formula>
    </cfRule>
  </conditionalFormatting>
  <conditionalFormatting sqref="H982">
    <cfRule type="cellIs" dxfId="5" priority="6" operator="equal">
      <formula>0</formula>
    </cfRule>
  </conditionalFormatting>
  <conditionalFormatting sqref="H1034">
    <cfRule type="cellIs" dxfId="4" priority="5" operator="equal">
      <formula>0</formula>
    </cfRule>
  </conditionalFormatting>
  <conditionalFormatting sqref="H1435">
    <cfRule type="cellIs" dxfId="3" priority="4" operator="equal">
      <formula>0</formula>
    </cfRule>
  </conditionalFormatting>
  <conditionalFormatting sqref="H1487">
    <cfRule type="cellIs" dxfId="2" priority="3" operator="equal">
      <formula>0</formula>
    </cfRule>
  </conditionalFormatting>
  <conditionalFormatting sqref="H1458">
    <cfRule type="cellIs" dxfId="1" priority="2" operator="equal">
      <formula>0</formula>
    </cfRule>
  </conditionalFormatting>
  <conditionalFormatting sqref="H1510">
    <cfRule type="cellIs" dxfId="0" priority="1" operator="equal">
      <formula>0</formula>
    </cfRule>
  </conditionalFormatting>
  <pageMargins left="0.47244094488188981" right="0" top="0" bottom="0" header="0.11811023622047245" footer="0.11811023622047245"/>
  <pageSetup paperSize="9" scale="95" orientation="portrait" r:id="rId1"/>
  <rowBreaks count="11" manualBreakCount="11">
    <brk id="95" max="7" man="1"/>
    <brk id="476" max="7" man="1"/>
    <brk id="571" max="7" man="1"/>
    <brk id="952" max="7" man="1"/>
    <brk id="1047" max="7" man="1"/>
    <brk id="1428" max="7" man="1"/>
    <brk id="1523" max="7" man="1"/>
    <brk id="1904" max="7" man="1"/>
    <brk id="1999" max="7" man="1"/>
    <brk id="2381" max="7" man="1"/>
    <brk id="247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х</vt:lpstr>
      <vt:lpstr>1 неделя</vt:lpstr>
      <vt:lpstr>2 неделя</vt:lpstr>
      <vt:lpstr>'1 неделя'!Область_печати</vt:lpstr>
      <vt:lpstr>'2 неделя'!Область_печати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2026-04-09T08:50:23Z</dcterms:modified>
</cp:coreProperties>
</file>